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Ramune\Documents\Ramunes_LSTA_doc\25_Šilumos suvartojimas daugiabuciuose\2016_06\"/>
    </mc:Choice>
  </mc:AlternateContent>
  <bookViews>
    <workbookView xWindow="-15" yWindow="6450" windowWidth="28860" windowHeight="6510"/>
  </bookViews>
  <sheets>
    <sheet name="2016_birzelis" sheetId="5" r:id="rId1"/>
  </sheets>
  <calcPr calcId="162913"/>
</workbook>
</file>

<file path=xl/calcChain.xml><?xml version="1.0" encoding="utf-8"?>
<calcChain xmlns="http://schemas.openxmlformats.org/spreadsheetml/2006/main">
  <c r="V559" i="5" l="1"/>
  <c r="N559" i="5"/>
  <c r="U559" i="5" s="1"/>
  <c r="L559" i="5"/>
  <c r="J559" i="5"/>
  <c r="Q559" i="5" s="1"/>
  <c r="V558" i="5"/>
  <c r="N558" i="5"/>
  <c r="K558" i="5" s="1"/>
  <c r="R558" i="5" s="1"/>
  <c r="L558" i="5"/>
  <c r="S558" i="5" s="1"/>
  <c r="J558" i="5"/>
  <c r="V557" i="5"/>
  <c r="N557" i="5"/>
  <c r="U557" i="5" s="1"/>
  <c r="L557" i="5"/>
  <c r="J557" i="5"/>
  <c r="Q557" i="5" s="1"/>
  <c r="V556" i="5"/>
  <c r="N556" i="5"/>
  <c r="K556" i="5" s="1"/>
  <c r="R556" i="5" s="1"/>
  <c r="L556" i="5"/>
  <c r="S556" i="5" s="1"/>
  <c r="J556" i="5"/>
  <c r="V555" i="5"/>
  <c r="N555" i="5"/>
  <c r="U555" i="5" s="1"/>
  <c r="L555" i="5"/>
  <c r="J555" i="5"/>
  <c r="Q555" i="5" s="1"/>
  <c r="V554" i="5"/>
  <c r="P554" i="5"/>
  <c r="L554" i="5" s="1"/>
  <c r="N554" i="5"/>
  <c r="K554" i="5" s="1"/>
  <c r="R554" i="5" s="1"/>
  <c r="J554" i="5"/>
  <c r="Q554" i="5" s="1"/>
  <c r="V341" i="5"/>
  <c r="N341" i="5"/>
  <c r="K341" i="5" s="1"/>
  <c r="R341" i="5" s="1"/>
  <c r="L341" i="5"/>
  <c r="S341" i="5" s="1"/>
  <c r="J341" i="5"/>
  <c r="Q341" i="5" s="1"/>
  <c r="V553" i="5"/>
  <c r="N553" i="5"/>
  <c r="K553" i="5" s="1"/>
  <c r="R553" i="5" s="1"/>
  <c r="L553" i="5"/>
  <c r="J553" i="5"/>
  <c r="Q553" i="5" s="1"/>
  <c r="V552" i="5"/>
  <c r="N552" i="5"/>
  <c r="K552" i="5" s="1"/>
  <c r="R552" i="5" s="1"/>
  <c r="L552" i="5"/>
  <c r="S552" i="5" s="1"/>
  <c r="J552" i="5"/>
  <c r="Q552" i="5" s="1"/>
  <c r="V551" i="5"/>
  <c r="N551" i="5"/>
  <c r="K551" i="5" s="1"/>
  <c r="R551" i="5" s="1"/>
  <c r="L551" i="5"/>
  <c r="J551" i="5"/>
  <c r="Q551" i="5" s="1"/>
  <c r="V550" i="5"/>
  <c r="N550" i="5"/>
  <c r="K550" i="5" s="1"/>
  <c r="R550" i="5" s="1"/>
  <c r="L550" i="5"/>
  <c r="S550" i="5" s="1"/>
  <c r="J550" i="5"/>
  <c r="Q550" i="5" s="1"/>
  <c r="V549" i="5"/>
  <c r="N549" i="5"/>
  <c r="U549" i="5" s="1"/>
  <c r="L549" i="5"/>
  <c r="J549" i="5"/>
  <c r="Q549" i="5" s="1"/>
  <c r="V548" i="5"/>
  <c r="N548" i="5"/>
  <c r="K548" i="5" s="1"/>
  <c r="R548" i="5" s="1"/>
  <c r="L548" i="5"/>
  <c r="S548" i="5" s="1"/>
  <c r="J548" i="5"/>
  <c r="Q548" i="5" s="1"/>
  <c r="V300" i="5"/>
  <c r="N300" i="5"/>
  <c r="U300" i="5" s="1"/>
  <c r="L300" i="5"/>
  <c r="J300" i="5"/>
  <c r="Q300" i="5" s="1"/>
  <c r="V340" i="5"/>
  <c r="N340" i="5"/>
  <c r="K340" i="5" s="1"/>
  <c r="R340" i="5" s="1"/>
  <c r="L340" i="5"/>
  <c r="S340" i="5" s="1"/>
  <c r="J340" i="5"/>
  <c r="Q340" i="5" s="1"/>
  <c r="V339" i="5"/>
  <c r="N339" i="5"/>
  <c r="U339" i="5" s="1"/>
  <c r="L339" i="5"/>
  <c r="J339" i="5"/>
  <c r="Q339" i="5" s="1"/>
  <c r="V547" i="5"/>
  <c r="N547" i="5"/>
  <c r="K547" i="5" s="1"/>
  <c r="R547" i="5" s="1"/>
  <c r="L547" i="5"/>
  <c r="S547" i="5" s="1"/>
  <c r="J547" i="5"/>
  <c r="Q547" i="5" s="1"/>
  <c r="V546" i="5"/>
  <c r="N546" i="5"/>
  <c r="K546" i="5" s="1"/>
  <c r="R546" i="5" s="1"/>
  <c r="L546" i="5"/>
  <c r="J546" i="5"/>
  <c r="Q546" i="5" s="1"/>
  <c r="V545" i="5"/>
  <c r="N545" i="5"/>
  <c r="K545" i="5" s="1"/>
  <c r="R545" i="5" s="1"/>
  <c r="L545" i="5"/>
  <c r="S545" i="5" s="1"/>
  <c r="J545" i="5"/>
  <c r="Q545" i="5" s="1"/>
  <c r="V299" i="5"/>
  <c r="N299" i="5"/>
  <c r="U299" i="5" s="1"/>
  <c r="L299" i="5"/>
  <c r="J299" i="5"/>
  <c r="Q299" i="5" s="1"/>
  <c r="V222" i="5"/>
  <c r="N222" i="5"/>
  <c r="K222" i="5" s="1"/>
  <c r="R222" i="5" s="1"/>
  <c r="L222" i="5"/>
  <c r="S222" i="5" s="1"/>
  <c r="J222" i="5"/>
  <c r="Q222" i="5" s="1"/>
  <c r="V221" i="5"/>
  <c r="N221" i="5"/>
  <c r="U221" i="5" s="1"/>
  <c r="L221" i="5"/>
  <c r="J221" i="5"/>
  <c r="Q221" i="5" s="1"/>
  <c r="V220" i="5"/>
  <c r="N220" i="5"/>
  <c r="K220" i="5" s="1"/>
  <c r="R220" i="5" s="1"/>
  <c r="L220" i="5"/>
  <c r="S220" i="5" s="1"/>
  <c r="J220" i="5"/>
  <c r="Q220" i="5" s="1"/>
  <c r="V219" i="5"/>
  <c r="N219" i="5"/>
  <c r="U219" i="5" s="1"/>
  <c r="L219" i="5"/>
  <c r="J219" i="5"/>
  <c r="Q219" i="5" s="1"/>
  <c r="V218" i="5"/>
  <c r="N218" i="5"/>
  <c r="K218" i="5" s="1"/>
  <c r="R218" i="5" s="1"/>
  <c r="L218" i="5"/>
  <c r="S218" i="5" s="1"/>
  <c r="J218" i="5"/>
  <c r="Q218" i="5" s="1"/>
  <c r="V217" i="5"/>
  <c r="N217" i="5"/>
  <c r="K217" i="5" s="1"/>
  <c r="R217" i="5" s="1"/>
  <c r="L217" i="5"/>
  <c r="J217" i="5"/>
  <c r="Q217" i="5" s="1"/>
  <c r="V216" i="5"/>
  <c r="N216" i="5"/>
  <c r="K216" i="5" s="1"/>
  <c r="R216" i="5" s="1"/>
  <c r="L216" i="5"/>
  <c r="S216" i="5" s="1"/>
  <c r="J216" i="5"/>
  <c r="Q216" i="5" s="1"/>
  <c r="V215" i="5"/>
  <c r="N215" i="5"/>
  <c r="U215" i="5" s="1"/>
  <c r="L215" i="5"/>
  <c r="J215" i="5"/>
  <c r="Q215" i="5" s="1"/>
  <c r="V214" i="5"/>
  <c r="N214" i="5"/>
  <c r="K214" i="5" s="1"/>
  <c r="R214" i="5" s="1"/>
  <c r="L214" i="5"/>
  <c r="S214" i="5" s="1"/>
  <c r="J214" i="5"/>
  <c r="Q214" i="5" s="1"/>
  <c r="V213" i="5"/>
  <c r="N213" i="5"/>
  <c r="U213" i="5" s="1"/>
  <c r="L213" i="5"/>
  <c r="J213" i="5"/>
  <c r="Q213" i="5" s="1"/>
  <c r="V212" i="5"/>
  <c r="N212" i="5"/>
  <c r="K212" i="5" s="1"/>
  <c r="R212" i="5" s="1"/>
  <c r="L212" i="5"/>
  <c r="S212" i="5" s="1"/>
  <c r="J212" i="5"/>
  <c r="Q212" i="5" s="1"/>
  <c r="V211" i="5"/>
  <c r="N211" i="5"/>
  <c r="K211" i="5" s="1"/>
  <c r="R211" i="5" s="1"/>
  <c r="L211" i="5"/>
  <c r="J211" i="5"/>
  <c r="Q211" i="5" s="1"/>
  <c r="V210" i="5"/>
  <c r="N210" i="5"/>
  <c r="K210" i="5" s="1"/>
  <c r="R210" i="5" s="1"/>
  <c r="L210" i="5"/>
  <c r="S210" i="5" s="1"/>
  <c r="J210" i="5"/>
  <c r="Q210" i="5" s="1"/>
  <c r="V209" i="5"/>
  <c r="N209" i="5"/>
  <c r="K209" i="5" s="1"/>
  <c r="R209" i="5" s="1"/>
  <c r="L209" i="5"/>
  <c r="J209" i="5"/>
  <c r="Q209" i="5" s="1"/>
  <c r="V208" i="5"/>
  <c r="N208" i="5"/>
  <c r="K208" i="5" s="1"/>
  <c r="R208" i="5" s="1"/>
  <c r="L208" i="5"/>
  <c r="S208" i="5" s="1"/>
  <c r="J208" i="5"/>
  <c r="Q208" i="5" s="1"/>
  <c r="V207" i="5"/>
  <c r="N207" i="5"/>
  <c r="U207" i="5" s="1"/>
  <c r="L207" i="5"/>
  <c r="J207" i="5"/>
  <c r="Q207" i="5" s="1"/>
  <c r="V206" i="5"/>
  <c r="N206" i="5"/>
  <c r="K206" i="5" s="1"/>
  <c r="R206" i="5" s="1"/>
  <c r="L206" i="5"/>
  <c r="S206" i="5" s="1"/>
  <c r="J206" i="5"/>
  <c r="Q206" i="5" s="1"/>
  <c r="V205" i="5"/>
  <c r="N205" i="5"/>
  <c r="U205" i="5" s="1"/>
  <c r="L205" i="5"/>
  <c r="J205" i="5"/>
  <c r="Q205" i="5" s="1"/>
  <c r="V204" i="5"/>
  <c r="N204" i="5"/>
  <c r="K204" i="5" s="1"/>
  <c r="R204" i="5" s="1"/>
  <c r="L204" i="5"/>
  <c r="S204" i="5" s="1"/>
  <c r="J204" i="5"/>
  <c r="Q204" i="5" s="1"/>
  <c r="V203" i="5"/>
  <c r="N203" i="5"/>
  <c r="K203" i="5" s="1"/>
  <c r="R203" i="5" s="1"/>
  <c r="L203" i="5"/>
  <c r="J203" i="5"/>
  <c r="Q203" i="5" s="1"/>
  <c r="V544" i="5"/>
  <c r="Q544" i="5"/>
  <c r="P544" i="5"/>
  <c r="N544" i="5"/>
  <c r="I544" i="5"/>
  <c r="V543" i="5"/>
  <c r="Q543" i="5"/>
  <c r="P543" i="5"/>
  <c r="N543" i="5"/>
  <c r="I543" i="5"/>
  <c r="V542" i="5"/>
  <c r="Q542" i="5"/>
  <c r="P542" i="5"/>
  <c r="N542" i="5"/>
  <c r="I542" i="5"/>
  <c r="V541" i="5"/>
  <c r="Q541" i="5"/>
  <c r="P541" i="5"/>
  <c r="N541" i="5"/>
  <c r="I541" i="5"/>
  <c r="V540" i="5"/>
  <c r="Q540" i="5"/>
  <c r="P540" i="5"/>
  <c r="N540" i="5"/>
  <c r="I540" i="5"/>
  <c r="V539" i="5"/>
  <c r="Q539" i="5"/>
  <c r="P539" i="5"/>
  <c r="N539" i="5"/>
  <c r="I539" i="5"/>
  <c r="V538" i="5"/>
  <c r="Q538" i="5"/>
  <c r="P538" i="5"/>
  <c r="N538" i="5"/>
  <c r="I538" i="5"/>
  <c r="V537" i="5"/>
  <c r="Q537" i="5"/>
  <c r="P537" i="5"/>
  <c r="N537" i="5"/>
  <c r="I537" i="5"/>
  <c r="V536" i="5"/>
  <c r="Q536" i="5"/>
  <c r="P536" i="5"/>
  <c r="N536" i="5"/>
  <c r="I536" i="5"/>
  <c r="V338" i="5"/>
  <c r="Q338" i="5"/>
  <c r="P338" i="5"/>
  <c r="N338" i="5"/>
  <c r="I338" i="5"/>
  <c r="V535" i="5"/>
  <c r="Q535" i="5"/>
  <c r="P535" i="5"/>
  <c r="N535" i="5"/>
  <c r="I535" i="5"/>
  <c r="V534" i="5"/>
  <c r="Q534" i="5"/>
  <c r="P534" i="5"/>
  <c r="N534" i="5"/>
  <c r="I534" i="5"/>
  <c r="V533" i="5"/>
  <c r="Q533" i="5"/>
  <c r="P533" i="5"/>
  <c r="N533" i="5"/>
  <c r="I533" i="5"/>
  <c r="V532" i="5"/>
  <c r="Q532" i="5"/>
  <c r="P532" i="5"/>
  <c r="N532" i="5"/>
  <c r="I532" i="5"/>
  <c r="V531" i="5"/>
  <c r="Q531" i="5"/>
  <c r="P531" i="5"/>
  <c r="N531" i="5"/>
  <c r="I531" i="5"/>
  <c r="V530" i="5"/>
  <c r="Q530" i="5"/>
  <c r="P530" i="5"/>
  <c r="N530" i="5"/>
  <c r="I530" i="5"/>
  <c r="V337" i="5"/>
  <c r="Q337" i="5"/>
  <c r="P337" i="5"/>
  <c r="N337" i="5"/>
  <c r="I337" i="5"/>
  <c r="V298" i="5"/>
  <c r="Q298" i="5"/>
  <c r="P298" i="5"/>
  <c r="N298" i="5"/>
  <c r="I298" i="5"/>
  <c r="V336" i="5"/>
  <c r="Q336" i="5"/>
  <c r="P336" i="5"/>
  <c r="N336" i="5"/>
  <c r="I336" i="5"/>
  <c r="V202" i="5"/>
  <c r="Q202" i="5"/>
  <c r="P202" i="5"/>
  <c r="N202" i="5"/>
  <c r="I202" i="5"/>
  <c r="V201" i="5"/>
  <c r="Q201" i="5"/>
  <c r="P201" i="5"/>
  <c r="N201" i="5"/>
  <c r="I201" i="5"/>
  <c r="V200" i="5"/>
  <c r="Q200" i="5"/>
  <c r="P200" i="5"/>
  <c r="N200" i="5"/>
  <c r="I200" i="5"/>
  <c r="V199" i="5"/>
  <c r="Q199" i="5"/>
  <c r="P199" i="5"/>
  <c r="N199" i="5"/>
  <c r="I199" i="5"/>
  <c r="V198" i="5"/>
  <c r="Q198" i="5"/>
  <c r="P198" i="5"/>
  <c r="N198" i="5"/>
  <c r="I198" i="5"/>
  <c r="V197" i="5"/>
  <c r="Q197" i="5"/>
  <c r="P197" i="5"/>
  <c r="N197" i="5"/>
  <c r="I197" i="5"/>
  <c r="V196" i="5"/>
  <c r="Q196" i="5"/>
  <c r="P196" i="5"/>
  <c r="N196" i="5"/>
  <c r="I196" i="5"/>
  <c r="V195" i="5"/>
  <c r="Q195" i="5"/>
  <c r="P195" i="5"/>
  <c r="N195" i="5"/>
  <c r="I195" i="5"/>
  <c r="V194" i="5"/>
  <c r="Q194" i="5"/>
  <c r="P194" i="5"/>
  <c r="N194" i="5"/>
  <c r="I194" i="5"/>
  <c r="U337" i="5" l="1"/>
  <c r="U533" i="5"/>
  <c r="U536" i="5"/>
  <c r="U203" i="5"/>
  <c r="K537" i="5"/>
  <c r="R537" i="5" s="1"/>
  <c r="U540" i="5"/>
  <c r="K541" i="5"/>
  <c r="R541" i="5" s="1"/>
  <c r="U199" i="5"/>
  <c r="K200" i="5"/>
  <c r="R200" i="5" s="1"/>
  <c r="U336" i="5"/>
  <c r="K298" i="5"/>
  <c r="R298" i="5" s="1"/>
  <c r="U531" i="5"/>
  <c r="U535" i="5"/>
  <c r="K338" i="5"/>
  <c r="R338" i="5" s="1"/>
  <c r="U538" i="5"/>
  <c r="K539" i="5"/>
  <c r="R539" i="5" s="1"/>
  <c r="U542" i="5"/>
  <c r="T207" i="5"/>
  <c r="T221" i="5"/>
  <c r="T299" i="5"/>
  <c r="L197" i="5"/>
  <c r="T197" i="5" s="1"/>
  <c r="L201" i="5"/>
  <c r="T201" i="5" s="1"/>
  <c r="T559" i="5"/>
  <c r="U200" i="5"/>
  <c r="K201" i="5"/>
  <c r="R201" i="5" s="1"/>
  <c r="U298" i="5"/>
  <c r="K544" i="5"/>
  <c r="R544" i="5" s="1"/>
  <c r="U553" i="5"/>
  <c r="K219" i="5"/>
  <c r="R219" i="5" s="1"/>
  <c r="L532" i="5"/>
  <c r="S532" i="5" s="1"/>
  <c r="K213" i="5"/>
  <c r="R213" i="5" s="1"/>
  <c r="K339" i="5"/>
  <c r="R339" i="5" s="1"/>
  <c r="T340" i="5"/>
  <c r="T300" i="5"/>
  <c r="U554" i="5"/>
  <c r="K559" i="5"/>
  <c r="R559" i="5" s="1"/>
  <c r="L198" i="5"/>
  <c r="T198" i="5" s="1"/>
  <c r="L202" i="5"/>
  <c r="T202" i="5" s="1"/>
  <c r="L543" i="5"/>
  <c r="S543" i="5" s="1"/>
  <c r="U558" i="5"/>
  <c r="K205" i="5"/>
  <c r="R205" i="5" s="1"/>
  <c r="T214" i="5"/>
  <c r="K300" i="5"/>
  <c r="R300" i="5" s="1"/>
  <c r="T555" i="5"/>
  <c r="L194" i="5"/>
  <c r="S194" i="5" s="1"/>
  <c r="U195" i="5"/>
  <c r="K196" i="5"/>
  <c r="R196" i="5" s="1"/>
  <c r="L199" i="5"/>
  <c r="T199" i="5" s="1"/>
  <c r="L336" i="5"/>
  <c r="S336" i="5" s="1"/>
  <c r="L531" i="5"/>
  <c r="S531" i="5" s="1"/>
  <c r="T206" i="5"/>
  <c r="T215" i="5"/>
  <c r="T220" i="5"/>
  <c r="U196" i="5"/>
  <c r="K337" i="5"/>
  <c r="R337" i="5" s="1"/>
  <c r="K533" i="5"/>
  <c r="R533" i="5" s="1"/>
  <c r="K536" i="5"/>
  <c r="R536" i="5" s="1"/>
  <c r="K540" i="5"/>
  <c r="R540" i="5" s="1"/>
  <c r="T204" i="5"/>
  <c r="T205" i="5"/>
  <c r="U211" i="5"/>
  <c r="T213" i="5"/>
  <c r="T222" i="5"/>
  <c r="T549" i="5"/>
  <c r="T341" i="5"/>
  <c r="T558" i="5"/>
  <c r="L195" i="5"/>
  <c r="T195" i="5" s="1"/>
  <c r="K197" i="5"/>
  <c r="R197" i="5" s="1"/>
  <c r="L530" i="5"/>
  <c r="T530" i="5" s="1"/>
  <c r="L534" i="5"/>
  <c r="S534" i="5" s="1"/>
  <c r="K221" i="5"/>
  <c r="R221" i="5" s="1"/>
  <c r="T548" i="5"/>
  <c r="U194" i="5"/>
  <c r="U197" i="5"/>
  <c r="U198" i="5"/>
  <c r="U201" i="5"/>
  <c r="U202" i="5"/>
  <c r="L337" i="5"/>
  <c r="T337" i="5" s="1"/>
  <c r="U530" i="5"/>
  <c r="L533" i="5"/>
  <c r="T533" i="5" s="1"/>
  <c r="U534" i="5"/>
  <c r="L535" i="5"/>
  <c r="T535" i="5" s="1"/>
  <c r="L536" i="5"/>
  <c r="T536" i="5" s="1"/>
  <c r="U537" i="5"/>
  <c r="L538" i="5"/>
  <c r="T538" i="5" s="1"/>
  <c r="L540" i="5"/>
  <c r="T540" i="5" s="1"/>
  <c r="U541" i="5"/>
  <c r="L542" i="5"/>
  <c r="T542" i="5" s="1"/>
  <c r="U544" i="5"/>
  <c r="K207" i="5"/>
  <c r="R207" i="5" s="1"/>
  <c r="T208" i="5"/>
  <c r="T209" i="5"/>
  <c r="K215" i="5"/>
  <c r="R215" i="5" s="1"/>
  <c r="T216" i="5"/>
  <c r="T217" i="5"/>
  <c r="K299" i="5"/>
  <c r="R299" i="5" s="1"/>
  <c r="T545" i="5"/>
  <c r="T546" i="5"/>
  <c r="K549" i="5"/>
  <c r="R549" i="5" s="1"/>
  <c r="T550" i="5"/>
  <c r="T551" i="5"/>
  <c r="K555" i="5"/>
  <c r="R555" i="5" s="1"/>
  <c r="T556" i="5"/>
  <c r="U209" i="5"/>
  <c r="T212" i="5"/>
  <c r="U217" i="5"/>
  <c r="U546" i="5"/>
  <c r="U551" i="5"/>
  <c r="K557" i="5"/>
  <c r="R557" i="5" s="1"/>
  <c r="U532" i="5"/>
  <c r="U338" i="5"/>
  <c r="L537" i="5"/>
  <c r="T537" i="5" s="1"/>
  <c r="U539" i="5"/>
  <c r="L541" i="5"/>
  <c r="T541" i="5" s="1"/>
  <c r="U543" i="5"/>
  <c r="L544" i="5"/>
  <c r="T544" i="5" s="1"/>
  <c r="T203" i="5"/>
  <c r="T210" i="5"/>
  <c r="T211" i="5"/>
  <c r="T218" i="5"/>
  <c r="T219" i="5"/>
  <c r="T547" i="5"/>
  <c r="T339" i="5"/>
  <c r="T552" i="5"/>
  <c r="T553" i="5"/>
  <c r="U556" i="5"/>
  <c r="T557" i="5"/>
  <c r="T554" i="5"/>
  <c r="S554" i="5"/>
  <c r="S555" i="5"/>
  <c r="Q556" i="5"/>
  <c r="S557" i="5"/>
  <c r="S559" i="5"/>
  <c r="S203" i="5"/>
  <c r="U204" i="5"/>
  <c r="S205" i="5"/>
  <c r="U206" i="5"/>
  <c r="S207" i="5"/>
  <c r="U208" i="5"/>
  <c r="S209" i="5"/>
  <c r="U210" i="5"/>
  <c r="S211" i="5"/>
  <c r="U212" i="5"/>
  <c r="S213" i="5"/>
  <c r="U214" i="5"/>
  <c r="S215" i="5"/>
  <c r="U216" i="5"/>
  <c r="S217" i="5"/>
  <c r="U218" i="5"/>
  <c r="S219" i="5"/>
  <c r="U220" i="5"/>
  <c r="S221" i="5"/>
  <c r="U222" i="5"/>
  <c r="S299" i="5"/>
  <c r="U545" i="5"/>
  <c r="S546" i="5"/>
  <c r="U547" i="5"/>
  <c r="S339" i="5"/>
  <c r="U340" i="5"/>
  <c r="S300" i="5"/>
  <c r="U548" i="5"/>
  <c r="S549" i="5"/>
  <c r="U550" i="5"/>
  <c r="S551" i="5"/>
  <c r="U552" i="5"/>
  <c r="S553" i="5"/>
  <c r="U341" i="5"/>
  <c r="Q558" i="5"/>
  <c r="K532" i="5"/>
  <c r="R532" i="5" s="1"/>
  <c r="K543" i="5"/>
  <c r="R543" i="5" s="1"/>
  <c r="K195" i="5"/>
  <c r="R195" i="5" s="1"/>
  <c r="L196" i="5"/>
  <c r="S197" i="5"/>
  <c r="K199" i="5"/>
  <c r="R199" i="5" s="1"/>
  <c r="L200" i="5"/>
  <c r="K336" i="5"/>
  <c r="R336" i="5" s="1"/>
  <c r="L298" i="5"/>
  <c r="K531" i="5"/>
  <c r="R531" i="5" s="1"/>
  <c r="K535" i="5"/>
  <c r="R535" i="5" s="1"/>
  <c r="L338" i="5"/>
  <c r="K538" i="5"/>
  <c r="R538" i="5" s="1"/>
  <c r="L539" i="5"/>
  <c r="K542" i="5"/>
  <c r="R542" i="5" s="1"/>
  <c r="K194" i="5"/>
  <c r="R194" i="5" s="1"/>
  <c r="K198" i="5"/>
  <c r="R198" i="5" s="1"/>
  <c r="K202" i="5"/>
  <c r="R202" i="5" s="1"/>
  <c r="K530" i="5"/>
  <c r="R530" i="5" s="1"/>
  <c r="K534" i="5"/>
  <c r="R534" i="5" s="1"/>
  <c r="S540" i="5" l="1"/>
  <c r="S201" i="5"/>
  <c r="T531" i="5"/>
  <c r="T194" i="5"/>
  <c r="T336" i="5"/>
  <c r="T534" i="5"/>
  <c r="S544" i="5"/>
  <c r="S535" i="5"/>
  <c r="T543" i="5"/>
  <c r="S337" i="5"/>
  <c r="S537" i="5"/>
  <c r="S195" i="5"/>
  <c r="S536" i="5"/>
  <c r="S530" i="5"/>
  <c r="S538" i="5"/>
  <c r="T532" i="5"/>
  <c r="S202" i="5"/>
  <c r="S198" i="5"/>
  <c r="S199" i="5"/>
  <c r="S541" i="5"/>
  <c r="S542" i="5"/>
  <c r="S533" i="5"/>
  <c r="S338" i="5"/>
  <c r="T338" i="5"/>
  <c r="S539" i="5"/>
  <c r="T539" i="5"/>
  <c r="S200" i="5"/>
  <c r="T200" i="5"/>
  <c r="S196" i="5"/>
  <c r="T196" i="5"/>
  <c r="S298" i="5"/>
  <c r="T298" i="5"/>
  <c r="V512" i="5" l="1"/>
  <c r="Q512" i="5"/>
  <c r="P512" i="5"/>
  <c r="N512" i="5"/>
  <c r="U512" i="5" s="1"/>
  <c r="I512" i="5"/>
  <c r="V511" i="5"/>
  <c r="Q511" i="5"/>
  <c r="P511" i="5"/>
  <c r="N511" i="5"/>
  <c r="I511" i="5"/>
  <c r="V510" i="5"/>
  <c r="Q510" i="5"/>
  <c r="P510" i="5"/>
  <c r="N510" i="5"/>
  <c r="I510" i="5"/>
  <c r="V509" i="5"/>
  <c r="Q509" i="5"/>
  <c r="P509" i="5"/>
  <c r="N509" i="5"/>
  <c r="I509" i="5"/>
  <c r="L509" i="5" s="1"/>
  <c r="V508" i="5"/>
  <c r="Q508" i="5"/>
  <c r="P508" i="5"/>
  <c r="N508" i="5"/>
  <c r="U508" i="5" s="1"/>
  <c r="I508" i="5"/>
  <c r="V507" i="5"/>
  <c r="Q507" i="5"/>
  <c r="P507" i="5"/>
  <c r="N507" i="5"/>
  <c r="I507" i="5"/>
  <c r="V506" i="5"/>
  <c r="Q506" i="5"/>
  <c r="P506" i="5"/>
  <c r="N506" i="5"/>
  <c r="I506" i="5"/>
  <c r="V333" i="5"/>
  <c r="Q333" i="5"/>
  <c r="P333" i="5"/>
  <c r="N333" i="5"/>
  <c r="I333" i="5"/>
  <c r="L333" i="5" s="1"/>
  <c r="V505" i="5"/>
  <c r="Q505" i="5"/>
  <c r="P505" i="5"/>
  <c r="N505" i="5"/>
  <c r="U505" i="5" s="1"/>
  <c r="I505" i="5"/>
  <c r="V171" i="5"/>
  <c r="Q171" i="5"/>
  <c r="P171" i="5"/>
  <c r="N171" i="5"/>
  <c r="I171" i="5"/>
  <c r="V504" i="5"/>
  <c r="Q504" i="5"/>
  <c r="P504" i="5"/>
  <c r="N504" i="5"/>
  <c r="I504" i="5"/>
  <c r="V503" i="5"/>
  <c r="Q503" i="5"/>
  <c r="P503" i="5"/>
  <c r="N503" i="5"/>
  <c r="I503" i="5"/>
  <c r="V502" i="5"/>
  <c r="Q502" i="5"/>
  <c r="P502" i="5"/>
  <c r="N502" i="5"/>
  <c r="I502" i="5"/>
  <c r="V295" i="5"/>
  <c r="Q295" i="5"/>
  <c r="P295" i="5"/>
  <c r="N295" i="5"/>
  <c r="I295" i="5"/>
  <c r="V501" i="5"/>
  <c r="Q501" i="5"/>
  <c r="P501" i="5"/>
  <c r="N501" i="5"/>
  <c r="I501" i="5"/>
  <c r="V294" i="5"/>
  <c r="Q294" i="5"/>
  <c r="P294" i="5"/>
  <c r="N294" i="5"/>
  <c r="I294" i="5"/>
  <c r="V500" i="5"/>
  <c r="Q500" i="5"/>
  <c r="P500" i="5"/>
  <c r="N500" i="5"/>
  <c r="I500" i="5"/>
  <c r="V499" i="5"/>
  <c r="Q499" i="5"/>
  <c r="P499" i="5"/>
  <c r="N499" i="5"/>
  <c r="I499" i="5"/>
  <c r="V498" i="5"/>
  <c r="Q498" i="5"/>
  <c r="P498" i="5"/>
  <c r="N498" i="5"/>
  <c r="I498" i="5"/>
  <c r="V497" i="5"/>
  <c r="Q497" i="5"/>
  <c r="P497" i="5"/>
  <c r="N497" i="5"/>
  <c r="I497" i="5"/>
  <c r="V170" i="5"/>
  <c r="Q170" i="5"/>
  <c r="P170" i="5"/>
  <c r="N170" i="5"/>
  <c r="I170" i="5"/>
  <c r="V496" i="5"/>
  <c r="Q496" i="5"/>
  <c r="P496" i="5"/>
  <c r="N496" i="5"/>
  <c r="I496" i="5"/>
  <c r="V495" i="5"/>
  <c r="Q495" i="5"/>
  <c r="P495" i="5"/>
  <c r="N495" i="5"/>
  <c r="I495" i="5"/>
  <c r="V494" i="5"/>
  <c r="Q494" i="5"/>
  <c r="P494" i="5"/>
  <c r="N494" i="5"/>
  <c r="I494" i="5"/>
  <c r="V169" i="5"/>
  <c r="Q169" i="5"/>
  <c r="P169" i="5"/>
  <c r="N169" i="5"/>
  <c r="I169" i="5"/>
  <c r="V493" i="5"/>
  <c r="Q493" i="5"/>
  <c r="P493" i="5"/>
  <c r="N493" i="5"/>
  <c r="I493" i="5"/>
  <c r="V492" i="5"/>
  <c r="Q492" i="5"/>
  <c r="P492" i="5"/>
  <c r="N492" i="5"/>
  <c r="I492" i="5"/>
  <c r="V491" i="5"/>
  <c r="Q491" i="5"/>
  <c r="P491" i="5"/>
  <c r="N491" i="5"/>
  <c r="I491" i="5"/>
  <c r="V293" i="5"/>
  <c r="Q293" i="5"/>
  <c r="P293" i="5"/>
  <c r="N293" i="5"/>
  <c r="I293" i="5"/>
  <c r="L495" i="5" l="1"/>
  <c r="L506" i="5"/>
  <c r="T506" i="5" s="1"/>
  <c r="L510" i="5"/>
  <c r="T510" i="5" s="1"/>
  <c r="U506" i="5"/>
  <c r="K507" i="5"/>
  <c r="R507" i="5" s="1"/>
  <c r="U510" i="5"/>
  <c r="K511" i="5"/>
  <c r="R511" i="5" s="1"/>
  <c r="L499" i="5"/>
  <c r="T499" i="5" s="1"/>
  <c r="L295" i="5"/>
  <c r="T295" i="5" s="1"/>
  <c r="U295" i="5"/>
  <c r="U171" i="5"/>
  <c r="L293" i="5"/>
  <c r="S293" i="5" s="1"/>
  <c r="L496" i="5"/>
  <c r="T496" i="5" s="1"/>
  <c r="L169" i="5"/>
  <c r="T169" i="5" s="1"/>
  <c r="U169" i="5"/>
  <c r="U499" i="5"/>
  <c r="U501" i="5"/>
  <c r="K171" i="5"/>
  <c r="R171" i="5" s="1"/>
  <c r="L497" i="5"/>
  <c r="S497" i="5" s="1"/>
  <c r="L294" i="5"/>
  <c r="S294" i="5" s="1"/>
  <c r="U494" i="5"/>
  <c r="L170" i="5"/>
  <c r="T170" i="5" s="1"/>
  <c r="U497" i="5"/>
  <c r="L498" i="5"/>
  <c r="T498" i="5" s="1"/>
  <c r="U294" i="5"/>
  <c r="U504" i="5"/>
  <c r="L171" i="5"/>
  <c r="T171" i="5" s="1"/>
  <c r="U493" i="5"/>
  <c r="L492" i="5"/>
  <c r="T492" i="5" s="1"/>
  <c r="U495" i="5"/>
  <c r="L500" i="5"/>
  <c r="T500" i="5" s="1"/>
  <c r="L501" i="5"/>
  <c r="S501" i="5" s="1"/>
  <c r="L503" i="5"/>
  <c r="S503" i="5" s="1"/>
  <c r="L491" i="5"/>
  <c r="T491" i="5" s="1"/>
  <c r="U492" i="5"/>
  <c r="L493" i="5"/>
  <c r="S493" i="5" s="1"/>
  <c r="L494" i="5"/>
  <c r="T494" i="5" s="1"/>
  <c r="U496" i="5"/>
  <c r="U498" i="5"/>
  <c r="L502" i="5"/>
  <c r="T502" i="5" s="1"/>
  <c r="U503" i="5"/>
  <c r="L504" i="5"/>
  <c r="T504" i="5" s="1"/>
  <c r="L505" i="5"/>
  <c r="T505" i="5" s="1"/>
  <c r="U293" i="5"/>
  <c r="K491" i="5"/>
  <c r="R491" i="5" s="1"/>
  <c r="K170" i="5"/>
  <c r="R170" i="5" s="1"/>
  <c r="K500" i="5"/>
  <c r="R500" i="5" s="1"/>
  <c r="K502" i="5"/>
  <c r="R502" i="5" s="1"/>
  <c r="K169" i="5"/>
  <c r="R169" i="5" s="1"/>
  <c r="K496" i="5"/>
  <c r="R496" i="5" s="1"/>
  <c r="K499" i="5"/>
  <c r="R499" i="5" s="1"/>
  <c r="K295" i="5"/>
  <c r="R295" i="5" s="1"/>
  <c r="U333" i="5"/>
  <c r="K506" i="5"/>
  <c r="R506" i="5" s="1"/>
  <c r="L507" i="5"/>
  <c r="T507" i="5" s="1"/>
  <c r="U509" i="5"/>
  <c r="K510" i="5"/>
  <c r="R510" i="5" s="1"/>
  <c r="L511" i="5"/>
  <c r="T511" i="5" s="1"/>
  <c r="U491" i="5"/>
  <c r="U170" i="5"/>
  <c r="U500" i="5"/>
  <c r="U502" i="5"/>
  <c r="U507" i="5"/>
  <c r="L508" i="5"/>
  <c r="S508" i="5" s="1"/>
  <c r="U511" i="5"/>
  <c r="L512" i="5"/>
  <c r="S512" i="5" s="1"/>
  <c r="S495" i="5"/>
  <c r="T495" i="5"/>
  <c r="S504" i="5"/>
  <c r="S333" i="5"/>
  <c r="T333" i="5"/>
  <c r="S509" i="5"/>
  <c r="T509" i="5"/>
  <c r="K495" i="5"/>
  <c r="R495" i="5" s="1"/>
  <c r="K498" i="5"/>
  <c r="R498" i="5" s="1"/>
  <c r="K501" i="5"/>
  <c r="R501" i="5" s="1"/>
  <c r="K504" i="5"/>
  <c r="R504" i="5" s="1"/>
  <c r="K333" i="5"/>
  <c r="R333" i="5" s="1"/>
  <c r="K509" i="5"/>
  <c r="R509" i="5" s="1"/>
  <c r="K493" i="5"/>
  <c r="R493" i="5" s="1"/>
  <c r="K492" i="5"/>
  <c r="R492" i="5" s="1"/>
  <c r="S169" i="5"/>
  <c r="K494" i="5"/>
  <c r="R494" i="5" s="1"/>
  <c r="K497" i="5"/>
  <c r="R497" i="5" s="1"/>
  <c r="K294" i="5"/>
  <c r="R294" i="5" s="1"/>
  <c r="K503" i="5"/>
  <c r="R503" i="5" s="1"/>
  <c r="K505" i="5"/>
  <c r="R505" i="5" s="1"/>
  <c r="S506" i="5"/>
  <c r="K508" i="5"/>
  <c r="R508" i="5" s="1"/>
  <c r="S510" i="5"/>
  <c r="K512" i="5"/>
  <c r="R512" i="5" s="1"/>
  <c r="K293" i="5"/>
  <c r="R293" i="5" s="1"/>
  <c r="S498" i="5" l="1"/>
  <c r="T501" i="5"/>
  <c r="T293" i="5"/>
  <c r="S499" i="5"/>
  <c r="S502" i="5"/>
  <c r="T294" i="5"/>
  <c r="T493" i="5"/>
  <c r="S494" i="5"/>
  <c r="S295" i="5"/>
  <c r="S496" i="5"/>
  <c r="T497" i="5"/>
  <c r="S500" i="5"/>
  <c r="S505" i="5"/>
  <c r="S171" i="5"/>
  <c r="S511" i="5"/>
  <c r="S491" i="5"/>
  <c r="S507" i="5"/>
  <c r="S170" i="5"/>
  <c r="T508" i="5"/>
  <c r="T503" i="5"/>
  <c r="S492" i="5"/>
  <c r="T512" i="5"/>
  <c r="V490" i="5"/>
  <c r="Q490" i="5"/>
  <c r="P490" i="5"/>
  <c r="N490" i="5"/>
  <c r="I490" i="5"/>
  <c r="V489" i="5"/>
  <c r="Q489" i="5"/>
  <c r="P489" i="5"/>
  <c r="N489" i="5"/>
  <c r="I489" i="5"/>
  <c r="V488" i="5"/>
  <c r="Q488" i="5"/>
  <c r="P488" i="5"/>
  <c r="N488" i="5"/>
  <c r="I488" i="5"/>
  <c r="V487" i="5"/>
  <c r="Q487" i="5"/>
  <c r="P487" i="5"/>
  <c r="N487" i="5"/>
  <c r="I487" i="5"/>
  <c r="V486" i="5"/>
  <c r="Q486" i="5"/>
  <c r="P486" i="5"/>
  <c r="N486" i="5"/>
  <c r="I486" i="5"/>
  <c r="V485" i="5"/>
  <c r="Q485" i="5"/>
  <c r="P485" i="5"/>
  <c r="N485" i="5"/>
  <c r="I485" i="5"/>
  <c r="V484" i="5"/>
  <c r="Q484" i="5"/>
  <c r="P484" i="5"/>
  <c r="N484" i="5"/>
  <c r="I484" i="5"/>
  <c r="V483" i="5"/>
  <c r="Q483" i="5"/>
  <c r="P483" i="5"/>
  <c r="N483" i="5"/>
  <c r="I483" i="5"/>
  <c r="V482" i="5"/>
  <c r="Q482" i="5"/>
  <c r="P482" i="5"/>
  <c r="N482" i="5"/>
  <c r="I482" i="5"/>
  <c r="V481" i="5"/>
  <c r="Q481" i="5"/>
  <c r="P481" i="5"/>
  <c r="N481" i="5"/>
  <c r="I481" i="5"/>
  <c r="V480" i="5"/>
  <c r="Q480" i="5"/>
  <c r="P480" i="5"/>
  <c r="N480" i="5"/>
  <c r="I480" i="5"/>
  <c r="V479" i="5"/>
  <c r="Q479" i="5"/>
  <c r="P479" i="5"/>
  <c r="N479" i="5"/>
  <c r="I479" i="5"/>
  <c r="V478" i="5"/>
  <c r="Q478" i="5"/>
  <c r="P478" i="5"/>
  <c r="N478" i="5"/>
  <c r="I478" i="5"/>
  <c r="V477" i="5"/>
  <c r="Q477" i="5"/>
  <c r="P477" i="5"/>
  <c r="N477" i="5"/>
  <c r="I477" i="5"/>
  <c r="V476" i="5"/>
  <c r="Q476" i="5"/>
  <c r="P476" i="5"/>
  <c r="N476" i="5"/>
  <c r="I476" i="5"/>
  <c r="V475" i="5"/>
  <c r="Q475" i="5"/>
  <c r="P475" i="5"/>
  <c r="N475" i="5"/>
  <c r="I475" i="5"/>
  <c r="V474" i="5"/>
  <c r="Q474" i="5"/>
  <c r="P474" i="5"/>
  <c r="N474" i="5"/>
  <c r="I474" i="5"/>
  <c r="V168" i="5"/>
  <c r="Q168" i="5"/>
  <c r="P168" i="5"/>
  <c r="N168" i="5"/>
  <c r="I168" i="5"/>
  <c r="V167" i="5"/>
  <c r="Q167" i="5"/>
  <c r="P167" i="5"/>
  <c r="N167" i="5"/>
  <c r="I167" i="5"/>
  <c r="V166" i="5"/>
  <c r="Q166" i="5"/>
  <c r="P166" i="5"/>
  <c r="N166" i="5"/>
  <c r="I166" i="5"/>
  <c r="V165" i="5"/>
  <c r="Q165" i="5"/>
  <c r="P165" i="5"/>
  <c r="N165" i="5"/>
  <c r="I165" i="5"/>
  <c r="V164" i="5"/>
  <c r="Q164" i="5"/>
  <c r="P164" i="5"/>
  <c r="N164" i="5"/>
  <c r="I164" i="5"/>
  <c r="V163" i="5"/>
  <c r="Q163" i="5"/>
  <c r="P163" i="5"/>
  <c r="N163" i="5"/>
  <c r="I163" i="5"/>
  <c r="V162" i="5"/>
  <c r="Q162" i="5"/>
  <c r="P162" i="5"/>
  <c r="N162" i="5"/>
  <c r="I162" i="5"/>
  <c r="V161" i="5"/>
  <c r="Q161" i="5"/>
  <c r="P161" i="5"/>
  <c r="N161" i="5"/>
  <c r="I161" i="5"/>
  <c r="V160" i="5"/>
  <c r="Q160" i="5"/>
  <c r="P160" i="5"/>
  <c r="N160" i="5"/>
  <c r="I160" i="5"/>
  <c r="V473" i="5"/>
  <c r="Q473" i="5"/>
  <c r="P473" i="5"/>
  <c r="N473" i="5"/>
  <c r="I473" i="5"/>
  <c r="V159" i="5"/>
  <c r="Q159" i="5"/>
  <c r="P159" i="5"/>
  <c r="N159" i="5"/>
  <c r="I159" i="5"/>
  <c r="V158" i="5"/>
  <c r="Q158" i="5"/>
  <c r="P158" i="5"/>
  <c r="N158" i="5"/>
  <c r="I158" i="5"/>
  <c r="V157" i="5"/>
  <c r="Q157" i="5"/>
  <c r="P157" i="5"/>
  <c r="N157" i="5"/>
  <c r="I157" i="5"/>
  <c r="V156" i="5"/>
  <c r="Q156" i="5"/>
  <c r="P156" i="5"/>
  <c r="N156" i="5"/>
  <c r="I156" i="5"/>
  <c r="L473" i="5" l="1"/>
  <c r="S473" i="5" s="1"/>
  <c r="L163" i="5"/>
  <c r="T163" i="5" s="1"/>
  <c r="L167" i="5"/>
  <c r="T167" i="5" s="1"/>
  <c r="L476" i="5"/>
  <c r="T476" i="5" s="1"/>
  <c r="L479" i="5"/>
  <c r="T479" i="5" s="1"/>
  <c r="K156" i="5"/>
  <c r="R156" i="5" s="1"/>
  <c r="U159" i="5"/>
  <c r="U162" i="5"/>
  <c r="U156" i="5"/>
  <c r="K157" i="5"/>
  <c r="R157" i="5" s="1"/>
  <c r="U473" i="5"/>
  <c r="K160" i="5"/>
  <c r="R160" i="5" s="1"/>
  <c r="U163" i="5"/>
  <c r="U476" i="5"/>
  <c r="L164" i="5"/>
  <c r="T164" i="5" s="1"/>
  <c r="L168" i="5"/>
  <c r="T168" i="5" s="1"/>
  <c r="L477" i="5"/>
  <c r="T477" i="5" s="1"/>
  <c r="L480" i="5"/>
  <c r="T480" i="5" s="1"/>
  <c r="L484" i="5"/>
  <c r="T484" i="5" s="1"/>
  <c r="L488" i="5"/>
  <c r="T488" i="5" s="1"/>
  <c r="L156" i="5"/>
  <c r="T156" i="5" s="1"/>
  <c r="U157" i="5"/>
  <c r="U168" i="5"/>
  <c r="U477" i="5"/>
  <c r="U479" i="5"/>
  <c r="U480" i="5"/>
  <c r="U484" i="5"/>
  <c r="K485" i="5"/>
  <c r="R485" i="5" s="1"/>
  <c r="U488" i="5"/>
  <c r="K489" i="5"/>
  <c r="R489" i="5" s="1"/>
  <c r="U166" i="5"/>
  <c r="U475" i="5"/>
  <c r="K476" i="5"/>
  <c r="R476" i="5" s="1"/>
  <c r="K479" i="5"/>
  <c r="R479" i="5" s="1"/>
  <c r="L161" i="5"/>
  <c r="S161" i="5" s="1"/>
  <c r="L165" i="5"/>
  <c r="T165" i="5" s="1"/>
  <c r="L474" i="5"/>
  <c r="T474" i="5" s="1"/>
  <c r="L478" i="5"/>
  <c r="T478" i="5" s="1"/>
  <c r="L481" i="5"/>
  <c r="S481" i="5" s="1"/>
  <c r="U161" i="5"/>
  <c r="K162" i="5"/>
  <c r="R162" i="5" s="1"/>
  <c r="U165" i="5"/>
  <c r="U474" i="5"/>
  <c r="U478" i="5"/>
  <c r="U481" i="5"/>
  <c r="U485" i="5"/>
  <c r="U489" i="5"/>
  <c r="T473" i="5"/>
  <c r="K473" i="5"/>
  <c r="R473" i="5" s="1"/>
  <c r="L166" i="5"/>
  <c r="S166" i="5" s="1"/>
  <c r="K167" i="5"/>
  <c r="R167" i="5" s="1"/>
  <c r="U483" i="5"/>
  <c r="K484" i="5"/>
  <c r="R484" i="5" s="1"/>
  <c r="L485" i="5"/>
  <c r="S485" i="5" s="1"/>
  <c r="U487" i="5"/>
  <c r="K488" i="5"/>
  <c r="R488" i="5" s="1"/>
  <c r="L489" i="5"/>
  <c r="T489" i="5" s="1"/>
  <c r="K163" i="5"/>
  <c r="R163" i="5" s="1"/>
  <c r="L158" i="5"/>
  <c r="S158" i="5" s="1"/>
  <c r="L160" i="5"/>
  <c r="K166" i="5"/>
  <c r="R166" i="5" s="1"/>
  <c r="L475" i="5"/>
  <c r="S475" i="5" s="1"/>
  <c r="L482" i="5"/>
  <c r="S482" i="5" s="1"/>
  <c r="L486" i="5"/>
  <c r="T486" i="5" s="1"/>
  <c r="L490" i="5"/>
  <c r="S490" i="5" s="1"/>
  <c r="L157" i="5"/>
  <c r="S157" i="5" s="1"/>
  <c r="L162" i="5"/>
  <c r="S162" i="5" s="1"/>
  <c r="U158" i="5"/>
  <c r="K159" i="5"/>
  <c r="R159" i="5" s="1"/>
  <c r="U160" i="5"/>
  <c r="U164" i="5"/>
  <c r="U167" i="5"/>
  <c r="K477" i="5"/>
  <c r="R477" i="5" s="1"/>
  <c r="K480" i="5"/>
  <c r="R480" i="5" s="1"/>
  <c r="U482" i="5"/>
  <c r="K483" i="5"/>
  <c r="R483" i="5" s="1"/>
  <c r="U486" i="5"/>
  <c r="L487" i="5"/>
  <c r="S487" i="5" s="1"/>
  <c r="U490" i="5"/>
  <c r="K487" i="5"/>
  <c r="R487" i="5" s="1"/>
  <c r="K482" i="5"/>
  <c r="R482" i="5" s="1"/>
  <c r="L483" i="5"/>
  <c r="K486" i="5"/>
  <c r="R486" i="5" s="1"/>
  <c r="K490" i="5"/>
  <c r="R490" i="5" s="1"/>
  <c r="K475" i="5"/>
  <c r="R475" i="5" s="1"/>
  <c r="K474" i="5"/>
  <c r="R474" i="5" s="1"/>
  <c r="K478" i="5"/>
  <c r="R478" i="5" s="1"/>
  <c r="S479" i="5"/>
  <c r="K481" i="5"/>
  <c r="R481" i="5" s="1"/>
  <c r="K161" i="5"/>
  <c r="R161" i="5" s="1"/>
  <c r="S163" i="5"/>
  <c r="K165" i="5"/>
  <c r="R165" i="5" s="1"/>
  <c r="K164" i="5"/>
  <c r="R164" i="5" s="1"/>
  <c r="K168" i="5"/>
  <c r="R168" i="5" s="1"/>
  <c r="K158" i="5"/>
  <c r="R158" i="5" s="1"/>
  <c r="L159" i="5"/>
  <c r="S478" i="5" l="1"/>
  <c r="S165" i="5"/>
  <c r="T161" i="5"/>
  <c r="S476" i="5"/>
  <c r="T481" i="5"/>
  <c r="T490" i="5"/>
  <c r="T475" i="5"/>
  <c r="S164" i="5"/>
  <c r="S167" i="5"/>
  <c r="S484" i="5"/>
  <c r="S168" i="5"/>
  <c r="T162" i="5"/>
  <c r="S477" i="5"/>
  <c r="T482" i="5"/>
  <c r="S156" i="5"/>
  <c r="T157" i="5"/>
  <c r="S488" i="5"/>
  <c r="S480" i="5"/>
  <c r="S486" i="5"/>
  <c r="T166" i="5"/>
  <c r="S474" i="5"/>
  <c r="T485" i="5"/>
  <c r="S489" i="5"/>
  <c r="T487" i="5"/>
  <c r="T158" i="5"/>
  <c r="T160" i="5"/>
  <c r="S160" i="5"/>
  <c r="S483" i="5"/>
  <c r="T483" i="5"/>
  <c r="T159" i="5"/>
  <c r="S159" i="5"/>
  <c r="V155" i="5" l="1"/>
  <c r="P155" i="5"/>
  <c r="N155" i="5"/>
  <c r="U155" i="5" s="1"/>
  <c r="L155" i="5"/>
  <c r="T155" i="5" s="1"/>
  <c r="I155" i="5"/>
  <c r="V472" i="5"/>
  <c r="P472" i="5"/>
  <c r="N472" i="5"/>
  <c r="I472" i="5"/>
  <c r="V471" i="5"/>
  <c r="P471" i="5"/>
  <c r="N471" i="5"/>
  <c r="I471" i="5"/>
  <c r="V470" i="5"/>
  <c r="P470" i="5"/>
  <c r="N470" i="5"/>
  <c r="I470" i="5"/>
  <c r="V154" i="5"/>
  <c r="P154" i="5"/>
  <c r="N154" i="5"/>
  <c r="I154" i="5"/>
  <c r="V469" i="5"/>
  <c r="P469" i="5"/>
  <c r="N469" i="5"/>
  <c r="I469" i="5"/>
  <c r="V153" i="5"/>
  <c r="P153" i="5"/>
  <c r="N153" i="5"/>
  <c r="I153" i="5"/>
  <c r="V152" i="5"/>
  <c r="P152" i="5"/>
  <c r="N152" i="5"/>
  <c r="I152" i="5"/>
  <c r="V151" i="5"/>
  <c r="P151" i="5"/>
  <c r="N151" i="5"/>
  <c r="I151" i="5"/>
  <c r="V150" i="5"/>
  <c r="P150" i="5"/>
  <c r="N150" i="5"/>
  <c r="I150" i="5"/>
  <c r="V149" i="5"/>
  <c r="P149" i="5"/>
  <c r="N149" i="5"/>
  <c r="U149" i="5" s="1"/>
  <c r="I149" i="5"/>
  <c r="V148" i="5"/>
  <c r="P148" i="5"/>
  <c r="N148" i="5"/>
  <c r="I148" i="5"/>
  <c r="V147" i="5"/>
  <c r="P147" i="5"/>
  <c r="N147" i="5"/>
  <c r="U147" i="5" s="1"/>
  <c r="I147" i="5"/>
  <c r="V146" i="5"/>
  <c r="P146" i="5"/>
  <c r="N146" i="5"/>
  <c r="I146" i="5"/>
  <c r="V468" i="5"/>
  <c r="P468" i="5"/>
  <c r="N468" i="5"/>
  <c r="I468" i="5"/>
  <c r="V467" i="5"/>
  <c r="P467" i="5"/>
  <c r="N467" i="5"/>
  <c r="I467" i="5"/>
  <c r="V466" i="5"/>
  <c r="P466" i="5"/>
  <c r="N466" i="5"/>
  <c r="I466" i="5"/>
  <c r="V292" i="5"/>
  <c r="P292" i="5"/>
  <c r="N292" i="5"/>
  <c r="U292" i="5" s="1"/>
  <c r="I292" i="5"/>
  <c r="V145" i="5"/>
  <c r="P145" i="5"/>
  <c r="N145" i="5"/>
  <c r="U145" i="5" s="1"/>
  <c r="I145" i="5"/>
  <c r="V144" i="5"/>
  <c r="P144" i="5"/>
  <c r="N144" i="5"/>
  <c r="U144" i="5" s="1"/>
  <c r="I144" i="5"/>
  <c r="V143" i="5"/>
  <c r="P143" i="5"/>
  <c r="N143" i="5"/>
  <c r="U143" i="5" s="1"/>
  <c r="I143" i="5"/>
  <c r="V142" i="5"/>
  <c r="P142" i="5"/>
  <c r="N142" i="5"/>
  <c r="U142" i="5" s="1"/>
  <c r="I142" i="5"/>
  <c r="V141" i="5"/>
  <c r="P141" i="5"/>
  <c r="N141" i="5"/>
  <c r="U141" i="5" s="1"/>
  <c r="I141" i="5"/>
  <c r="U154" i="5" l="1"/>
  <c r="L141" i="5"/>
  <c r="T141" i="5" s="1"/>
  <c r="K142" i="5"/>
  <c r="R142" i="5" s="1"/>
  <c r="L143" i="5"/>
  <c r="S143" i="5" s="1"/>
  <c r="K144" i="5"/>
  <c r="R144" i="5" s="1"/>
  <c r="L145" i="5"/>
  <c r="S145" i="5" s="1"/>
  <c r="K292" i="5"/>
  <c r="R292" i="5" s="1"/>
  <c r="K466" i="5"/>
  <c r="R466" i="5" s="1"/>
  <c r="L467" i="5"/>
  <c r="K468" i="5"/>
  <c r="R468" i="5" s="1"/>
  <c r="L149" i="5"/>
  <c r="S149" i="5" s="1"/>
  <c r="L150" i="5"/>
  <c r="T150" i="5" s="1"/>
  <c r="L151" i="5"/>
  <c r="T151" i="5" s="1"/>
  <c r="K152" i="5"/>
  <c r="R152" i="5" s="1"/>
  <c r="U471" i="5"/>
  <c r="U472" i="5"/>
  <c r="U466" i="5"/>
  <c r="U467" i="5"/>
  <c r="U468" i="5"/>
  <c r="U146" i="5"/>
  <c r="L147" i="5"/>
  <c r="S147" i="5" s="1"/>
  <c r="L152" i="5"/>
  <c r="T152" i="5" s="1"/>
  <c r="L153" i="5"/>
  <c r="S153" i="5" s="1"/>
  <c r="L469" i="5"/>
  <c r="S469" i="5" s="1"/>
  <c r="U152" i="5"/>
  <c r="L470" i="5"/>
  <c r="T470" i="5" s="1"/>
  <c r="L471" i="5"/>
  <c r="S471" i="5" s="1"/>
  <c r="K155" i="5"/>
  <c r="R155" i="5" s="1"/>
  <c r="U148" i="5"/>
  <c r="K151" i="5"/>
  <c r="R151" i="5" s="1"/>
  <c r="K469" i="5"/>
  <c r="R469" i="5" s="1"/>
  <c r="K471" i="5"/>
  <c r="R471" i="5" s="1"/>
  <c r="L466" i="5"/>
  <c r="T466" i="5" s="1"/>
  <c r="L468" i="5"/>
  <c r="S468" i="5" s="1"/>
  <c r="L146" i="5"/>
  <c r="T146" i="5" s="1"/>
  <c r="K147" i="5"/>
  <c r="R147" i="5" s="1"/>
  <c r="U150" i="5"/>
  <c r="U153" i="5"/>
  <c r="L154" i="5"/>
  <c r="S154" i="5" s="1"/>
  <c r="U470" i="5"/>
  <c r="L472" i="5"/>
  <c r="T472" i="5" s="1"/>
  <c r="L148" i="5"/>
  <c r="T148" i="5" s="1"/>
  <c r="K149" i="5"/>
  <c r="R149" i="5" s="1"/>
  <c r="U151" i="5"/>
  <c r="U469" i="5"/>
  <c r="S155" i="5"/>
  <c r="K153" i="5"/>
  <c r="R153" i="5" s="1"/>
  <c r="K154" i="5"/>
  <c r="R154" i="5" s="1"/>
  <c r="K470" i="5"/>
  <c r="R470" i="5" s="1"/>
  <c r="K472" i="5"/>
  <c r="R472" i="5" s="1"/>
  <c r="T467" i="5"/>
  <c r="S467" i="5"/>
  <c r="S151" i="5"/>
  <c r="K467" i="5"/>
  <c r="R467" i="5" s="1"/>
  <c r="K146" i="5"/>
  <c r="R146" i="5" s="1"/>
  <c r="T147" i="5"/>
  <c r="K148" i="5"/>
  <c r="R148" i="5" s="1"/>
  <c r="K150" i="5"/>
  <c r="R150" i="5" s="1"/>
  <c r="T145" i="5"/>
  <c r="S141" i="5"/>
  <c r="L142" i="5"/>
  <c r="L144" i="5"/>
  <c r="L292" i="5"/>
  <c r="K141" i="5"/>
  <c r="R141" i="5" s="1"/>
  <c r="K143" i="5"/>
  <c r="R143" i="5" s="1"/>
  <c r="K145" i="5"/>
  <c r="R145" i="5" s="1"/>
  <c r="T471" i="5" l="1"/>
  <c r="T154" i="5"/>
  <c r="S146" i="5"/>
  <c r="T153" i="5"/>
  <c r="T149" i="5"/>
  <c r="S466" i="5"/>
  <c r="S472" i="5"/>
  <c r="T143" i="5"/>
  <c r="S148" i="5"/>
  <c r="T468" i="5"/>
  <c r="S470" i="5"/>
  <c r="S150" i="5"/>
  <c r="T469" i="5"/>
  <c r="S152" i="5"/>
  <c r="T144" i="5"/>
  <c r="S144" i="5"/>
  <c r="T142" i="5"/>
  <c r="S142" i="5"/>
  <c r="T292" i="5"/>
  <c r="S292" i="5"/>
  <c r="V461" i="5"/>
  <c r="Q461" i="5"/>
  <c r="P461" i="5"/>
  <c r="N461" i="5"/>
  <c r="I461" i="5"/>
  <c r="V460" i="5"/>
  <c r="Q460" i="5"/>
  <c r="P460" i="5"/>
  <c r="N460" i="5"/>
  <c r="I460" i="5"/>
  <c r="V459" i="5"/>
  <c r="Q459" i="5"/>
  <c r="P459" i="5"/>
  <c r="N459" i="5"/>
  <c r="I459" i="5"/>
  <c r="V458" i="5"/>
  <c r="Q458" i="5"/>
  <c r="P458" i="5"/>
  <c r="N458" i="5"/>
  <c r="I458" i="5"/>
  <c r="V457" i="5"/>
  <c r="Q457" i="5"/>
  <c r="P457" i="5"/>
  <c r="N457" i="5"/>
  <c r="I457" i="5"/>
  <c r="V456" i="5"/>
  <c r="Q456" i="5"/>
  <c r="P456" i="5"/>
  <c r="N456" i="5"/>
  <c r="I456" i="5"/>
  <c r="V455" i="5"/>
  <c r="Q455" i="5"/>
  <c r="P455" i="5"/>
  <c r="N455" i="5"/>
  <c r="I455" i="5"/>
  <c r="V454" i="5"/>
  <c r="Q454" i="5"/>
  <c r="P454" i="5"/>
  <c r="N454" i="5"/>
  <c r="I454" i="5"/>
  <c r="V453" i="5"/>
  <c r="Q453" i="5"/>
  <c r="P453" i="5"/>
  <c r="N453" i="5"/>
  <c r="I453" i="5"/>
  <c r="V121" i="5"/>
  <c r="Q121" i="5"/>
  <c r="P121" i="5"/>
  <c r="N121" i="5"/>
  <c r="I121" i="5"/>
  <c r="V452" i="5"/>
  <c r="Q452" i="5"/>
  <c r="P452" i="5"/>
  <c r="N452" i="5"/>
  <c r="I452" i="5"/>
  <c r="V451" i="5"/>
  <c r="Q451" i="5"/>
  <c r="P451" i="5"/>
  <c r="N451" i="5"/>
  <c r="I451" i="5"/>
  <c r="V450" i="5"/>
  <c r="Q450" i="5"/>
  <c r="P450" i="5"/>
  <c r="N450" i="5"/>
  <c r="I450" i="5"/>
  <c r="V120" i="5"/>
  <c r="Q120" i="5"/>
  <c r="P120" i="5"/>
  <c r="N120" i="5"/>
  <c r="I120" i="5"/>
  <c r="V119" i="5"/>
  <c r="Q119" i="5"/>
  <c r="P119" i="5"/>
  <c r="N119" i="5"/>
  <c r="I119" i="5"/>
  <c r="V118" i="5"/>
  <c r="Q118" i="5"/>
  <c r="P118" i="5"/>
  <c r="N118" i="5"/>
  <c r="I118" i="5"/>
  <c r="V117" i="5"/>
  <c r="Q117" i="5"/>
  <c r="P117" i="5"/>
  <c r="N117" i="5"/>
  <c r="I117" i="5"/>
  <c r="V116" i="5"/>
  <c r="Q116" i="5"/>
  <c r="P116" i="5"/>
  <c r="N116" i="5"/>
  <c r="I116" i="5"/>
  <c r="V115" i="5"/>
  <c r="Q115" i="5"/>
  <c r="P115" i="5"/>
  <c r="N115" i="5"/>
  <c r="I115" i="5"/>
  <c r="V114" i="5"/>
  <c r="Q114" i="5"/>
  <c r="P114" i="5"/>
  <c r="N114" i="5"/>
  <c r="I114" i="5"/>
  <c r="V113" i="5"/>
  <c r="Q113" i="5"/>
  <c r="P113" i="5"/>
  <c r="N113" i="5"/>
  <c r="I113" i="5"/>
  <c r="V112" i="5"/>
  <c r="Q112" i="5"/>
  <c r="P112" i="5"/>
  <c r="N112" i="5"/>
  <c r="I112" i="5"/>
  <c r="V111" i="5"/>
  <c r="Q111" i="5"/>
  <c r="P111" i="5"/>
  <c r="N111" i="5"/>
  <c r="I111" i="5"/>
  <c r="V110" i="5"/>
  <c r="Q110" i="5"/>
  <c r="P110" i="5"/>
  <c r="N110" i="5"/>
  <c r="I110" i="5"/>
  <c r="V109" i="5"/>
  <c r="Q109" i="5"/>
  <c r="P109" i="5"/>
  <c r="N109" i="5"/>
  <c r="I109" i="5"/>
  <c r="V108" i="5"/>
  <c r="Q108" i="5"/>
  <c r="P108" i="5"/>
  <c r="N108" i="5"/>
  <c r="I108" i="5"/>
  <c r="V107" i="5"/>
  <c r="Q107" i="5"/>
  <c r="P107" i="5"/>
  <c r="N107" i="5"/>
  <c r="I107" i="5"/>
  <c r="V106" i="5"/>
  <c r="Q106" i="5"/>
  <c r="P106" i="5"/>
  <c r="N106" i="5"/>
  <c r="I106" i="5"/>
  <c r="V105" i="5"/>
  <c r="Q105" i="5"/>
  <c r="P105" i="5"/>
  <c r="N105" i="5"/>
  <c r="I105" i="5"/>
  <c r="V104" i="5"/>
  <c r="Q104" i="5"/>
  <c r="P104" i="5"/>
  <c r="N104" i="5"/>
  <c r="I104" i="5"/>
  <c r="V103" i="5"/>
  <c r="Q103" i="5"/>
  <c r="P103" i="5"/>
  <c r="N103" i="5"/>
  <c r="I103" i="5"/>
  <c r="V102" i="5"/>
  <c r="Q102" i="5"/>
  <c r="P102" i="5"/>
  <c r="N102" i="5"/>
  <c r="I102" i="5"/>
  <c r="V101" i="5"/>
  <c r="Q101" i="5"/>
  <c r="P101" i="5"/>
  <c r="N101" i="5"/>
  <c r="I101" i="5"/>
  <c r="V100" i="5"/>
  <c r="Q100" i="5"/>
  <c r="P100" i="5"/>
  <c r="N100" i="5"/>
  <c r="I100" i="5"/>
  <c r="V99" i="5"/>
  <c r="Q99" i="5"/>
  <c r="P99" i="5"/>
  <c r="N99" i="5"/>
  <c r="I99" i="5"/>
  <c r="V98" i="5"/>
  <c r="Q98" i="5"/>
  <c r="P98" i="5"/>
  <c r="N98" i="5"/>
  <c r="I98" i="5"/>
  <c r="V97" i="5"/>
  <c r="Q97" i="5"/>
  <c r="P97" i="5"/>
  <c r="N97" i="5"/>
  <c r="I97" i="5"/>
  <c r="V96" i="5"/>
  <c r="Q96" i="5"/>
  <c r="P96" i="5"/>
  <c r="N96" i="5"/>
  <c r="I96" i="5"/>
  <c r="V95" i="5"/>
  <c r="Q95" i="5"/>
  <c r="P95" i="5"/>
  <c r="N95" i="5"/>
  <c r="I95" i="5"/>
  <c r="U100" i="5" l="1"/>
  <c r="K100" i="5"/>
  <c r="R100" i="5" s="1"/>
  <c r="K459" i="5"/>
  <c r="R459" i="5" s="1"/>
  <c r="U461" i="5"/>
  <c r="L105" i="5"/>
  <c r="T105" i="5" s="1"/>
  <c r="L113" i="5"/>
  <c r="T113" i="5" s="1"/>
  <c r="L102" i="5"/>
  <c r="S102" i="5" s="1"/>
  <c r="L106" i="5"/>
  <c r="T106" i="5" s="1"/>
  <c r="U117" i="5"/>
  <c r="L118" i="5"/>
  <c r="S118" i="5" s="1"/>
  <c r="L457" i="5"/>
  <c r="T457" i="5" s="1"/>
  <c r="U460" i="5"/>
  <c r="L461" i="5"/>
  <c r="S461" i="5" s="1"/>
  <c r="U457" i="5"/>
  <c r="L100" i="5"/>
  <c r="S100" i="5" s="1"/>
  <c r="L98" i="5"/>
  <c r="T98" i="5" s="1"/>
  <c r="U103" i="5"/>
  <c r="L104" i="5"/>
  <c r="S104" i="5" s="1"/>
  <c r="U118" i="5"/>
  <c r="U450" i="5"/>
  <c r="L95" i="5"/>
  <c r="S95" i="5" s="1"/>
  <c r="U98" i="5"/>
  <c r="U104" i="5"/>
  <c r="L112" i="5"/>
  <c r="S112" i="5" s="1"/>
  <c r="L455" i="5"/>
  <c r="S455" i="5" s="1"/>
  <c r="U95" i="5"/>
  <c r="U108" i="5"/>
  <c r="K109" i="5"/>
  <c r="R109" i="5" s="1"/>
  <c r="U112" i="5"/>
  <c r="U116" i="5"/>
  <c r="U120" i="5"/>
  <c r="U452" i="5"/>
  <c r="K121" i="5"/>
  <c r="R121" i="5" s="1"/>
  <c r="U455" i="5"/>
  <c r="L456" i="5"/>
  <c r="T456" i="5" s="1"/>
  <c r="U459" i="5"/>
  <c r="U97" i="5"/>
  <c r="L116" i="5"/>
  <c r="T116" i="5" s="1"/>
  <c r="L107" i="5"/>
  <c r="S107" i="5" s="1"/>
  <c r="K116" i="5"/>
  <c r="R116" i="5" s="1"/>
  <c r="L119" i="5"/>
  <c r="S119" i="5" s="1"/>
  <c r="L451" i="5"/>
  <c r="S451" i="5" s="1"/>
  <c r="U96" i="5"/>
  <c r="K97" i="5"/>
  <c r="R97" i="5" s="1"/>
  <c r="U107" i="5"/>
  <c r="U111" i="5"/>
  <c r="U113" i="5"/>
  <c r="L114" i="5"/>
  <c r="T114" i="5" s="1"/>
  <c r="U119" i="5"/>
  <c r="U451" i="5"/>
  <c r="K452" i="5"/>
  <c r="R452" i="5" s="1"/>
  <c r="U454" i="5"/>
  <c r="U456" i="5"/>
  <c r="L108" i="5"/>
  <c r="T108" i="5" s="1"/>
  <c r="L96" i="5"/>
  <c r="T96" i="5" s="1"/>
  <c r="L97" i="5"/>
  <c r="T97" i="5" s="1"/>
  <c r="L99" i="5"/>
  <c r="S99" i="5" s="1"/>
  <c r="K101" i="5"/>
  <c r="R101" i="5" s="1"/>
  <c r="U102" i="5"/>
  <c r="U105" i="5"/>
  <c r="K108" i="5"/>
  <c r="R108" i="5" s="1"/>
  <c r="U109" i="5"/>
  <c r="L110" i="5"/>
  <c r="T110" i="5" s="1"/>
  <c r="U114" i="5"/>
  <c r="L115" i="5"/>
  <c r="S115" i="5" s="1"/>
  <c r="K117" i="5"/>
  <c r="R117" i="5" s="1"/>
  <c r="L120" i="5"/>
  <c r="T120" i="5" s="1"/>
  <c r="U121" i="5"/>
  <c r="L453" i="5"/>
  <c r="S453" i="5" s="1"/>
  <c r="L458" i="5"/>
  <c r="T458" i="5" s="1"/>
  <c r="K460" i="5"/>
  <c r="R460" i="5" s="1"/>
  <c r="U101" i="5"/>
  <c r="K104" i="5"/>
  <c r="R104" i="5" s="1"/>
  <c r="L109" i="5"/>
  <c r="T109" i="5" s="1"/>
  <c r="K112" i="5"/>
  <c r="R112" i="5" s="1"/>
  <c r="L452" i="5"/>
  <c r="T452" i="5" s="1"/>
  <c r="L121" i="5"/>
  <c r="T121" i="5" s="1"/>
  <c r="K455" i="5"/>
  <c r="R455" i="5" s="1"/>
  <c r="K96" i="5"/>
  <c r="R96" i="5" s="1"/>
  <c r="U99" i="5"/>
  <c r="L101" i="5"/>
  <c r="T101" i="5" s="1"/>
  <c r="L103" i="5"/>
  <c r="T103" i="5" s="1"/>
  <c r="K105" i="5"/>
  <c r="R105" i="5" s="1"/>
  <c r="U106" i="5"/>
  <c r="U110" i="5"/>
  <c r="L111" i="5"/>
  <c r="S111" i="5" s="1"/>
  <c r="K113" i="5"/>
  <c r="R113" i="5" s="1"/>
  <c r="U115" i="5"/>
  <c r="L117" i="5"/>
  <c r="T117" i="5" s="1"/>
  <c r="K120" i="5"/>
  <c r="R120" i="5" s="1"/>
  <c r="L450" i="5"/>
  <c r="S450" i="5" s="1"/>
  <c r="U453" i="5"/>
  <c r="L454" i="5"/>
  <c r="T454" i="5" s="1"/>
  <c r="K456" i="5"/>
  <c r="R456" i="5" s="1"/>
  <c r="U458" i="5"/>
  <c r="L459" i="5"/>
  <c r="S459" i="5" s="1"/>
  <c r="L460" i="5"/>
  <c r="T460" i="5" s="1"/>
  <c r="T104" i="5"/>
  <c r="T118" i="5"/>
  <c r="K95" i="5"/>
  <c r="R95" i="5" s="1"/>
  <c r="K99" i="5"/>
  <c r="R99" i="5" s="1"/>
  <c r="K103" i="5"/>
  <c r="R103" i="5" s="1"/>
  <c r="K107" i="5"/>
  <c r="R107" i="5" s="1"/>
  <c r="K111" i="5"/>
  <c r="R111" i="5" s="1"/>
  <c r="S113" i="5"/>
  <c r="K115" i="5"/>
  <c r="R115" i="5" s="1"/>
  <c r="K119" i="5"/>
  <c r="R119" i="5" s="1"/>
  <c r="K451" i="5"/>
  <c r="R451" i="5" s="1"/>
  <c r="K454" i="5"/>
  <c r="R454" i="5" s="1"/>
  <c r="K458" i="5"/>
  <c r="R458" i="5" s="1"/>
  <c r="K98" i="5"/>
  <c r="R98" i="5" s="1"/>
  <c r="K102" i="5"/>
  <c r="R102" i="5" s="1"/>
  <c r="K106" i="5"/>
  <c r="R106" i="5" s="1"/>
  <c r="K110" i="5"/>
  <c r="R110" i="5" s="1"/>
  <c r="K114" i="5"/>
  <c r="R114" i="5" s="1"/>
  <c r="K118" i="5"/>
  <c r="R118" i="5" s="1"/>
  <c r="K450" i="5"/>
  <c r="R450" i="5" s="1"/>
  <c r="K453" i="5"/>
  <c r="R453" i="5" s="1"/>
  <c r="K457" i="5"/>
  <c r="R457" i="5" s="1"/>
  <c r="K461" i="5"/>
  <c r="R461" i="5" s="1"/>
  <c r="T102" i="5" l="1"/>
  <c r="S121" i="5"/>
  <c r="T112" i="5"/>
  <c r="T461" i="5"/>
  <c r="T455" i="5"/>
  <c r="T459" i="5"/>
  <c r="S105" i="5"/>
  <c r="S110" i="5"/>
  <c r="S452" i="5"/>
  <c r="S457" i="5"/>
  <c r="T100" i="5"/>
  <c r="T451" i="5"/>
  <c r="S458" i="5"/>
  <c r="T107" i="5"/>
  <c r="S120" i="5"/>
  <c r="S96" i="5"/>
  <c r="S456" i="5"/>
  <c r="S101" i="5"/>
  <c r="S98" i="5"/>
  <c r="S106" i="5"/>
  <c r="S117" i="5"/>
  <c r="T95" i="5"/>
  <c r="T450" i="5"/>
  <c r="T119" i="5"/>
  <c r="S116" i="5"/>
  <c r="S108" i="5"/>
  <c r="T453" i="5"/>
  <c r="S454" i="5"/>
  <c r="T111" i="5"/>
  <c r="S114" i="5"/>
  <c r="S97" i="5"/>
  <c r="S103" i="5"/>
  <c r="T115" i="5"/>
  <c r="T99" i="5"/>
  <c r="S460" i="5"/>
  <c r="S109" i="5"/>
  <c r="V449" i="5" l="1"/>
  <c r="Q449" i="5"/>
  <c r="P449" i="5"/>
  <c r="N449" i="5"/>
  <c r="U449" i="5" s="1"/>
  <c r="I449" i="5"/>
  <c r="V448" i="5"/>
  <c r="Q448" i="5"/>
  <c r="P448" i="5"/>
  <c r="N448" i="5"/>
  <c r="I448" i="5"/>
  <c r="V447" i="5"/>
  <c r="Q447" i="5"/>
  <c r="P447" i="5"/>
  <c r="N447" i="5"/>
  <c r="I447" i="5"/>
  <c r="V446" i="5"/>
  <c r="Q446" i="5"/>
  <c r="P446" i="5"/>
  <c r="N446" i="5"/>
  <c r="I446" i="5"/>
  <c r="V445" i="5"/>
  <c r="Q445" i="5"/>
  <c r="P445" i="5"/>
  <c r="N445" i="5"/>
  <c r="I445" i="5"/>
  <c r="V444" i="5"/>
  <c r="Q444" i="5"/>
  <c r="P444" i="5"/>
  <c r="N444" i="5"/>
  <c r="I444" i="5"/>
  <c r="K444" i="5" s="1"/>
  <c r="R444" i="5" s="1"/>
  <c r="V443" i="5"/>
  <c r="Q443" i="5"/>
  <c r="P443" i="5"/>
  <c r="N443" i="5"/>
  <c r="I443" i="5"/>
  <c r="V442" i="5"/>
  <c r="Q442" i="5"/>
  <c r="P442" i="5"/>
  <c r="N442" i="5"/>
  <c r="I442" i="5"/>
  <c r="V441" i="5"/>
  <c r="Q441" i="5"/>
  <c r="P441" i="5"/>
  <c r="N441" i="5"/>
  <c r="I441" i="5"/>
  <c r="V440" i="5"/>
  <c r="Q440" i="5"/>
  <c r="P440" i="5"/>
  <c r="N440" i="5"/>
  <c r="I440" i="5"/>
  <c r="K440" i="5" s="1"/>
  <c r="R440" i="5" s="1"/>
  <c r="V283" i="5"/>
  <c r="Q283" i="5"/>
  <c r="P283" i="5"/>
  <c r="N283" i="5"/>
  <c r="U283" i="5" s="1"/>
  <c r="I283" i="5"/>
  <c r="V282" i="5"/>
  <c r="Q282" i="5"/>
  <c r="P282" i="5"/>
  <c r="N282" i="5"/>
  <c r="I282" i="5"/>
  <c r="V281" i="5"/>
  <c r="Q281" i="5"/>
  <c r="P281" i="5"/>
  <c r="N281" i="5"/>
  <c r="I281" i="5"/>
  <c r="V280" i="5"/>
  <c r="Q280" i="5"/>
  <c r="P280" i="5"/>
  <c r="N280" i="5"/>
  <c r="I280" i="5"/>
  <c r="V94" i="5"/>
  <c r="Q94" i="5"/>
  <c r="P94" i="5"/>
  <c r="N94" i="5"/>
  <c r="U94" i="5" s="1"/>
  <c r="I94" i="5"/>
  <c r="V332" i="5"/>
  <c r="Q332" i="5"/>
  <c r="P332" i="5"/>
  <c r="N332" i="5"/>
  <c r="I332" i="5"/>
  <c r="V331" i="5"/>
  <c r="Q331" i="5"/>
  <c r="P331" i="5"/>
  <c r="N331" i="5"/>
  <c r="I331" i="5"/>
  <c r="V330" i="5"/>
  <c r="Q330" i="5"/>
  <c r="P330" i="5"/>
  <c r="N330" i="5"/>
  <c r="I330" i="5"/>
  <c r="V329" i="5"/>
  <c r="Q329" i="5"/>
  <c r="P329" i="5"/>
  <c r="N329" i="5"/>
  <c r="U329" i="5" s="1"/>
  <c r="I329" i="5"/>
  <c r="V93" i="5"/>
  <c r="Q93" i="5"/>
  <c r="P93" i="5"/>
  <c r="N93" i="5"/>
  <c r="I93" i="5"/>
  <c r="V92" i="5"/>
  <c r="Q92" i="5"/>
  <c r="P92" i="5"/>
  <c r="N92" i="5"/>
  <c r="I92" i="5"/>
  <c r="V91" i="5"/>
  <c r="Q91" i="5"/>
  <c r="P91" i="5"/>
  <c r="N91" i="5"/>
  <c r="I91" i="5"/>
  <c r="V90" i="5"/>
  <c r="Q90" i="5"/>
  <c r="P90" i="5"/>
  <c r="N90" i="5"/>
  <c r="U90" i="5" s="1"/>
  <c r="I90" i="5"/>
  <c r="V89" i="5"/>
  <c r="Q89" i="5"/>
  <c r="P89" i="5"/>
  <c r="N89" i="5"/>
  <c r="I89" i="5"/>
  <c r="V88" i="5"/>
  <c r="Q88" i="5"/>
  <c r="P88" i="5"/>
  <c r="N88" i="5"/>
  <c r="I88" i="5"/>
  <c r="V439" i="5"/>
  <c r="Q439" i="5"/>
  <c r="P439" i="5"/>
  <c r="N439" i="5"/>
  <c r="I439" i="5"/>
  <c r="V87" i="5"/>
  <c r="Q87" i="5"/>
  <c r="P87" i="5"/>
  <c r="N87" i="5"/>
  <c r="U87" i="5" s="1"/>
  <c r="I87" i="5"/>
  <c r="V86" i="5"/>
  <c r="Q86" i="5"/>
  <c r="P86" i="5"/>
  <c r="N86" i="5"/>
  <c r="I86" i="5"/>
  <c r="V438" i="5"/>
  <c r="Q438" i="5"/>
  <c r="P438" i="5"/>
  <c r="N438" i="5"/>
  <c r="I438" i="5"/>
  <c r="V437" i="5"/>
  <c r="Q437" i="5"/>
  <c r="P437" i="5"/>
  <c r="N437" i="5"/>
  <c r="I437" i="5"/>
  <c r="U447" i="5" l="1"/>
  <c r="L439" i="5"/>
  <c r="T439" i="5" s="1"/>
  <c r="L91" i="5"/>
  <c r="T91" i="5" s="1"/>
  <c r="L330" i="5"/>
  <c r="T330" i="5" s="1"/>
  <c r="L280" i="5"/>
  <c r="T280" i="5" s="1"/>
  <c r="L448" i="5"/>
  <c r="T448" i="5" s="1"/>
  <c r="L437" i="5"/>
  <c r="T437" i="5" s="1"/>
  <c r="U437" i="5"/>
  <c r="U280" i="5"/>
  <c r="U440" i="5"/>
  <c r="U444" i="5"/>
  <c r="U443" i="5"/>
  <c r="L87" i="5"/>
  <c r="T87" i="5" s="1"/>
  <c r="K90" i="5"/>
  <c r="R90" i="5" s="1"/>
  <c r="K329" i="5"/>
  <c r="R329" i="5" s="1"/>
  <c r="K94" i="5"/>
  <c r="R94" i="5" s="1"/>
  <c r="K283" i="5"/>
  <c r="R283" i="5" s="1"/>
  <c r="K443" i="5"/>
  <c r="R443" i="5" s="1"/>
  <c r="U446" i="5"/>
  <c r="L447" i="5"/>
  <c r="T447" i="5" s="1"/>
  <c r="U448" i="5"/>
  <c r="L449" i="5"/>
  <c r="U86" i="5"/>
  <c r="K87" i="5"/>
  <c r="R87" i="5" s="1"/>
  <c r="U89" i="5"/>
  <c r="U93" i="5"/>
  <c r="U282" i="5"/>
  <c r="U442" i="5"/>
  <c r="L438" i="5"/>
  <c r="S438" i="5" s="1"/>
  <c r="U439" i="5"/>
  <c r="L88" i="5"/>
  <c r="T88" i="5" s="1"/>
  <c r="L90" i="5"/>
  <c r="T90" i="5" s="1"/>
  <c r="U91" i="5"/>
  <c r="L92" i="5"/>
  <c r="T92" i="5" s="1"/>
  <c r="L329" i="5"/>
  <c r="T329" i="5" s="1"/>
  <c r="U330" i="5"/>
  <c r="L331" i="5"/>
  <c r="S331" i="5" s="1"/>
  <c r="L94" i="5"/>
  <c r="T94" i="5" s="1"/>
  <c r="L281" i="5"/>
  <c r="T281" i="5" s="1"/>
  <c r="L283" i="5"/>
  <c r="T283" i="5" s="1"/>
  <c r="L441" i="5"/>
  <c r="T441" i="5" s="1"/>
  <c r="L443" i="5"/>
  <c r="T443" i="5" s="1"/>
  <c r="L445" i="5"/>
  <c r="T445" i="5" s="1"/>
  <c r="U332" i="5"/>
  <c r="L440" i="5"/>
  <c r="T440" i="5" s="1"/>
  <c r="L444" i="5"/>
  <c r="T444" i="5" s="1"/>
  <c r="K447" i="5"/>
  <c r="R447" i="5" s="1"/>
  <c r="U438" i="5"/>
  <c r="L86" i="5"/>
  <c r="S86" i="5" s="1"/>
  <c r="U88" i="5"/>
  <c r="L89" i="5"/>
  <c r="T89" i="5" s="1"/>
  <c r="U92" i="5"/>
  <c r="L93" i="5"/>
  <c r="S93" i="5" s="1"/>
  <c r="U331" i="5"/>
  <c r="L332" i="5"/>
  <c r="T332" i="5" s="1"/>
  <c r="U281" i="5"/>
  <c r="L282" i="5"/>
  <c r="S282" i="5" s="1"/>
  <c r="U441" i="5"/>
  <c r="L442" i="5"/>
  <c r="T442" i="5" s="1"/>
  <c r="U445" i="5"/>
  <c r="L446" i="5"/>
  <c r="T446" i="5" s="1"/>
  <c r="K448" i="5"/>
  <c r="R448" i="5" s="1"/>
  <c r="S445" i="5"/>
  <c r="S281" i="5"/>
  <c r="S449" i="5"/>
  <c r="T449" i="5"/>
  <c r="S437" i="5"/>
  <c r="K86" i="5"/>
  <c r="R86" i="5" s="1"/>
  <c r="S439" i="5"/>
  <c r="K89" i="5"/>
  <c r="R89" i="5" s="1"/>
  <c r="S91" i="5"/>
  <c r="K93" i="5"/>
  <c r="R93" i="5" s="1"/>
  <c r="K332" i="5"/>
  <c r="R332" i="5" s="1"/>
  <c r="K282" i="5"/>
  <c r="R282" i="5" s="1"/>
  <c r="K442" i="5"/>
  <c r="R442" i="5" s="1"/>
  <c r="K446" i="5"/>
  <c r="R446" i="5" s="1"/>
  <c r="S448" i="5"/>
  <c r="K438" i="5"/>
  <c r="R438" i="5" s="1"/>
  <c r="K88" i="5"/>
  <c r="R88" i="5" s="1"/>
  <c r="K92" i="5"/>
  <c r="R92" i="5" s="1"/>
  <c r="K331" i="5"/>
  <c r="R331" i="5" s="1"/>
  <c r="K281" i="5"/>
  <c r="R281" i="5" s="1"/>
  <c r="K441" i="5"/>
  <c r="R441" i="5" s="1"/>
  <c r="K445" i="5"/>
  <c r="R445" i="5" s="1"/>
  <c r="K449" i="5"/>
  <c r="R449" i="5" s="1"/>
  <c r="K437" i="5"/>
  <c r="R437" i="5" s="1"/>
  <c r="K439" i="5"/>
  <c r="R439" i="5" s="1"/>
  <c r="K91" i="5"/>
  <c r="R91" i="5" s="1"/>
  <c r="K330" i="5"/>
  <c r="R330" i="5" s="1"/>
  <c r="K280" i="5"/>
  <c r="R280" i="5" s="1"/>
  <c r="V47" i="5"/>
  <c r="Q47" i="5"/>
  <c r="P47" i="5"/>
  <c r="N47" i="5"/>
  <c r="I47" i="5"/>
  <c r="V46" i="5"/>
  <c r="Q46" i="5"/>
  <c r="P46" i="5"/>
  <c r="N46" i="5"/>
  <c r="I46" i="5"/>
  <c r="V45" i="5"/>
  <c r="Q45" i="5"/>
  <c r="P45" i="5"/>
  <c r="N45" i="5"/>
  <c r="I45" i="5"/>
  <c r="V44" i="5"/>
  <c r="Q44" i="5"/>
  <c r="P44" i="5"/>
  <c r="N44" i="5"/>
  <c r="I44" i="5"/>
  <c r="V43" i="5"/>
  <c r="Q43" i="5"/>
  <c r="P43" i="5"/>
  <c r="N43" i="5"/>
  <c r="I43" i="5"/>
  <c r="V42" i="5"/>
  <c r="Q42" i="5"/>
  <c r="P42" i="5"/>
  <c r="N42" i="5"/>
  <c r="I42" i="5"/>
  <c r="V41" i="5"/>
  <c r="Q41" i="5"/>
  <c r="P41" i="5"/>
  <c r="N41" i="5"/>
  <c r="I41" i="5"/>
  <c r="V40" i="5"/>
  <c r="Q40" i="5"/>
  <c r="P40" i="5"/>
  <c r="N40" i="5"/>
  <c r="I40" i="5"/>
  <c r="V394" i="5"/>
  <c r="Q394" i="5"/>
  <c r="P394" i="5"/>
  <c r="N394" i="5"/>
  <c r="I394" i="5"/>
  <c r="V393" i="5"/>
  <c r="Q393" i="5"/>
  <c r="P393" i="5"/>
  <c r="N393" i="5"/>
  <c r="I393" i="5"/>
  <c r="V392" i="5"/>
  <c r="Q392" i="5"/>
  <c r="P392" i="5"/>
  <c r="N392" i="5"/>
  <c r="I392" i="5"/>
  <c r="V391" i="5"/>
  <c r="Q391" i="5"/>
  <c r="P391" i="5"/>
  <c r="N391" i="5"/>
  <c r="I391" i="5"/>
  <c r="V390" i="5"/>
  <c r="Q390" i="5"/>
  <c r="P390" i="5"/>
  <c r="N390" i="5"/>
  <c r="I390" i="5"/>
  <c r="V389" i="5"/>
  <c r="Q389" i="5"/>
  <c r="P389" i="5"/>
  <c r="N389" i="5"/>
  <c r="I389" i="5"/>
  <c r="V39" i="5"/>
  <c r="Q39" i="5"/>
  <c r="P39" i="5"/>
  <c r="N39" i="5"/>
  <c r="I39" i="5"/>
  <c r="V38" i="5"/>
  <c r="Q38" i="5"/>
  <c r="P38" i="5"/>
  <c r="N38" i="5"/>
  <c r="I38" i="5"/>
  <c r="V37" i="5"/>
  <c r="Q37" i="5"/>
  <c r="P37" i="5"/>
  <c r="N37" i="5"/>
  <c r="I37" i="5"/>
  <c r="V36" i="5"/>
  <c r="Q36" i="5"/>
  <c r="P36" i="5"/>
  <c r="N36" i="5"/>
  <c r="I36" i="5"/>
  <c r="V35" i="5"/>
  <c r="Q35" i="5"/>
  <c r="P35" i="5"/>
  <c r="N35" i="5"/>
  <c r="I35" i="5"/>
  <c r="V34" i="5"/>
  <c r="Q34" i="5"/>
  <c r="P34" i="5"/>
  <c r="N34" i="5"/>
  <c r="I34" i="5"/>
  <c r="S88" i="5" l="1"/>
  <c r="S90" i="5"/>
  <c r="S330" i="5"/>
  <c r="S332" i="5"/>
  <c r="L392" i="5"/>
  <c r="T392" i="5" s="1"/>
  <c r="S447" i="5"/>
  <c r="U392" i="5"/>
  <c r="U41" i="5"/>
  <c r="K42" i="5"/>
  <c r="R42" i="5" s="1"/>
  <c r="L393" i="5"/>
  <c r="T393" i="5" s="1"/>
  <c r="S280" i="5"/>
  <c r="U389" i="5"/>
  <c r="L390" i="5"/>
  <c r="T390" i="5" s="1"/>
  <c r="U42" i="5"/>
  <c r="U45" i="5"/>
  <c r="L47" i="5"/>
  <c r="T47" i="5" s="1"/>
  <c r="T86" i="5"/>
  <c r="L46" i="5"/>
  <c r="T46" i="5" s="1"/>
  <c r="K389" i="5"/>
  <c r="R389" i="5" s="1"/>
  <c r="K45" i="5"/>
  <c r="R45" i="5" s="1"/>
  <c r="S446" i="5"/>
  <c r="U36" i="5"/>
  <c r="L37" i="5"/>
  <c r="T37" i="5" s="1"/>
  <c r="U390" i="5"/>
  <c r="L391" i="5"/>
  <c r="T391" i="5" s="1"/>
  <c r="L42" i="5"/>
  <c r="T42" i="5" s="1"/>
  <c r="K46" i="5"/>
  <c r="R46" i="5" s="1"/>
  <c r="S87" i="5"/>
  <c r="S442" i="5"/>
  <c r="T93" i="5"/>
  <c r="L43" i="5"/>
  <c r="T43" i="5" s="1"/>
  <c r="S440" i="5"/>
  <c r="T282" i="5"/>
  <c r="U37" i="5"/>
  <c r="K41" i="5"/>
  <c r="R41" i="5" s="1"/>
  <c r="U46" i="5"/>
  <c r="S89" i="5"/>
  <c r="K38" i="5"/>
  <c r="R38" i="5" s="1"/>
  <c r="S329" i="5"/>
  <c r="U34" i="5"/>
  <c r="K35" i="5"/>
  <c r="R35" i="5" s="1"/>
  <c r="U38" i="5"/>
  <c r="K390" i="5"/>
  <c r="R390" i="5" s="1"/>
  <c r="U391" i="5"/>
  <c r="K392" i="5"/>
  <c r="R392" i="5" s="1"/>
  <c r="U393" i="5"/>
  <c r="L394" i="5"/>
  <c r="T394" i="5" s="1"/>
  <c r="U394" i="5"/>
  <c r="U43" i="5"/>
  <c r="U47" i="5"/>
  <c r="S43" i="5"/>
  <c r="S47" i="5"/>
  <c r="L38" i="5"/>
  <c r="T38" i="5" s="1"/>
  <c r="S443" i="5"/>
  <c r="L34" i="5"/>
  <c r="T34" i="5" s="1"/>
  <c r="L44" i="5"/>
  <c r="T44" i="5" s="1"/>
  <c r="S391" i="5"/>
  <c r="K37" i="5"/>
  <c r="R37" i="5" s="1"/>
  <c r="S94" i="5"/>
  <c r="L35" i="5"/>
  <c r="T35" i="5" s="1"/>
  <c r="L39" i="5"/>
  <c r="T39" i="5" s="1"/>
  <c r="L40" i="5"/>
  <c r="T40" i="5" s="1"/>
  <c r="S92" i="5"/>
  <c r="T438" i="5"/>
  <c r="S441" i="5"/>
  <c r="T331" i="5"/>
  <c r="K34" i="5"/>
  <c r="R34" i="5" s="1"/>
  <c r="U35" i="5"/>
  <c r="L36" i="5"/>
  <c r="T36" i="5" s="1"/>
  <c r="U39" i="5"/>
  <c r="L389" i="5"/>
  <c r="T389" i="5" s="1"/>
  <c r="K391" i="5"/>
  <c r="R391" i="5" s="1"/>
  <c r="K393" i="5"/>
  <c r="R393" i="5" s="1"/>
  <c r="U40" i="5"/>
  <c r="L41" i="5"/>
  <c r="S41" i="5" s="1"/>
  <c r="K43" i="5"/>
  <c r="R43" i="5" s="1"/>
  <c r="U44" i="5"/>
  <c r="L45" i="5"/>
  <c r="S45" i="5" s="1"/>
  <c r="K47" i="5"/>
  <c r="R47" i="5" s="1"/>
  <c r="S283" i="5"/>
  <c r="S444" i="5"/>
  <c r="S40" i="5"/>
  <c r="K40" i="5"/>
  <c r="R40" i="5" s="1"/>
  <c r="S42" i="5"/>
  <c r="K44" i="5"/>
  <c r="R44" i="5" s="1"/>
  <c r="S46" i="5"/>
  <c r="S393" i="5"/>
  <c r="K394" i="5"/>
  <c r="R394" i="5" s="1"/>
  <c r="K39" i="5"/>
  <c r="R39" i="5" s="1"/>
  <c r="K36" i="5"/>
  <c r="R36" i="5" s="1"/>
  <c r="S44" i="5" l="1"/>
  <c r="S36" i="5"/>
  <c r="S392" i="5"/>
  <c r="S37" i="5"/>
  <c r="S394" i="5"/>
  <c r="S34" i="5"/>
  <c r="S39" i="5"/>
  <c r="S390" i="5"/>
  <c r="T41" i="5"/>
  <c r="T45" i="5"/>
  <c r="S389" i="5"/>
  <c r="S38" i="5"/>
  <c r="S35" i="5"/>
  <c r="V388" i="5"/>
  <c r="R388" i="5"/>
  <c r="V387" i="5"/>
  <c r="T387" i="5"/>
  <c r="S387" i="5"/>
  <c r="R387" i="5"/>
  <c r="P387" i="5"/>
  <c r="N387" i="5"/>
  <c r="I387" i="5"/>
  <c r="V386" i="5"/>
  <c r="T386" i="5"/>
  <c r="S386" i="5"/>
  <c r="R386" i="5"/>
  <c r="P386" i="5"/>
  <c r="N386" i="5"/>
  <c r="I386" i="5"/>
  <c r="V385" i="5"/>
  <c r="T385" i="5"/>
  <c r="S385" i="5"/>
  <c r="R385" i="5"/>
  <c r="P385" i="5"/>
  <c r="N385" i="5"/>
  <c r="I385" i="5"/>
  <c r="V384" i="5"/>
  <c r="U384" i="5"/>
  <c r="T384" i="5"/>
  <c r="S384" i="5"/>
  <c r="R384" i="5"/>
  <c r="V33" i="5"/>
  <c r="T33" i="5"/>
  <c r="S33" i="5"/>
  <c r="R33" i="5"/>
  <c r="P33" i="5"/>
  <c r="N33" i="5"/>
  <c r="I33" i="5"/>
  <c r="V32" i="5"/>
  <c r="T32" i="5"/>
  <c r="S32" i="5"/>
  <c r="R32" i="5"/>
  <c r="P32" i="5"/>
  <c r="N32" i="5"/>
  <c r="I32" i="5"/>
  <c r="V31" i="5"/>
  <c r="T31" i="5"/>
  <c r="S31" i="5"/>
  <c r="R31" i="5"/>
  <c r="P31" i="5"/>
  <c r="N31" i="5"/>
  <c r="I31" i="5"/>
  <c r="V30" i="5"/>
  <c r="T30" i="5"/>
  <c r="S30" i="5"/>
  <c r="R30" i="5"/>
  <c r="P30" i="5"/>
  <c r="N30" i="5"/>
  <c r="I30" i="5"/>
  <c r="V29" i="5"/>
  <c r="T29" i="5"/>
  <c r="S29" i="5"/>
  <c r="R29" i="5"/>
  <c r="P29" i="5"/>
  <c r="N29" i="5"/>
  <c r="I29" i="5"/>
  <c r="V28" i="5"/>
  <c r="T28" i="5"/>
  <c r="S28" i="5"/>
  <c r="R28" i="5"/>
  <c r="P28" i="5"/>
  <c r="N28" i="5"/>
  <c r="I28" i="5"/>
  <c r="V27" i="5"/>
  <c r="T27" i="5"/>
  <c r="S27" i="5"/>
  <c r="R27" i="5"/>
  <c r="P27" i="5"/>
  <c r="N27" i="5"/>
  <c r="I27" i="5"/>
  <c r="V26" i="5"/>
  <c r="T26" i="5"/>
  <c r="S26" i="5"/>
  <c r="R26" i="5"/>
  <c r="P26" i="5"/>
  <c r="N26" i="5"/>
  <c r="I26" i="5"/>
  <c r="V25" i="5"/>
  <c r="T25" i="5"/>
  <c r="S25" i="5"/>
  <c r="R25" i="5"/>
  <c r="P25" i="5"/>
  <c r="N25" i="5"/>
  <c r="I25" i="5"/>
  <c r="V24" i="5"/>
  <c r="T24" i="5"/>
  <c r="S24" i="5"/>
  <c r="R24" i="5"/>
  <c r="P24" i="5"/>
  <c r="N24" i="5"/>
  <c r="I24" i="5"/>
  <c r="V23" i="5"/>
  <c r="T23" i="5"/>
  <c r="S23" i="5"/>
  <c r="R23" i="5"/>
  <c r="P23" i="5"/>
  <c r="N23" i="5"/>
  <c r="V22" i="5"/>
  <c r="T22" i="5"/>
  <c r="S22" i="5"/>
  <c r="R22" i="5"/>
  <c r="P22" i="5"/>
  <c r="N22" i="5"/>
  <c r="I22" i="5"/>
  <c r="V21" i="5"/>
  <c r="T21" i="5"/>
  <c r="S21" i="5"/>
  <c r="R21" i="5"/>
  <c r="P21" i="5"/>
  <c r="N21" i="5"/>
  <c r="I21" i="5"/>
  <c r="V20" i="5"/>
  <c r="T20" i="5"/>
  <c r="S20" i="5"/>
  <c r="R20" i="5"/>
  <c r="P20" i="5"/>
  <c r="N20" i="5"/>
  <c r="V19" i="5"/>
  <c r="T19" i="5"/>
  <c r="S19" i="5"/>
  <c r="R19" i="5"/>
  <c r="P19" i="5"/>
  <c r="N19" i="5"/>
  <c r="I19" i="5"/>
  <c r="V18" i="5"/>
  <c r="Q18" i="5"/>
  <c r="P18" i="5"/>
  <c r="N18" i="5"/>
  <c r="I18" i="5"/>
  <c r="V275" i="5"/>
  <c r="Q275" i="5"/>
  <c r="P275" i="5"/>
  <c r="N275" i="5"/>
  <c r="I275" i="5"/>
  <c r="V274" i="5"/>
  <c r="Q274" i="5"/>
  <c r="P274" i="5"/>
  <c r="N274" i="5"/>
  <c r="I274" i="5"/>
  <c r="V273" i="5"/>
  <c r="Q273" i="5"/>
  <c r="P273" i="5"/>
  <c r="N273" i="5"/>
  <c r="I273" i="5"/>
  <c r="V272" i="5"/>
  <c r="Q272" i="5"/>
  <c r="P272" i="5"/>
  <c r="N272" i="5"/>
  <c r="I272" i="5"/>
  <c r="V383" i="5"/>
  <c r="Q383" i="5"/>
  <c r="P383" i="5"/>
  <c r="N383" i="5"/>
  <c r="I383" i="5"/>
  <c r="V382" i="5"/>
  <c r="Q382" i="5"/>
  <c r="P382" i="5"/>
  <c r="N382" i="5"/>
  <c r="I382" i="5"/>
  <c r="V271" i="5"/>
  <c r="Q271" i="5"/>
  <c r="P271" i="5"/>
  <c r="N271" i="5"/>
  <c r="I271" i="5"/>
  <c r="V270" i="5"/>
  <c r="Q270" i="5"/>
  <c r="P270" i="5"/>
  <c r="N270" i="5"/>
  <c r="I270" i="5"/>
  <c r="V269" i="5"/>
  <c r="Q269" i="5"/>
  <c r="P269" i="5"/>
  <c r="N269" i="5"/>
  <c r="I269" i="5"/>
  <c r="V268" i="5"/>
  <c r="Q268" i="5"/>
  <c r="P268" i="5"/>
  <c r="N268" i="5"/>
  <c r="I268" i="5"/>
  <c r="V267" i="5"/>
  <c r="Q267" i="5"/>
  <c r="P267" i="5"/>
  <c r="N267" i="5"/>
  <c r="I267" i="5"/>
  <c r="V266" i="5"/>
  <c r="Q266" i="5"/>
  <c r="P266" i="5"/>
  <c r="N266" i="5"/>
  <c r="I266" i="5"/>
  <c r="V265" i="5"/>
  <c r="Q265" i="5"/>
  <c r="P265" i="5"/>
  <c r="N265" i="5"/>
  <c r="I265" i="5"/>
  <c r="V17" i="5"/>
  <c r="Q17" i="5"/>
  <c r="P17" i="5"/>
  <c r="L17" i="5" s="1"/>
  <c r="N17" i="5"/>
  <c r="V381" i="5"/>
  <c r="Q381" i="5"/>
  <c r="P381" i="5"/>
  <c r="N381" i="5"/>
  <c r="I381" i="5"/>
  <c r="V380" i="5"/>
  <c r="Q380" i="5"/>
  <c r="P380" i="5"/>
  <c r="N380" i="5"/>
  <c r="I380" i="5"/>
  <c r="V264" i="5"/>
  <c r="Q264" i="5"/>
  <c r="P264" i="5"/>
  <c r="N264" i="5"/>
  <c r="I264" i="5"/>
  <c r="V379" i="5"/>
  <c r="Q379" i="5"/>
  <c r="P379" i="5"/>
  <c r="N379" i="5"/>
  <c r="I379" i="5"/>
  <c r="V378" i="5"/>
  <c r="Q378" i="5"/>
  <c r="P378" i="5"/>
  <c r="N378" i="5"/>
  <c r="I378" i="5"/>
  <c r="V377" i="5"/>
  <c r="Q377" i="5"/>
  <c r="P377" i="5"/>
  <c r="N377" i="5"/>
  <c r="I377" i="5"/>
  <c r="V376" i="5"/>
  <c r="Q376" i="5"/>
  <c r="P376" i="5"/>
  <c r="N376" i="5"/>
  <c r="I376" i="5"/>
  <c r="V375" i="5"/>
  <c r="Q375" i="5"/>
  <c r="P375" i="5"/>
  <c r="N375" i="5"/>
  <c r="I375" i="5"/>
  <c r="V374" i="5"/>
  <c r="Q374" i="5"/>
  <c r="P374" i="5"/>
  <c r="N374" i="5"/>
  <c r="I374" i="5"/>
  <c r="V373" i="5"/>
  <c r="Q373" i="5"/>
  <c r="P373" i="5"/>
  <c r="N373" i="5"/>
  <c r="I373" i="5"/>
  <c r="V372" i="5"/>
  <c r="Q372" i="5"/>
  <c r="P372" i="5"/>
  <c r="N372" i="5"/>
  <c r="I372" i="5"/>
  <c r="V371" i="5"/>
  <c r="Q371" i="5"/>
  <c r="P371" i="5"/>
  <c r="N371" i="5"/>
  <c r="I371" i="5"/>
  <c r="V370" i="5"/>
  <c r="Q370" i="5"/>
  <c r="P370" i="5"/>
  <c r="N370" i="5"/>
  <c r="I370" i="5"/>
  <c r="V369" i="5"/>
  <c r="Q369" i="5"/>
  <c r="P369" i="5"/>
  <c r="N369" i="5"/>
  <c r="I369" i="5"/>
  <c r="V368" i="5"/>
  <c r="Q368" i="5"/>
  <c r="P368" i="5"/>
  <c r="N368" i="5"/>
  <c r="I368" i="5"/>
  <c r="L273" i="5" l="1"/>
  <c r="L266" i="5"/>
  <c r="T266" i="5" s="1"/>
  <c r="U17" i="5"/>
  <c r="L265" i="5"/>
  <c r="T265" i="5" s="1"/>
  <c r="U382" i="5"/>
  <c r="K383" i="5"/>
  <c r="R383" i="5" s="1"/>
  <c r="U274" i="5"/>
  <c r="U24" i="5"/>
  <c r="U31" i="5"/>
  <c r="U386" i="5"/>
  <c r="L270" i="5"/>
  <c r="T270" i="5" s="1"/>
  <c r="U368" i="5"/>
  <c r="K369" i="5"/>
  <c r="R369" i="5" s="1"/>
  <c r="U372" i="5"/>
  <c r="K373" i="5"/>
  <c r="R373" i="5" s="1"/>
  <c r="U376" i="5"/>
  <c r="U264" i="5"/>
  <c r="U270" i="5"/>
  <c r="U272" i="5"/>
  <c r="U20" i="5"/>
  <c r="U26" i="5"/>
  <c r="U29" i="5"/>
  <c r="U33" i="5"/>
  <c r="U385" i="5"/>
  <c r="U371" i="5"/>
  <c r="K372" i="5"/>
  <c r="R372" i="5" s="1"/>
  <c r="U375" i="5"/>
  <c r="U379" i="5"/>
  <c r="U268" i="5"/>
  <c r="K269" i="5"/>
  <c r="R269" i="5" s="1"/>
  <c r="K382" i="5"/>
  <c r="R382" i="5" s="1"/>
  <c r="U273" i="5"/>
  <c r="U25" i="5"/>
  <c r="U28" i="5"/>
  <c r="U32" i="5"/>
  <c r="L377" i="5"/>
  <c r="T377" i="5" s="1"/>
  <c r="L380" i="5"/>
  <c r="T380" i="5" s="1"/>
  <c r="U373" i="5"/>
  <c r="U377" i="5"/>
  <c r="U380" i="5"/>
  <c r="U266" i="5"/>
  <c r="L374" i="5"/>
  <c r="T374" i="5" s="1"/>
  <c r="L378" i="5"/>
  <c r="T378" i="5" s="1"/>
  <c r="L381" i="5"/>
  <c r="T381" i="5" s="1"/>
  <c r="L268" i="5"/>
  <c r="T268" i="5" s="1"/>
  <c r="L269" i="5"/>
  <c r="T269" i="5" s="1"/>
  <c r="L383" i="5"/>
  <c r="T383" i="5" s="1"/>
  <c r="L275" i="5"/>
  <c r="T275" i="5" s="1"/>
  <c r="U370" i="5"/>
  <c r="L371" i="5"/>
  <c r="T371" i="5" s="1"/>
  <c r="L375" i="5"/>
  <c r="T375" i="5" s="1"/>
  <c r="L379" i="5"/>
  <c r="S379" i="5" s="1"/>
  <c r="K17" i="5"/>
  <c r="R17" i="5" s="1"/>
  <c r="K265" i="5"/>
  <c r="R265" i="5" s="1"/>
  <c r="K268" i="5"/>
  <c r="R268" i="5" s="1"/>
  <c r="U269" i="5"/>
  <c r="L272" i="5"/>
  <c r="T272" i="5" s="1"/>
  <c r="L18" i="5"/>
  <c r="T18" i="5" s="1"/>
  <c r="L376" i="5"/>
  <c r="T376" i="5" s="1"/>
  <c r="K377" i="5"/>
  <c r="R377" i="5" s="1"/>
  <c r="L264" i="5"/>
  <c r="T264" i="5" s="1"/>
  <c r="K380" i="5"/>
  <c r="R380" i="5" s="1"/>
  <c r="U275" i="5"/>
  <c r="L368" i="5"/>
  <c r="T368" i="5" s="1"/>
  <c r="L369" i="5"/>
  <c r="T369" i="5" s="1"/>
  <c r="L373" i="5"/>
  <c r="T373" i="5" s="1"/>
  <c r="K376" i="5"/>
  <c r="R376" i="5" s="1"/>
  <c r="K264" i="5"/>
  <c r="R264" i="5" s="1"/>
  <c r="L267" i="5"/>
  <c r="S267" i="5" s="1"/>
  <c r="L271" i="5"/>
  <c r="S271" i="5" s="1"/>
  <c r="U383" i="5"/>
  <c r="L274" i="5"/>
  <c r="S274" i="5" s="1"/>
  <c r="K275" i="5"/>
  <c r="R275" i="5" s="1"/>
  <c r="U19" i="5"/>
  <c r="U22" i="5"/>
  <c r="L372" i="5"/>
  <c r="T372" i="5" s="1"/>
  <c r="U265" i="5"/>
  <c r="K368" i="5"/>
  <c r="R368" i="5" s="1"/>
  <c r="U369" i="5"/>
  <c r="L370" i="5"/>
  <c r="S370" i="5" s="1"/>
  <c r="U374" i="5"/>
  <c r="U378" i="5"/>
  <c r="U381" i="5"/>
  <c r="U267" i="5"/>
  <c r="U271" i="5"/>
  <c r="L382" i="5"/>
  <c r="T382" i="5" s="1"/>
  <c r="K274" i="5"/>
  <c r="R274" i="5" s="1"/>
  <c r="U18" i="5"/>
  <c r="U21" i="5"/>
  <c r="U23" i="5"/>
  <c r="U27" i="5"/>
  <c r="U30" i="5"/>
  <c r="U387" i="5"/>
  <c r="S371" i="5"/>
  <c r="S273" i="5"/>
  <c r="T273" i="5"/>
  <c r="T17" i="5"/>
  <c r="S17" i="5"/>
  <c r="K371" i="5"/>
  <c r="R371" i="5" s="1"/>
  <c r="K375" i="5"/>
  <c r="R375" i="5" s="1"/>
  <c r="K379" i="5"/>
  <c r="R379" i="5" s="1"/>
  <c r="K267" i="5"/>
  <c r="R267" i="5" s="1"/>
  <c r="S269" i="5"/>
  <c r="K271" i="5"/>
  <c r="R271" i="5" s="1"/>
  <c r="K273" i="5"/>
  <c r="R273" i="5" s="1"/>
  <c r="K370" i="5"/>
  <c r="R370" i="5" s="1"/>
  <c r="K374" i="5"/>
  <c r="R374" i="5" s="1"/>
  <c r="K378" i="5"/>
  <c r="R378" i="5" s="1"/>
  <c r="K381" i="5"/>
  <c r="R381" i="5" s="1"/>
  <c r="K266" i="5"/>
  <c r="R266" i="5" s="1"/>
  <c r="K270" i="5"/>
  <c r="R270" i="5" s="1"/>
  <c r="K272" i="5"/>
  <c r="R272" i="5" s="1"/>
  <c r="K18" i="5"/>
  <c r="R18" i="5" s="1"/>
  <c r="S374" i="5" l="1"/>
  <c r="S266" i="5"/>
  <c r="S375" i="5"/>
  <c r="S383" i="5"/>
  <c r="S265" i="5"/>
  <c r="S270" i="5"/>
  <c r="T274" i="5"/>
  <c r="T271" i="5"/>
  <c r="S264" i="5"/>
  <c r="S369" i="5"/>
  <c r="T267" i="5"/>
  <c r="S377" i="5"/>
  <c r="S368" i="5"/>
  <c r="S18" i="5"/>
  <c r="S378" i="5"/>
  <c r="S380" i="5"/>
  <c r="S372" i="5"/>
  <c r="T379" i="5"/>
  <c r="S381" i="5"/>
  <c r="S275" i="5"/>
  <c r="S382" i="5"/>
  <c r="S272" i="5"/>
  <c r="S268" i="5"/>
  <c r="T370" i="5"/>
  <c r="S376" i="5"/>
  <c r="S373" i="5"/>
  <c r="V367" i="5"/>
  <c r="Q367" i="5"/>
  <c r="P367" i="5"/>
  <c r="N367" i="5"/>
  <c r="I367" i="5"/>
  <c r="V263" i="5"/>
  <c r="Q263" i="5"/>
  <c r="P263" i="5"/>
  <c r="N263" i="5"/>
  <c r="I263" i="5"/>
  <c r="V16" i="5"/>
  <c r="Q16" i="5"/>
  <c r="P16" i="5"/>
  <c r="N16" i="5"/>
  <c r="I16" i="5"/>
  <c r="V15" i="5"/>
  <c r="Q15" i="5"/>
  <c r="P15" i="5"/>
  <c r="N15" i="5"/>
  <c r="I15" i="5"/>
  <c r="V14" i="5"/>
  <c r="Q14" i="5"/>
  <c r="P14" i="5"/>
  <c r="N14" i="5"/>
  <c r="I14" i="5"/>
  <c r="V13" i="5"/>
  <c r="Q13" i="5"/>
  <c r="P13" i="5"/>
  <c r="N13" i="5"/>
  <c r="I13" i="5"/>
  <c r="V12" i="5"/>
  <c r="Q12" i="5"/>
  <c r="P12" i="5"/>
  <c r="N12" i="5"/>
  <c r="I12" i="5"/>
  <c r="V11" i="5"/>
  <c r="Q11" i="5"/>
  <c r="P11" i="5"/>
  <c r="N11" i="5"/>
  <c r="I11" i="5"/>
  <c r="V10" i="5"/>
  <c r="Q10" i="5"/>
  <c r="P10" i="5"/>
  <c r="N10" i="5"/>
  <c r="I10" i="5"/>
  <c r="U11" i="5" l="1"/>
  <c r="K12" i="5"/>
  <c r="R12" i="5" s="1"/>
  <c r="L10" i="5"/>
  <c r="T10" i="5" s="1"/>
  <c r="U10" i="5"/>
  <c r="L11" i="5"/>
  <c r="T11" i="5" s="1"/>
  <c r="U12" i="5"/>
  <c r="U16" i="5"/>
  <c r="K263" i="5"/>
  <c r="R263" i="5" s="1"/>
  <c r="K11" i="5"/>
  <c r="R11" i="5" s="1"/>
  <c r="U13" i="5"/>
  <c r="U14" i="5"/>
  <c r="U367" i="5"/>
  <c r="L13" i="5"/>
  <c r="S13" i="5" s="1"/>
  <c r="L15" i="5"/>
  <c r="T15" i="5" s="1"/>
  <c r="K13" i="5"/>
  <c r="R13" i="5" s="1"/>
  <c r="U15" i="5"/>
  <c r="L16" i="5"/>
  <c r="T16" i="5" s="1"/>
  <c r="K10" i="5"/>
  <c r="R10" i="5" s="1"/>
  <c r="L12" i="5"/>
  <c r="K14" i="5"/>
  <c r="R14" i="5" s="1"/>
  <c r="K16" i="5"/>
  <c r="R16" i="5" s="1"/>
  <c r="L263" i="5"/>
  <c r="T263" i="5" s="1"/>
  <c r="L14" i="5"/>
  <c r="T14" i="5" s="1"/>
  <c r="U263" i="5"/>
  <c r="L367" i="5"/>
  <c r="T367" i="5" s="1"/>
  <c r="S263" i="5"/>
  <c r="K367" i="5"/>
  <c r="R367" i="5" s="1"/>
  <c r="S14" i="5"/>
  <c r="K15" i="5"/>
  <c r="R15" i="5" s="1"/>
  <c r="S11" i="5"/>
  <c r="V366" i="5"/>
  <c r="Q366" i="5"/>
  <c r="P366" i="5"/>
  <c r="N366" i="5"/>
  <c r="I366" i="5"/>
  <c r="V365" i="5"/>
  <c r="Q365" i="5"/>
  <c r="P365" i="5"/>
  <c r="N365" i="5"/>
  <c r="I365" i="5"/>
  <c r="V258" i="5"/>
  <c r="Q258" i="5"/>
  <c r="P258" i="5"/>
  <c r="N258" i="5"/>
  <c r="I258" i="5"/>
  <c r="V257" i="5"/>
  <c r="Q257" i="5"/>
  <c r="P257" i="5"/>
  <c r="N257" i="5"/>
  <c r="I257" i="5"/>
  <c r="V256" i="5"/>
  <c r="Q256" i="5"/>
  <c r="P256" i="5"/>
  <c r="N256" i="5"/>
  <c r="I256" i="5"/>
  <c r="V255" i="5"/>
  <c r="Q255" i="5"/>
  <c r="P255" i="5"/>
  <c r="N255" i="5"/>
  <c r="I255" i="5"/>
  <c r="V254" i="5"/>
  <c r="Q254" i="5"/>
  <c r="P254" i="5"/>
  <c r="N254" i="5"/>
  <c r="I254" i="5"/>
  <c r="V253" i="5"/>
  <c r="Q253" i="5"/>
  <c r="P253" i="5"/>
  <c r="N253" i="5"/>
  <c r="I253" i="5"/>
  <c r="V252" i="5"/>
  <c r="Q252" i="5"/>
  <c r="P252" i="5"/>
  <c r="N252" i="5"/>
  <c r="I252" i="5"/>
  <c r="V251" i="5"/>
  <c r="Q251" i="5"/>
  <c r="P251" i="5"/>
  <c r="N251" i="5"/>
  <c r="I251" i="5"/>
  <c r="V250" i="5"/>
  <c r="Q250" i="5"/>
  <c r="P250" i="5"/>
  <c r="N250" i="5"/>
  <c r="I250" i="5"/>
  <c r="V249" i="5"/>
  <c r="Q249" i="5"/>
  <c r="P249" i="5"/>
  <c r="N249" i="5"/>
  <c r="I249" i="5"/>
  <c r="V248" i="5"/>
  <c r="Q248" i="5"/>
  <c r="P248" i="5"/>
  <c r="N248" i="5"/>
  <c r="I248" i="5"/>
  <c r="V327" i="5"/>
  <c r="Q327" i="5"/>
  <c r="P327" i="5"/>
  <c r="N327" i="5"/>
  <c r="I327" i="5"/>
  <c r="V364" i="5"/>
  <c r="Q364" i="5"/>
  <c r="P364" i="5"/>
  <c r="N364" i="5"/>
  <c r="I364" i="5"/>
  <c r="V247" i="5"/>
  <c r="Q247" i="5"/>
  <c r="P247" i="5"/>
  <c r="N247" i="5"/>
  <c r="I247" i="5"/>
  <c r="V246" i="5"/>
  <c r="Q246" i="5"/>
  <c r="P246" i="5"/>
  <c r="N246" i="5"/>
  <c r="I246" i="5"/>
  <c r="V245" i="5"/>
  <c r="Q245" i="5"/>
  <c r="P245" i="5"/>
  <c r="N245" i="5"/>
  <c r="I245" i="5"/>
  <c r="V244" i="5"/>
  <c r="Q244" i="5"/>
  <c r="P244" i="5"/>
  <c r="N244" i="5"/>
  <c r="I244" i="5"/>
  <c r="V243" i="5"/>
  <c r="Q243" i="5"/>
  <c r="P243" i="5"/>
  <c r="N243" i="5"/>
  <c r="I243" i="5"/>
  <c r="V242" i="5"/>
  <c r="Q242" i="5"/>
  <c r="P242" i="5"/>
  <c r="N242" i="5"/>
  <c r="I242" i="5"/>
  <c r="V326" i="5"/>
  <c r="Q326" i="5"/>
  <c r="P326" i="5"/>
  <c r="N326" i="5"/>
  <c r="I326" i="5"/>
  <c r="V241" i="5"/>
  <c r="Q241" i="5"/>
  <c r="P241" i="5"/>
  <c r="N241" i="5"/>
  <c r="I241" i="5"/>
  <c r="V9" i="5"/>
  <c r="Q9" i="5"/>
  <c r="P9" i="5"/>
  <c r="N9" i="5"/>
  <c r="I9" i="5"/>
  <c r="V8" i="5"/>
  <c r="Q8" i="5"/>
  <c r="P8" i="5"/>
  <c r="N8" i="5"/>
  <c r="I8" i="5"/>
  <c r="V325" i="5"/>
  <c r="Q325" i="5"/>
  <c r="P325" i="5"/>
  <c r="N325" i="5"/>
  <c r="I325" i="5"/>
  <c r="V363" i="5"/>
  <c r="Q363" i="5"/>
  <c r="P363" i="5"/>
  <c r="N363" i="5"/>
  <c r="I363" i="5"/>
  <c r="V362" i="5"/>
  <c r="Q362" i="5"/>
  <c r="P362" i="5"/>
  <c r="N362" i="5"/>
  <c r="I362" i="5"/>
  <c r="V240" i="5"/>
  <c r="Q240" i="5"/>
  <c r="P240" i="5"/>
  <c r="N240" i="5"/>
  <c r="I240" i="5"/>
  <c r="V239" i="5"/>
  <c r="Q239" i="5"/>
  <c r="P239" i="5"/>
  <c r="N239" i="5"/>
  <c r="I239" i="5"/>
  <c r="V7" i="5"/>
  <c r="Q7" i="5"/>
  <c r="P7" i="5"/>
  <c r="N7" i="5"/>
  <c r="I7" i="5"/>
  <c r="V238" i="5"/>
  <c r="Q238" i="5"/>
  <c r="P238" i="5"/>
  <c r="N238" i="5"/>
  <c r="I238" i="5"/>
  <c r="V324" i="5"/>
  <c r="Q324" i="5"/>
  <c r="P324" i="5"/>
  <c r="N324" i="5"/>
  <c r="I324" i="5"/>
  <c r="V323" i="5"/>
  <c r="Q323" i="5"/>
  <c r="P323" i="5"/>
  <c r="N323" i="5"/>
  <c r="I323" i="5"/>
  <c r="V237" i="5"/>
  <c r="Q237" i="5"/>
  <c r="P237" i="5"/>
  <c r="N237" i="5"/>
  <c r="I237" i="5"/>
  <c r="V236" i="5"/>
  <c r="Q236" i="5"/>
  <c r="P236" i="5"/>
  <c r="N236" i="5"/>
  <c r="I236" i="5"/>
  <c r="V235" i="5"/>
  <c r="Q235" i="5"/>
  <c r="P235" i="5"/>
  <c r="N235" i="5"/>
  <c r="I235" i="5"/>
  <c r="V322" i="5"/>
  <c r="Q322" i="5"/>
  <c r="P322" i="5"/>
  <c r="N322" i="5"/>
  <c r="I322" i="5"/>
  <c r="V321" i="5"/>
  <c r="Q321" i="5"/>
  <c r="P321" i="5"/>
  <c r="N321" i="5"/>
  <c r="I321" i="5"/>
  <c r="V234" i="5"/>
  <c r="Q234" i="5"/>
  <c r="P234" i="5"/>
  <c r="N234" i="5"/>
  <c r="I234" i="5"/>
  <c r="V361" i="5"/>
  <c r="Q361" i="5"/>
  <c r="P361" i="5"/>
  <c r="N361" i="5"/>
  <c r="I361" i="5"/>
  <c r="V360" i="5"/>
  <c r="Q360" i="5"/>
  <c r="P360" i="5"/>
  <c r="N360" i="5"/>
  <c r="I360" i="5"/>
  <c r="V359" i="5"/>
  <c r="Q359" i="5"/>
  <c r="P359" i="5"/>
  <c r="N359" i="5"/>
  <c r="I359" i="5"/>
  <c r="V358" i="5"/>
  <c r="Q358" i="5"/>
  <c r="P358" i="5"/>
  <c r="N358" i="5"/>
  <c r="I358" i="5"/>
  <c r="V357" i="5"/>
  <c r="Q357" i="5"/>
  <c r="P357" i="5"/>
  <c r="N357" i="5"/>
  <c r="I357" i="5"/>
  <c r="V320" i="5"/>
  <c r="Q320" i="5"/>
  <c r="P320" i="5"/>
  <c r="N320" i="5"/>
  <c r="I320" i="5"/>
  <c r="V319" i="5"/>
  <c r="Q319" i="5"/>
  <c r="P319" i="5"/>
  <c r="N319" i="5"/>
  <c r="I319" i="5"/>
  <c r="V233" i="5"/>
  <c r="Q233" i="5"/>
  <c r="P233" i="5"/>
  <c r="N233" i="5"/>
  <c r="I233" i="5"/>
  <c r="V356" i="5"/>
  <c r="Q356" i="5"/>
  <c r="P356" i="5"/>
  <c r="N356" i="5"/>
  <c r="I356" i="5"/>
  <c r="V355" i="5"/>
  <c r="Q355" i="5"/>
  <c r="P355" i="5"/>
  <c r="N355" i="5"/>
  <c r="I355" i="5"/>
  <c r="V232" i="5"/>
  <c r="Q232" i="5"/>
  <c r="P232" i="5"/>
  <c r="N232" i="5"/>
  <c r="I232" i="5"/>
  <c r="V354" i="5"/>
  <c r="Q354" i="5"/>
  <c r="P354" i="5"/>
  <c r="N354" i="5"/>
  <c r="I354" i="5"/>
  <c r="V318" i="5"/>
  <c r="Q318" i="5"/>
  <c r="P318" i="5"/>
  <c r="N318" i="5"/>
  <c r="I318" i="5"/>
  <c r="V317" i="5"/>
  <c r="Q317" i="5"/>
  <c r="P317" i="5"/>
  <c r="N317" i="5"/>
  <c r="I317" i="5"/>
  <c r="V231" i="5"/>
  <c r="Q231" i="5"/>
  <c r="P231" i="5"/>
  <c r="N231" i="5"/>
  <c r="I231" i="5"/>
  <c r="V353" i="5"/>
  <c r="Q353" i="5"/>
  <c r="P353" i="5"/>
  <c r="N353" i="5"/>
  <c r="I353" i="5"/>
  <c r="V316" i="5"/>
  <c r="Q316" i="5"/>
  <c r="P316" i="5"/>
  <c r="N316" i="5"/>
  <c r="I316" i="5"/>
  <c r="V352" i="5"/>
  <c r="Q352" i="5"/>
  <c r="P352" i="5"/>
  <c r="N352" i="5"/>
  <c r="I352" i="5"/>
  <c r="V315" i="5"/>
  <c r="Q315" i="5"/>
  <c r="P315" i="5"/>
  <c r="N315" i="5"/>
  <c r="I315" i="5"/>
  <c r="V230" i="5"/>
  <c r="Q230" i="5"/>
  <c r="P230" i="5"/>
  <c r="N230" i="5"/>
  <c r="I230" i="5"/>
  <c r="V314" i="5"/>
  <c r="Q314" i="5"/>
  <c r="P314" i="5"/>
  <c r="N314" i="5"/>
  <c r="I314" i="5"/>
  <c r="V313" i="5"/>
  <c r="Q313" i="5"/>
  <c r="P313" i="5"/>
  <c r="N313" i="5"/>
  <c r="I313" i="5"/>
  <c r="V312" i="5"/>
  <c r="Q312" i="5"/>
  <c r="P312" i="5"/>
  <c r="N312" i="5"/>
  <c r="I312" i="5"/>
  <c r="V311" i="5"/>
  <c r="Q311" i="5"/>
  <c r="P311" i="5"/>
  <c r="N311" i="5"/>
  <c r="I311" i="5"/>
  <c r="V310" i="5"/>
  <c r="Q310" i="5"/>
  <c r="P310" i="5"/>
  <c r="N310" i="5"/>
  <c r="I310" i="5"/>
  <c r="V309" i="5"/>
  <c r="Q309" i="5"/>
  <c r="P309" i="5"/>
  <c r="N309" i="5"/>
  <c r="I309" i="5"/>
  <c r="V308" i="5"/>
  <c r="Q308" i="5"/>
  <c r="P308" i="5"/>
  <c r="N308" i="5"/>
  <c r="I308" i="5"/>
  <c r="V229" i="5"/>
  <c r="Q229" i="5"/>
  <c r="P229" i="5"/>
  <c r="N229" i="5"/>
  <c r="I229" i="5"/>
  <c r="V307" i="5"/>
  <c r="Q307" i="5"/>
  <c r="P307" i="5"/>
  <c r="N307" i="5"/>
  <c r="I307" i="5"/>
  <c r="V306" i="5"/>
  <c r="Q306" i="5"/>
  <c r="P306" i="5"/>
  <c r="N306" i="5"/>
  <c r="I306" i="5"/>
  <c r="V305" i="5"/>
  <c r="Q305" i="5"/>
  <c r="P305" i="5"/>
  <c r="N305" i="5"/>
  <c r="I305" i="5"/>
  <c r="V228" i="5"/>
  <c r="Q228" i="5"/>
  <c r="P228" i="5"/>
  <c r="N228" i="5"/>
  <c r="I228" i="5"/>
  <c r="V227" i="5"/>
  <c r="Q227" i="5"/>
  <c r="P227" i="5"/>
  <c r="N227" i="5"/>
  <c r="I227" i="5"/>
  <c r="V226" i="5"/>
  <c r="Q226" i="5"/>
  <c r="P226" i="5"/>
  <c r="N226" i="5"/>
  <c r="I226" i="5"/>
  <c r="V304" i="5"/>
  <c r="Q304" i="5"/>
  <c r="P304" i="5"/>
  <c r="N304" i="5"/>
  <c r="I304" i="5"/>
  <c r="V225" i="5"/>
  <c r="Q225" i="5"/>
  <c r="P225" i="5"/>
  <c r="N225" i="5"/>
  <c r="I225" i="5"/>
  <c r="V303" i="5"/>
  <c r="Q303" i="5"/>
  <c r="P303" i="5"/>
  <c r="N303" i="5"/>
  <c r="I303" i="5"/>
  <c r="V302" i="5"/>
  <c r="Q302" i="5"/>
  <c r="P302" i="5"/>
  <c r="N302" i="5"/>
  <c r="I302" i="5"/>
  <c r="V224" i="5"/>
  <c r="Q224" i="5"/>
  <c r="P224" i="5"/>
  <c r="N224" i="5"/>
  <c r="I224" i="5"/>
  <c r="V223" i="5"/>
  <c r="Q223" i="5"/>
  <c r="P223" i="5"/>
  <c r="N223" i="5"/>
  <c r="I223" i="5"/>
  <c r="V351" i="5"/>
  <c r="Q351" i="5"/>
  <c r="P351" i="5"/>
  <c r="N351" i="5"/>
  <c r="I351" i="5"/>
  <c r="V350" i="5"/>
  <c r="Q350" i="5"/>
  <c r="P350" i="5"/>
  <c r="N350" i="5"/>
  <c r="I350" i="5"/>
  <c r="V349" i="5"/>
  <c r="Q349" i="5"/>
  <c r="P349" i="5"/>
  <c r="N349" i="5"/>
  <c r="I349" i="5"/>
  <c r="V348" i="5"/>
  <c r="Q348" i="5"/>
  <c r="P348" i="5"/>
  <c r="N348" i="5"/>
  <c r="I348" i="5"/>
  <c r="V347" i="5"/>
  <c r="Q347" i="5"/>
  <c r="P347" i="5"/>
  <c r="N347" i="5"/>
  <c r="I347" i="5"/>
  <c r="V346" i="5"/>
  <c r="Q346" i="5"/>
  <c r="P346" i="5"/>
  <c r="N346" i="5"/>
  <c r="I346" i="5"/>
  <c r="V345" i="5"/>
  <c r="Q345" i="5"/>
  <c r="P345" i="5"/>
  <c r="N345" i="5"/>
  <c r="I345" i="5"/>
  <c r="V344" i="5"/>
  <c r="Q344" i="5"/>
  <c r="P344" i="5"/>
  <c r="N344" i="5"/>
  <c r="I344" i="5"/>
  <c r="V343" i="5"/>
  <c r="Q343" i="5"/>
  <c r="P343" i="5"/>
  <c r="N343" i="5"/>
  <c r="I343" i="5"/>
  <c r="V342" i="5"/>
  <c r="Q342" i="5"/>
  <c r="P342" i="5"/>
  <c r="N342" i="5"/>
  <c r="I342" i="5"/>
  <c r="V301" i="5"/>
  <c r="Q301" i="5"/>
  <c r="P301" i="5"/>
  <c r="N301" i="5"/>
  <c r="I301" i="5"/>
  <c r="S10" i="5" l="1"/>
  <c r="S15" i="5"/>
  <c r="U241" i="5"/>
  <c r="U364" i="5"/>
  <c r="U327" i="5"/>
  <c r="T13" i="5"/>
  <c r="U253" i="5"/>
  <c r="U238" i="5"/>
  <c r="L327" i="5"/>
  <c r="T327" i="5" s="1"/>
  <c r="L240" i="5"/>
  <c r="S240" i="5" s="1"/>
  <c r="U359" i="5"/>
  <c r="K360" i="5"/>
  <c r="R360" i="5" s="1"/>
  <c r="U321" i="5"/>
  <c r="K323" i="5"/>
  <c r="R323" i="5" s="1"/>
  <c r="U7" i="5"/>
  <c r="U246" i="5"/>
  <c r="L8" i="5"/>
  <c r="S8" i="5" s="1"/>
  <c r="U323" i="5"/>
  <c r="U8" i="5"/>
  <c r="L254" i="5"/>
  <c r="T254" i="5" s="1"/>
  <c r="K242" i="5"/>
  <c r="R242" i="5" s="1"/>
  <c r="U245" i="5"/>
  <c r="U258" i="5"/>
  <c r="L322" i="5"/>
  <c r="S322" i="5" s="1"/>
  <c r="L239" i="5"/>
  <c r="S239" i="5" s="1"/>
  <c r="L241" i="5"/>
  <c r="S241" i="5" s="1"/>
  <c r="L247" i="5"/>
  <c r="S247" i="5" s="1"/>
  <c r="L255" i="5"/>
  <c r="T255" i="5" s="1"/>
  <c r="S16" i="5"/>
  <c r="U361" i="5"/>
  <c r="U322" i="5"/>
  <c r="U325" i="5"/>
  <c r="U326" i="5"/>
  <c r="U243" i="5"/>
  <c r="U247" i="5"/>
  <c r="K364" i="5"/>
  <c r="R364" i="5" s="1"/>
  <c r="U252" i="5"/>
  <c r="L253" i="5"/>
  <c r="T253" i="5" s="1"/>
  <c r="K256" i="5"/>
  <c r="R256" i="5" s="1"/>
  <c r="U362" i="5"/>
  <c r="K9" i="5"/>
  <c r="R9" i="5" s="1"/>
  <c r="U249" i="5"/>
  <c r="U366" i="5"/>
  <c r="L362" i="5"/>
  <c r="T362" i="5" s="1"/>
  <c r="L363" i="5"/>
  <c r="S363" i="5" s="1"/>
  <c r="L244" i="5"/>
  <c r="T244" i="5" s="1"/>
  <c r="L246" i="5"/>
  <c r="T246" i="5" s="1"/>
  <c r="L249" i="5"/>
  <c r="T249" i="5" s="1"/>
  <c r="L251" i="5"/>
  <c r="T251" i="5" s="1"/>
  <c r="U256" i="5"/>
  <c r="S367" i="5"/>
  <c r="T12" i="5"/>
  <c r="S12" i="5"/>
  <c r="K362" i="5"/>
  <c r="R362" i="5" s="1"/>
  <c r="L245" i="5"/>
  <c r="S245" i="5" s="1"/>
  <c r="K249" i="5"/>
  <c r="R249" i="5" s="1"/>
  <c r="U257" i="5"/>
  <c r="L258" i="5"/>
  <c r="S258" i="5" s="1"/>
  <c r="L9" i="5"/>
  <c r="K241" i="5"/>
  <c r="R241" i="5" s="1"/>
  <c r="U250" i="5"/>
  <c r="K253" i="5"/>
  <c r="R253" i="5" s="1"/>
  <c r="L257" i="5"/>
  <c r="T257" i="5" s="1"/>
  <c r="L234" i="5"/>
  <c r="T234" i="5" s="1"/>
  <c r="L236" i="5"/>
  <c r="T236" i="5" s="1"/>
  <c r="K324" i="5"/>
  <c r="R324" i="5" s="1"/>
  <c r="U239" i="5"/>
  <c r="U363" i="5"/>
  <c r="U9" i="5"/>
  <c r="L242" i="5"/>
  <c r="T242" i="5" s="1"/>
  <c r="U244" i="5"/>
  <c r="K245" i="5"/>
  <c r="R245" i="5" s="1"/>
  <c r="K246" i="5"/>
  <c r="R246" i="5" s="1"/>
  <c r="L364" i="5"/>
  <c r="T364" i="5" s="1"/>
  <c r="L248" i="5"/>
  <c r="T248" i="5" s="1"/>
  <c r="K250" i="5"/>
  <c r="R250" i="5" s="1"/>
  <c r="U251" i="5"/>
  <c r="U254" i="5"/>
  <c r="K257" i="5"/>
  <c r="R257" i="5" s="1"/>
  <c r="L365" i="5"/>
  <c r="T365" i="5" s="1"/>
  <c r="K361" i="5"/>
  <c r="R361" i="5" s="1"/>
  <c r="L235" i="5"/>
  <c r="S235" i="5" s="1"/>
  <c r="U236" i="5"/>
  <c r="K237" i="5"/>
  <c r="R237" i="5" s="1"/>
  <c r="U324" i="5"/>
  <c r="L238" i="5"/>
  <c r="T238" i="5" s="1"/>
  <c r="K325" i="5"/>
  <c r="R325" i="5" s="1"/>
  <c r="K8" i="5"/>
  <c r="R8" i="5" s="1"/>
  <c r="K326" i="5"/>
  <c r="R326" i="5" s="1"/>
  <c r="U242" i="5"/>
  <c r="L243" i="5"/>
  <c r="S243" i="5" s="1"/>
  <c r="U248" i="5"/>
  <c r="L250" i="5"/>
  <c r="T250" i="5" s="1"/>
  <c r="L252" i="5"/>
  <c r="S252" i="5" s="1"/>
  <c r="K254" i="5"/>
  <c r="R254" i="5" s="1"/>
  <c r="U255" i="5"/>
  <c r="U365" i="5"/>
  <c r="K366" i="5"/>
  <c r="R366" i="5" s="1"/>
  <c r="S257" i="5"/>
  <c r="L256" i="5"/>
  <c r="K365" i="5"/>
  <c r="R365" i="5" s="1"/>
  <c r="L366" i="5"/>
  <c r="K258" i="5"/>
  <c r="R258" i="5" s="1"/>
  <c r="S244" i="5"/>
  <c r="K244" i="5"/>
  <c r="R244" i="5" s="1"/>
  <c r="K248" i="5"/>
  <c r="R248" i="5" s="1"/>
  <c r="K252" i="5"/>
  <c r="R252" i="5" s="1"/>
  <c r="K243" i="5"/>
  <c r="R243" i="5" s="1"/>
  <c r="K247" i="5"/>
  <c r="R247" i="5" s="1"/>
  <c r="K327" i="5"/>
  <c r="R327" i="5" s="1"/>
  <c r="K251" i="5"/>
  <c r="R251" i="5" s="1"/>
  <c r="K255" i="5"/>
  <c r="R255" i="5" s="1"/>
  <c r="L326" i="5"/>
  <c r="K363" i="5"/>
  <c r="R363" i="5" s="1"/>
  <c r="L325" i="5"/>
  <c r="L359" i="5"/>
  <c r="T359" i="5" s="1"/>
  <c r="U234" i="5"/>
  <c r="K321" i="5"/>
  <c r="R321" i="5" s="1"/>
  <c r="K235" i="5"/>
  <c r="R235" i="5" s="1"/>
  <c r="U237" i="5"/>
  <c r="L323" i="5"/>
  <c r="S323" i="5" s="1"/>
  <c r="L324" i="5"/>
  <c r="S324" i="5" s="1"/>
  <c r="K7" i="5"/>
  <c r="R7" i="5" s="1"/>
  <c r="K240" i="5"/>
  <c r="R240" i="5" s="1"/>
  <c r="U352" i="5"/>
  <c r="U317" i="5"/>
  <c r="U355" i="5"/>
  <c r="U360" i="5"/>
  <c r="L361" i="5"/>
  <c r="T361" i="5" s="1"/>
  <c r="K322" i="5"/>
  <c r="R322" i="5" s="1"/>
  <c r="U235" i="5"/>
  <c r="K239" i="5"/>
  <c r="R239" i="5" s="1"/>
  <c r="U240" i="5"/>
  <c r="L360" i="5"/>
  <c r="K234" i="5"/>
  <c r="R234" i="5" s="1"/>
  <c r="L321" i="5"/>
  <c r="K236" i="5"/>
  <c r="R236" i="5" s="1"/>
  <c r="L237" i="5"/>
  <c r="K238" i="5"/>
  <c r="R238" i="5" s="1"/>
  <c r="L7" i="5"/>
  <c r="K359" i="5"/>
  <c r="R359" i="5" s="1"/>
  <c r="U306" i="5"/>
  <c r="K314" i="5"/>
  <c r="R314" i="5" s="1"/>
  <c r="K320" i="5"/>
  <c r="R320" i="5" s="1"/>
  <c r="K307" i="5"/>
  <c r="R307" i="5" s="1"/>
  <c r="K310" i="5"/>
  <c r="R310" i="5" s="1"/>
  <c r="K231" i="5"/>
  <c r="R231" i="5" s="1"/>
  <c r="K232" i="5"/>
  <c r="R232" i="5" s="1"/>
  <c r="U310" i="5"/>
  <c r="L304" i="5"/>
  <c r="S304" i="5" s="1"/>
  <c r="U228" i="5"/>
  <c r="L305" i="5"/>
  <c r="T305" i="5" s="1"/>
  <c r="U229" i="5"/>
  <c r="L308" i="5"/>
  <c r="S308" i="5" s="1"/>
  <c r="U311" i="5"/>
  <c r="U230" i="5"/>
  <c r="L228" i="5"/>
  <c r="S228" i="5" s="1"/>
  <c r="L343" i="5"/>
  <c r="S343" i="5" s="1"/>
  <c r="L347" i="5"/>
  <c r="S347" i="5" s="1"/>
  <c r="U303" i="5"/>
  <c r="L349" i="5"/>
  <c r="S349" i="5" s="1"/>
  <c r="U343" i="5"/>
  <c r="U347" i="5"/>
  <c r="K348" i="5"/>
  <c r="R348" i="5" s="1"/>
  <c r="U351" i="5"/>
  <c r="K223" i="5"/>
  <c r="R223" i="5" s="1"/>
  <c r="K303" i="5"/>
  <c r="R303" i="5" s="1"/>
  <c r="U304" i="5"/>
  <c r="K226" i="5"/>
  <c r="R226" i="5" s="1"/>
  <c r="U301" i="5"/>
  <c r="K342" i="5"/>
  <c r="R342" i="5" s="1"/>
  <c r="U345" i="5"/>
  <c r="K346" i="5"/>
  <c r="R346" i="5" s="1"/>
  <c r="U349" i="5"/>
  <c r="U224" i="5"/>
  <c r="U227" i="5"/>
  <c r="L301" i="5"/>
  <c r="S301" i="5" s="1"/>
  <c r="L344" i="5"/>
  <c r="S344" i="5" s="1"/>
  <c r="L350" i="5"/>
  <c r="S350" i="5" s="1"/>
  <c r="L302" i="5"/>
  <c r="S302" i="5" s="1"/>
  <c r="L225" i="5"/>
  <c r="T225" i="5" s="1"/>
  <c r="U342" i="5"/>
  <c r="U346" i="5"/>
  <c r="U348" i="5"/>
  <c r="U223" i="5"/>
  <c r="L224" i="5"/>
  <c r="T224" i="5" s="1"/>
  <c r="U226" i="5"/>
  <c r="K227" i="5"/>
  <c r="R227" i="5" s="1"/>
  <c r="U305" i="5"/>
  <c r="K306" i="5"/>
  <c r="R306" i="5" s="1"/>
  <c r="U308" i="5"/>
  <c r="K309" i="5"/>
  <c r="R309" i="5" s="1"/>
  <c r="U344" i="5"/>
  <c r="K345" i="5"/>
  <c r="R345" i="5" s="1"/>
  <c r="U350" i="5"/>
  <c r="K351" i="5"/>
  <c r="R351" i="5" s="1"/>
  <c r="U302" i="5"/>
  <c r="U225" i="5"/>
  <c r="U307" i="5"/>
  <c r="L229" i="5"/>
  <c r="S229" i="5" s="1"/>
  <c r="K311" i="5"/>
  <c r="R311" i="5" s="1"/>
  <c r="U314" i="5"/>
  <c r="K230" i="5"/>
  <c r="R230" i="5" s="1"/>
  <c r="K352" i="5"/>
  <c r="R352" i="5" s="1"/>
  <c r="U231" i="5"/>
  <c r="K317" i="5"/>
  <c r="R317" i="5" s="1"/>
  <c r="U232" i="5"/>
  <c r="K355" i="5"/>
  <c r="R355" i="5" s="1"/>
  <c r="U320" i="5"/>
  <c r="L342" i="5"/>
  <c r="T342" i="5" s="1"/>
  <c r="L346" i="5"/>
  <c r="T346" i="5" s="1"/>
  <c r="L348" i="5"/>
  <c r="T348" i="5" s="1"/>
  <c r="L223" i="5"/>
  <c r="T223" i="5" s="1"/>
  <c r="L303" i="5"/>
  <c r="T303" i="5" s="1"/>
  <c r="L227" i="5"/>
  <c r="T227" i="5" s="1"/>
  <c r="L307" i="5"/>
  <c r="T307" i="5" s="1"/>
  <c r="U312" i="5"/>
  <c r="K313" i="5"/>
  <c r="R313" i="5" s="1"/>
  <c r="K315" i="5"/>
  <c r="R315" i="5" s="1"/>
  <c r="U316" i="5"/>
  <c r="K353" i="5"/>
  <c r="R353" i="5" s="1"/>
  <c r="U318" i="5"/>
  <c r="K354" i="5"/>
  <c r="R354" i="5" s="1"/>
  <c r="U356" i="5"/>
  <c r="U233" i="5"/>
  <c r="K319" i="5"/>
  <c r="R319" i="5" s="1"/>
  <c r="U357" i="5"/>
  <c r="K358" i="5"/>
  <c r="R358" i="5" s="1"/>
  <c r="K343" i="5"/>
  <c r="R343" i="5" s="1"/>
  <c r="L345" i="5"/>
  <c r="S345" i="5" s="1"/>
  <c r="K347" i="5"/>
  <c r="R347" i="5" s="1"/>
  <c r="K349" i="5"/>
  <c r="R349" i="5" s="1"/>
  <c r="L351" i="5"/>
  <c r="S351" i="5" s="1"/>
  <c r="K224" i="5"/>
  <c r="R224" i="5" s="1"/>
  <c r="K225" i="5"/>
  <c r="R225" i="5" s="1"/>
  <c r="L226" i="5"/>
  <c r="S226" i="5" s="1"/>
  <c r="K228" i="5"/>
  <c r="R228" i="5" s="1"/>
  <c r="L306" i="5"/>
  <c r="S306" i="5" s="1"/>
  <c r="K229" i="5"/>
  <c r="R229" i="5" s="1"/>
  <c r="L309" i="5"/>
  <c r="S309" i="5" s="1"/>
  <c r="L310" i="5"/>
  <c r="T310" i="5" s="1"/>
  <c r="L312" i="5"/>
  <c r="S312" i="5" s="1"/>
  <c r="L314" i="5"/>
  <c r="T314" i="5" s="1"/>
  <c r="L316" i="5"/>
  <c r="T316" i="5" s="1"/>
  <c r="L231" i="5"/>
  <c r="T231" i="5" s="1"/>
  <c r="L318" i="5"/>
  <c r="S318" i="5" s="1"/>
  <c r="L232" i="5"/>
  <c r="T232" i="5" s="1"/>
  <c r="L356" i="5"/>
  <c r="T356" i="5" s="1"/>
  <c r="L233" i="5"/>
  <c r="S233" i="5" s="1"/>
  <c r="L320" i="5"/>
  <c r="T320" i="5" s="1"/>
  <c r="L357" i="5"/>
  <c r="T357" i="5" s="1"/>
  <c r="U309" i="5"/>
  <c r="L311" i="5"/>
  <c r="S311" i="5" s="1"/>
  <c r="U313" i="5"/>
  <c r="L230" i="5"/>
  <c r="S230" i="5" s="1"/>
  <c r="U315" i="5"/>
  <c r="L352" i="5"/>
  <c r="S352" i="5" s="1"/>
  <c r="U353" i="5"/>
  <c r="L317" i="5"/>
  <c r="S317" i="5" s="1"/>
  <c r="U354" i="5"/>
  <c r="L355" i="5"/>
  <c r="S355" i="5" s="1"/>
  <c r="U319" i="5"/>
  <c r="U358" i="5"/>
  <c r="S305" i="5"/>
  <c r="K344" i="5"/>
  <c r="R344" i="5" s="1"/>
  <c r="K350" i="5"/>
  <c r="R350" i="5" s="1"/>
  <c r="K302" i="5"/>
  <c r="R302" i="5" s="1"/>
  <c r="K304" i="5"/>
  <c r="R304" i="5" s="1"/>
  <c r="K305" i="5"/>
  <c r="R305" i="5" s="1"/>
  <c r="K308" i="5"/>
  <c r="R308" i="5" s="1"/>
  <c r="K312" i="5"/>
  <c r="R312" i="5" s="1"/>
  <c r="L313" i="5"/>
  <c r="L315" i="5"/>
  <c r="K316" i="5"/>
  <c r="R316" i="5" s="1"/>
  <c r="L353" i="5"/>
  <c r="K318" i="5"/>
  <c r="R318" i="5" s="1"/>
  <c r="L354" i="5"/>
  <c r="K356" i="5"/>
  <c r="R356" i="5" s="1"/>
  <c r="K233" i="5"/>
  <c r="R233" i="5" s="1"/>
  <c r="L319" i="5"/>
  <c r="K357" i="5"/>
  <c r="R357" i="5" s="1"/>
  <c r="L358" i="5"/>
  <c r="K301" i="5"/>
  <c r="R301" i="5" s="1"/>
  <c r="T247" i="5" l="1"/>
  <c r="T363" i="5"/>
  <c r="S362" i="5"/>
  <c r="T258" i="5"/>
  <c r="S254" i="5"/>
  <c r="T241" i="5"/>
  <c r="S327" i="5"/>
  <c r="S238" i="5"/>
  <c r="S248" i="5"/>
  <c r="T235" i="5"/>
  <c r="T322" i="5"/>
  <c r="T240" i="5"/>
  <c r="S253" i="5"/>
  <c r="S365" i="5"/>
  <c r="T8" i="5"/>
  <c r="S249" i="5"/>
  <c r="T245" i="5"/>
  <c r="T239" i="5"/>
  <c r="T233" i="5"/>
  <c r="S255" i="5"/>
  <c r="S242" i="5"/>
  <c r="S236" i="5"/>
  <c r="S246" i="5"/>
  <c r="T345" i="5"/>
  <c r="T343" i="5"/>
  <c r="S361" i="5"/>
  <c r="S251" i="5"/>
  <c r="S364" i="5"/>
  <c r="S359" i="5"/>
  <c r="S250" i="5"/>
  <c r="T229" i="5"/>
  <c r="S232" i="5"/>
  <c r="T350" i="5"/>
  <c r="S234" i="5"/>
  <c r="T252" i="5"/>
  <c r="T243" i="5"/>
  <c r="T9" i="5"/>
  <c r="S9" i="5"/>
  <c r="S256" i="5"/>
  <c r="T256" i="5"/>
  <c r="S366" i="5"/>
  <c r="T366" i="5"/>
  <c r="T326" i="5"/>
  <c r="S326" i="5"/>
  <c r="S325" i="5"/>
  <c r="T325" i="5"/>
  <c r="S348" i="5"/>
  <c r="T323" i="5"/>
  <c r="S307" i="5"/>
  <c r="T226" i="5"/>
  <c r="T228" i="5"/>
  <c r="T324" i="5"/>
  <c r="S237" i="5"/>
  <c r="T237" i="5"/>
  <c r="T321" i="5"/>
  <c r="S321" i="5"/>
  <c r="S360" i="5"/>
  <c r="T360" i="5"/>
  <c r="S7" i="5"/>
  <c r="T7" i="5"/>
  <c r="T308" i="5"/>
  <c r="T304" i="5"/>
  <c r="T344" i="5"/>
  <c r="T309" i="5"/>
  <c r="S225" i="5"/>
  <c r="S357" i="5"/>
  <c r="S310" i="5"/>
  <c r="S316" i="5"/>
  <c r="T347" i="5"/>
  <c r="S342" i="5"/>
  <c r="T301" i="5"/>
  <c r="S303" i="5"/>
  <c r="S320" i="5"/>
  <c r="T311" i="5"/>
  <c r="S223" i="5"/>
  <c r="T302" i="5"/>
  <c r="T318" i="5"/>
  <c r="T306" i="5"/>
  <c r="T351" i="5"/>
  <c r="T349" i="5"/>
  <c r="S356" i="5"/>
  <c r="S224" i="5"/>
  <c r="T355" i="5"/>
  <c r="S231" i="5"/>
  <c r="T312" i="5"/>
  <c r="T352" i="5"/>
  <c r="S314" i="5"/>
  <c r="S227" i="5"/>
  <c r="S346" i="5"/>
  <c r="T317" i="5"/>
  <c r="T230" i="5"/>
  <c r="S358" i="5"/>
  <c r="T358" i="5"/>
  <c r="S319" i="5"/>
  <c r="T319" i="5"/>
  <c r="S354" i="5"/>
  <c r="T354" i="5"/>
  <c r="S353" i="5"/>
  <c r="T353" i="5"/>
  <c r="S315" i="5"/>
  <c r="T315" i="5"/>
  <c r="S313" i="5"/>
  <c r="T313" i="5"/>
</calcChain>
</file>

<file path=xl/sharedStrings.xml><?xml version="1.0" encoding="utf-8"?>
<sst xmlns="http://schemas.openxmlformats.org/spreadsheetml/2006/main" count="769" uniqueCount="592">
  <si>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</si>
  <si>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</si>
  <si>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</si>
  <si>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</si>
  <si>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</si>
  <si>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</si>
  <si>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</si>
  <si>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</si>
  <si>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</si>
  <si>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</si>
  <si>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</si>
  <si>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</si>
  <si>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</si>
  <si>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</si>
  <si>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</si>
  <si>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</si>
  <si>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</si>
  <si>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</si>
  <si>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</si>
  <si>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</si>
  <si>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</si>
  <si>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</si>
  <si>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</si>
  <si>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</si>
  <si>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</si>
  <si>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</si>
  <si>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</si>
  <si>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</si>
  <si>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</si>
  <si>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</si>
  <si>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</si>
  <si>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</si>
  <si>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</si>
  <si>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iki 1992</t>
  </si>
  <si>
    <t>Žirmūnų g. 30C Vilnius</t>
  </si>
  <si>
    <t>J.Kubiliaus g. 4 Vilnius</t>
  </si>
  <si>
    <t>J.Franko g. 8 Vilnius</t>
  </si>
  <si>
    <t>M.Marcinkevičiaus g. 31, 33, 35 Vilnius</t>
  </si>
  <si>
    <t>J.Galvydžio g. 11A Vilnius</t>
  </si>
  <si>
    <t>M.Marcinkevičiaus g. 37, Baltupio g. 175 Vilnius</t>
  </si>
  <si>
    <t>Blindžių g. 7 Vilnius</t>
  </si>
  <si>
    <t>V.Pietario g. 7 Vilnius</t>
  </si>
  <si>
    <t>Taikos g. 134, 136 Vilnius</t>
  </si>
  <si>
    <t>Kovo 11-osios g. 55 Vilnius</t>
  </si>
  <si>
    <t>Šviesos g 11 (bt. 41-60) Vilnius</t>
  </si>
  <si>
    <t>Šviesos g 4 (bt. 81-100) Vilnius</t>
  </si>
  <si>
    <t>Taikos g. 25, 27 Vilnius</t>
  </si>
  <si>
    <t>Šviesos g 14 (bt. 81-100) Vilnius</t>
  </si>
  <si>
    <t>Gedvydžių g. 29 (bt. 1-36) Vilnius</t>
  </si>
  <si>
    <t>Gedvydžių g. 20 Vilnius</t>
  </si>
  <si>
    <t>Gabijos g. 81 (bt. 1-36) Vilnius</t>
  </si>
  <si>
    <t>Musninkų g. 7 Vilnius</t>
  </si>
  <si>
    <t>Taikos g. 241, 243, 245 Vilnius</t>
  </si>
  <si>
    <t>Žemynos g. 35 Vilnius</t>
  </si>
  <si>
    <t>Žemynos g. 25 Vilnius</t>
  </si>
  <si>
    <t>Taikos g. 105 Vilnius</t>
  </si>
  <si>
    <t>S.Stanevičiaus g. 7 (bt. 1-40) Vilnius</t>
  </si>
  <si>
    <t>Didlaukio g. 22, 24 Vilnius</t>
  </si>
  <si>
    <t>Antakalnio g. 118 Vilnius</t>
  </si>
  <si>
    <t>Šaltkalvių g. 66 Vilnius</t>
  </si>
  <si>
    <t>Gelvonų g. 57 Vilnius</t>
  </si>
  <si>
    <t>Parko g. 4 Vilnius</t>
  </si>
  <si>
    <t>V.Grybo g. 30 Vilnius</t>
  </si>
  <si>
    <t>J.Tiškevičiaus g. 6 Vilnius</t>
  </si>
  <si>
    <t>Žygio g. 4 Vilnius</t>
  </si>
  <si>
    <t>Žirmūnų g. 3 (renov.)Vilnius</t>
  </si>
  <si>
    <t>Bajorų kelias 3 Vilnius</t>
  </si>
  <si>
    <t>Sviliškių g. 4, 6 Vilnius</t>
  </si>
  <si>
    <t>Sviliškių g. 8 Vilnius</t>
  </si>
  <si>
    <t>Žirmūnų g. 128 (renov.) Vilnius</t>
  </si>
  <si>
    <t>Žirmūnų g. 126 (renov.) Vilnius</t>
  </si>
  <si>
    <t>Žirmūnų g. 131 (renov.) Vilnius</t>
  </si>
  <si>
    <t>Viršuliškių g. 22 Vilnius</t>
  </si>
  <si>
    <t>Krokuvos g. 1 (107042) Vilnius</t>
  </si>
  <si>
    <t>Naugarduko g. 56 Vilnius</t>
  </si>
  <si>
    <t>Ukmergės g. 216 (404017) Vilnius</t>
  </si>
  <si>
    <t>Kanklių g. 10BVilnius</t>
  </si>
  <si>
    <t>S.Stanevičiaus g. 15 (111017) Vilnius</t>
  </si>
  <si>
    <t>J.Basanavičiaus g. 17AVilnius</t>
  </si>
  <si>
    <t>Šilo g. 12Vilnius</t>
  </si>
  <si>
    <t>Šilo g. 6 Vilnius</t>
  </si>
  <si>
    <t>Gedimino pr. 27Vilnius</t>
  </si>
  <si>
    <t>Kosmonautų 28 (626) (renov.), Marijampolė</t>
  </si>
  <si>
    <t>Kosmonautų 12 (621) (renov.) Marijampolė</t>
  </si>
  <si>
    <t>Vilkaviškio 61 (286) Marijampolė</t>
  </si>
  <si>
    <t>Gėlių 14 (281) Marijampolė</t>
  </si>
  <si>
    <t>Vytauto 54 (641) Marijampolė</t>
  </si>
  <si>
    <t>Vytenio 8 (656) Marijampolė</t>
  </si>
  <si>
    <t>Mokolų 51 (606) Marijampolė</t>
  </si>
  <si>
    <t>Draugystės 1 (108) Marijampolė</t>
  </si>
  <si>
    <t>Dariaus ir Girėno 13 (505) Marijampolė</t>
  </si>
  <si>
    <t>Mokolų 9 (282) Marijampolė</t>
  </si>
  <si>
    <t>Dariaus ir Girėno 9 (503) Marijampolė</t>
  </si>
  <si>
    <t>R.Juknevičiaus 48 (527) Marijampolė</t>
  </si>
  <si>
    <t>Draugystės 3 (110) Marijampolė</t>
  </si>
  <si>
    <t>Dariaus ir Girėno 11 (504) Marijampolė</t>
  </si>
  <si>
    <t>Vytauto 56A (639) Marijampolė</t>
  </si>
  <si>
    <t>Mokyklos 13 (348) Marijampolė</t>
  </si>
  <si>
    <t>Mokyklos 9 (331) Marijampolė</t>
  </si>
  <si>
    <t>M.Valančiaus. 18 (425-K) Marijampolė</t>
  </si>
  <si>
    <t>Maironio. 34 (410-K) Marijampolė</t>
  </si>
  <si>
    <t>Lietuvininkų 4 (446) Marijampolė</t>
  </si>
  <si>
    <t>Vytauto 21 (273) Marijampolė</t>
  </si>
  <si>
    <t>Kauno 20 (847) Marijampolė</t>
  </si>
  <si>
    <t>AUKŠTAKALNIO 14 Alytus</t>
  </si>
  <si>
    <t>NAUJOJI 68 (renov.) Alytus</t>
  </si>
  <si>
    <t>PUTINŲ 2 (renov.) Alytus</t>
  </si>
  <si>
    <t>VINGIO 1 (renov.) Alytus</t>
  </si>
  <si>
    <t>BIRUTĖS 14 (renov.) Alytus</t>
  </si>
  <si>
    <t>LAUKO 17 (renov.) Alytus</t>
  </si>
  <si>
    <t>STATYBININKŲ 46 (renov.) Alytus</t>
  </si>
  <si>
    <t>PUTINŲ 24A Alytus</t>
  </si>
  <si>
    <t>NAUJOJI 18 Alytus</t>
  </si>
  <si>
    <t>VILTIES 18 Alytus</t>
  </si>
  <si>
    <t>KAŠTONŲ 52 Alytus</t>
  </si>
  <si>
    <t>JONYNO 5 Alytus</t>
  </si>
  <si>
    <t>JAUNIMO 38 Alytus</t>
  </si>
  <si>
    <t>STATYBININKŲ 27 Alytus</t>
  </si>
  <si>
    <t>NAUJOJI 86 Alytus</t>
  </si>
  <si>
    <t>NAUJOJI 96 Alytus</t>
  </si>
  <si>
    <t>STATYBININKŲ 49 Alytus</t>
  </si>
  <si>
    <t>JAZMINŲ 12 Alytus</t>
  </si>
  <si>
    <t>STATYBININKŲ 34 Alytus</t>
  </si>
  <si>
    <t>VOLUNGĖS 12 Alytus</t>
  </si>
  <si>
    <t>VOLUNGĖS 27 Alytus</t>
  </si>
  <si>
    <t>Dariaus ir Girėno 15 Telšiai</t>
  </si>
  <si>
    <t>Masčio 54 Telšiai</t>
  </si>
  <si>
    <t>Muziejaus 18 Telšiai</t>
  </si>
  <si>
    <t>Birutės 24 Telšiai</t>
  </si>
  <si>
    <t>Luokės 73 Telšiai</t>
  </si>
  <si>
    <t>Respublikos 6,Naujoji Akmenė</t>
  </si>
  <si>
    <t>iki1992</t>
  </si>
  <si>
    <t>V.Kudirkos 20 Naujoji Akmenė</t>
  </si>
  <si>
    <t>Žemaičių 45 Venta</t>
  </si>
  <si>
    <t>Bausko 1 Venta</t>
  </si>
  <si>
    <t>Respublikos 21 Naujoji Akmenė</t>
  </si>
  <si>
    <t>Venta 24 Venta</t>
  </si>
  <si>
    <t>Sodo 7 Akmenė</t>
  </si>
  <si>
    <t>Respublikos16 Naujoji Akmenė</t>
  </si>
  <si>
    <t>Respublikos 17 Naujoji Akmenė</t>
  </si>
  <si>
    <t>Draugystės 10, Elektrėnai</t>
  </si>
  <si>
    <t>Draugystės 16, Elektrėnai</t>
  </si>
  <si>
    <t>Draugystės 18, Elektrėnai</t>
  </si>
  <si>
    <t>Pergalės 41, Elektrėnai</t>
  </si>
  <si>
    <t>Pergalės 43, Elektrėnai</t>
  </si>
  <si>
    <t>Pergalės 47, Elektrėnai</t>
  </si>
  <si>
    <t>Pergalės 53, Elektrėnai</t>
  </si>
  <si>
    <t>Saulės 7, Elektrėnai</t>
  </si>
  <si>
    <t>Sodų 4, Elektrėnai</t>
  </si>
  <si>
    <t>Taikos 4, Elektrėnai</t>
  </si>
  <si>
    <t>Trakų 14, Elektrėnai</t>
  </si>
  <si>
    <t>Trakų 23, Elektrėnai</t>
  </si>
  <si>
    <t>Trakų 21, Elektrėnai</t>
  </si>
  <si>
    <t>Saulės 10, Elektrėnai</t>
  </si>
  <si>
    <t>Saulės 14, Elektrėnai</t>
  </si>
  <si>
    <t>Šviesos 16, Elektrėnai</t>
  </si>
  <si>
    <t>Šviesos 11, Elektrėnai</t>
  </si>
  <si>
    <t>Šviesos 14, Elektrėnai</t>
  </si>
  <si>
    <t>Šviesos 18, Elektrėnai</t>
  </si>
  <si>
    <t>Pergalės 57, Elektrėnai</t>
  </si>
  <si>
    <t>Draugystės 21, Elektrėnai</t>
  </si>
  <si>
    <t>Pergalės 1, Elektrėnai</t>
  </si>
  <si>
    <t>Saulės 9, Elektrėnai</t>
  </si>
  <si>
    <t>Saulės 11, Elektrėnai</t>
  </si>
  <si>
    <t>Saulės 20, Elektrėnai</t>
  </si>
  <si>
    <t>Saulės 23, Elektrėnai</t>
  </si>
  <si>
    <t>Saulės 25, Elektrėnai</t>
  </si>
  <si>
    <t>Trakų 3, Elektrėnai</t>
  </si>
  <si>
    <t>Trakų 18, Elektrėnai</t>
  </si>
  <si>
    <t>Trakų 19, Elektrėnai</t>
  </si>
  <si>
    <t>Ramybės g.5 (Anykščiai)</t>
  </si>
  <si>
    <t>Ramybės g.14 (Anykščiai)</t>
  </si>
  <si>
    <t>V.Kudirkos g.2(Anykščiai)</t>
  </si>
  <si>
    <t>Liudiškių g. 31b (Anykščiai)</t>
  </si>
  <si>
    <t>Ažupiečių g. 6(Anykščiai)</t>
  </si>
  <si>
    <t>Liudiškių g. 23 (Anykščiai)</t>
  </si>
  <si>
    <t>Šaltupio g. 10 (Anykščiai)</t>
  </si>
  <si>
    <t>Storių g. 5 (Anykščiai)</t>
  </si>
  <si>
    <t>Storių g. 7 (Anykščiai)</t>
  </si>
  <si>
    <t>Mindaugo g. 8 (Anykščiai)</t>
  </si>
  <si>
    <t>Paupio g. 4 (Anykščiai)</t>
  </si>
  <si>
    <t>Mindaugo g.6 (Anykščiai)</t>
  </si>
  <si>
    <t>J.Biliūno g. 33 (Anykščiai)</t>
  </si>
  <si>
    <t>J.Biliūno g. 34 (Anykščiai)</t>
  </si>
  <si>
    <t>Šviesos g. 8 (Anykščiai)</t>
  </si>
  <si>
    <t>Vilniaus g.39 (Anykščiai)</t>
  </si>
  <si>
    <t>Šviesos g. 11 (Anykščiai)</t>
  </si>
  <si>
    <t>Vilniaus g.35 (Anykščiai)</t>
  </si>
  <si>
    <t>Šaltupio g.49 (Anykščiai)</t>
  </si>
  <si>
    <t>Basanavičiaus g. 60 (Anykščiai)</t>
  </si>
  <si>
    <t>Atgimimo g. 33, Ignalina (ren)</t>
  </si>
  <si>
    <t>Vasario 16-osios g. 38, Ignalina (ren)</t>
  </si>
  <si>
    <t>Aušros g. 8, Dūkštas, Ignalinos r. (ren)</t>
  </si>
  <si>
    <t>Ateities g. 13, Ignalina (ren)</t>
  </si>
  <si>
    <t>Atgimimo g. 14, Ignalina (ren)</t>
  </si>
  <si>
    <t>Ateities g. 11, Ignalina (ren)</t>
  </si>
  <si>
    <t>Turistų g. 11a, Ignalina</t>
  </si>
  <si>
    <t xml:space="preserve">Melioratorių g. 6, Vidiškių k. Ignalinos r. </t>
  </si>
  <si>
    <t xml:space="preserve">Melioratorių g. 4, Vidiškių k. Ignalinos r. </t>
  </si>
  <si>
    <t xml:space="preserve">Melioratorių g. 15, Vidiškių k., Ignalinos r. </t>
  </si>
  <si>
    <t xml:space="preserve">Bažnyčios g. 20, Dūkštas, Ignalinos r. </t>
  </si>
  <si>
    <t>Vasario 16-osios g. 1, Dūkštas,  Ignalinos r.</t>
  </si>
  <si>
    <t>V. Ruokio g. 3, Kaišiadorys</t>
  </si>
  <si>
    <t>iki 1992 m.</t>
  </si>
  <si>
    <t>Gedimino g. 111, Kaišiadorys</t>
  </si>
  <si>
    <t>Gedimino g. 93, Kaišiadorys</t>
  </si>
  <si>
    <t>J. Basanavičiaus g. 3,Kaišiadorys</t>
  </si>
  <si>
    <t>J. Basanavičiaus g. 7,Kaišiadorys</t>
  </si>
  <si>
    <t>Gedimino g. 26, Kaišiadorys</t>
  </si>
  <si>
    <t>Gedimino g. 88, Kaišiadorys</t>
  </si>
  <si>
    <t>Gedimino g. 94, Kaišiadorys</t>
  </si>
  <si>
    <t>Krėvės V. pr. 115A (šilsiurb.) renov. .Kaunas</t>
  </si>
  <si>
    <t>Radvilėnų pl. 5 .Kaunas</t>
  </si>
  <si>
    <t>Kalantos R. g. 183 A .Kaunas</t>
  </si>
  <si>
    <t>Taikos pr. 82 (bt51-70) (šilsiurb.) renov. .Kaunas</t>
  </si>
  <si>
    <t>Ukmergės g. 11 .Kaunas</t>
  </si>
  <si>
    <t>Partizanų g. 222.Kaunas</t>
  </si>
  <si>
    <t>Krėvės V. pr. 61 renov..Kaunas</t>
  </si>
  <si>
    <t>Birželio 23-iosios g. 11.Kaunas</t>
  </si>
  <si>
    <t>Ukmergės g. 4 .Kaunas</t>
  </si>
  <si>
    <t>Partizanų g. 10C .Kaunas</t>
  </si>
  <si>
    <t>Ukmergės g. 5 .Kaunas</t>
  </si>
  <si>
    <t>Kovo 11-osios g. 118 renov. .Kaunas</t>
  </si>
  <si>
    <t>Varpo g. 8 .Kaunas</t>
  </si>
  <si>
    <t>Studentų g. 12 .Kaunas</t>
  </si>
  <si>
    <t>Pramonės pr. 79 .Kaunas</t>
  </si>
  <si>
    <t>Gimbutienės M. g. 7 .Kaunas</t>
  </si>
  <si>
    <t>Žukausko S. g. 11 .Kaunas</t>
  </si>
  <si>
    <t>Medvėgalio g. 17 .Kaunas</t>
  </si>
  <si>
    <t>Pramonės pr. 91 .Kaunas</t>
  </si>
  <si>
    <t>Šiaurės pr. 27  renov. .Kaunas</t>
  </si>
  <si>
    <t>Lukšio P. g. 68 .Kaunas</t>
  </si>
  <si>
    <t>Škirpos K. g. 7 .Kaunas</t>
  </si>
  <si>
    <t>Naujakurių g. 78 .Kaunas</t>
  </si>
  <si>
    <t>Taikos pr. 56 .Kaunas</t>
  </si>
  <si>
    <t>Žukausko S. g. 35 .Kaunas</t>
  </si>
  <si>
    <t>Ukmergės g. 24 .Kaunas</t>
  </si>
  <si>
    <t>Naujakurių g. 70 renov. .Kaunas</t>
  </si>
  <si>
    <t>Naujakurių g. 68 renov. .Kaunas</t>
  </si>
  <si>
    <t>Šiaurės pr. 87 .Kaunas</t>
  </si>
  <si>
    <t>Lukšio P. g. 2 .Kaunas</t>
  </si>
  <si>
    <t>Sukilėlių pr. 65.Kaunas</t>
  </si>
  <si>
    <t>Birželio 23-iosios g. 2 .Kaunas</t>
  </si>
  <si>
    <t>Sukilėlių pr. 63 .Kaunas</t>
  </si>
  <si>
    <t>Savanorių pr. 417 .Kaunas</t>
  </si>
  <si>
    <t>Geležinio Vilko g. 1 .Kaunas</t>
  </si>
  <si>
    <t>Taikos pr. 84 (bt1-36) .Kaunas</t>
  </si>
  <si>
    <t>Ventos g. 31-ojo NSB (renov.) Mažeikiai</t>
  </si>
  <si>
    <t>V.BURBOS 4 (renov.) Mažeikiai</t>
  </si>
  <si>
    <t>Gamyklos g.15-ojo NSB (renov.) Mažeikiai</t>
  </si>
  <si>
    <t>LAISVĖS 36 (renov.) Mažeikiai</t>
  </si>
  <si>
    <t>VYŠNIŲ 42 (renov.) Mažeikiai</t>
  </si>
  <si>
    <t>NAFTININKŲ 2 (renov.) Mažeikiai</t>
  </si>
  <si>
    <t>Vasario 16-osios g.7-ojo NSB (renov.) Mažeikiai</t>
  </si>
  <si>
    <t>Sodų g.10-ojo NSB (renov.) Mažeikiai</t>
  </si>
  <si>
    <t>MINDAUGO 2 (renov.) Mažeikiai</t>
  </si>
  <si>
    <t>P.VILEIŠIO 4 (renov.) Mažeikiai</t>
  </si>
  <si>
    <t>ŽEMAITIJOS 19 (renov.) Mažeikiai</t>
  </si>
  <si>
    <t>NAFTININKŲ 32 (renov.) Mažeikiai</t>
  </si>
  <si>
    <t>GAMYKLOS 6 (renov.) Mažeikiai</t>
  </si>
  <si>
    <t>SODŲ 9 (renov.) Mažeikiai</t>
  </si>
  <si>
    <t>MINDAUGO 13 (renov.) Mažeikiai</t>
  </si>
  <si>
    <t>P.VILEIŠIO 2 (renov.) Mažeikiai</t>
  </si>
  <si>
    <t>NAFTININKŲ 16 (renov.) Mažeikiai</t>
  </si>
  <si>
    <t>V.BURBOS 5 (renov.) Mažeikiai</t>
  </si>
  <si>
    <t>P.VILEIŠIO 6 (renov.) Mažeikiai</t>
  </si>
  <si>
    <t>GAMYKLOS 25 (renov.) Mažeikiai</t>
  </si>
  <si>
    <t>TYLIOJI 10 Mažeikiai</t>
  </si>
  <si>
    <t>NAFTININKŲ 24 Mažeikiai</t>
  </si>
  <si>
    <t>TYLIOJI 34 Mažeikiai</t>
  </si>
  <si>
    <t>PAVASARIO 12 Mažeikiai</t>
  </si>
  <si>
    <t>STOTIES 26 Mažeikiai</t>
  </si>
  <si>
    <t>Pavasario g.25-ojo NSB Mažeikiai</t>
  </si>
  <si>
    <t>TYLIOJI 4 Mažeikiai</t>
  </si>
  <si>
    <t>ŽEMAITIJOS 50 Mažeikiai</t>
  </si>
  <si>
    <t>Pavasario g.27-ojo NSB Mažeikiai</t>
  </si>
  <si>
    <t>ŽEMAITIJOS 56 Mažeikiai</t>
  </si>
  <si>
    <t>VENTOS 39 Mažeikiai</t>
  </si>
  <si>
    <t>VASARIO 16-OSIOS 8 Mažeikiai</t>
  </si>
  <si>
    <t>VENTOS 33 Mažeikiai</t>
  </si>
  <si>
    <t>SODŲ 11 Mažeikiai</t>
  </si>
  <si>
    <t>TYLIOJI 32 Mažeikiai</t>
  </si>
  <si>
    <t>PAVASARIO 16 Mažeikiai</t>
  </si>
  <si>
    <t>VENTOS 57 Mažeikiai</t>
  </si>
  <si>
    <t>LAISVĖS 218 Mažeikiai</t>
  </si>
  <si>
    <t>Taikos g.20-ojo NSB Mažeikiai</t>
  </si>
  <si>
    <t>PERGALĖS    4 Pakruojis</t>
  </si>
  <si>
    <t>V.DIDŽIOJO-70 Pakruojis</t>
  </si>
  <si>
    <t>P.MAŠIOTO-49 Pakruojis</t>
  </si>
  <si>
    <t>P.MAŠIOTO 37 Pakruojis</t>
  </si>
  <si>
    <t>KRUOJOS 4 Pakruojis</t>
  </si>
  <si>
    <t>P.MASIOTO 57 Pakruojis</t>
  </si>
  <si>
    <t>KRUOJOS 6 Pakruojis</t>
  </si>
  <si>
    <t>V.DIDŽIOJO -78 Pakruojis</t>
  </si>
  <si>
    <t>P.MAŠIOTO  63 Pakruojis</t>
  </si>
  <si>
    <t>MAŠIOTO  41 Pakruojis</t>
  </si>
  <si>
    <t>V.DIDŽIOJO-35 Pakruojis</t>
  </si>
  <si>
    <t>MAŠIOTO-43B Pakruojis</t>
  </si>
  <si>
    <t>P.MAŠIOTO-55 Pakruojis</t>
  </si>
  <si>
    <t>VASARIO 16-SIOS-13 Pakruojis</t>
  </si>
  <si>
    <t>Dariaus ir Girėno 53  Pakruojis</t>
  </si>
  <si>
    <t>P.MAŠIOTO-61 Pakruojis</t>
  </si>
  <si>
    <t>SAULĖTEKIO-36 Pakruojis</t>
  </si>
  <si>
    <t>P.Mašioto 53 Pakruojis</t>
  </si>
  <si>
    <t>SAULETEKIO 48 Pakruojis</t>
  </si>
  <si>
    <t>PERGALĖS  16 Pakruojis</t>
  </si>
  <si>
    <t>MAŠIOTO 51 Pakruojis</t>
  </si>
  <si>
    <t>SKVERO 6  Pakruojis</t>
  </si>
  <si>
    <t>SAULĖTEKIO-46 Pakruojis</t>
  </si>
  <si>
    <t>SAULĖTEKIO-44 Pakruojis</t>
  </si>
  <si>
    <t>MAŠIOTO 67 Pakruojis</t>
  </si>
  <si>
    <t>MINDAUGO  6 Pakruojis</t>
  </si>
  <si>
    <t>PERGALES 14  Pakruojis</t>
  </si>
  <si>
    <t>MAŠIOTO 59 Pakruojis</t>
  </si>
  <si>
    <t>KRUOJOS 8 Pakruojis</t>
  </si>
  <si>
    <t>SAULETEKIO 42 Pakruojis</t>
  </si>
  <si>
    <t>MAŽOJI-1 Pakruojis</t>
  </si>
  <si>
    <t>P.MAŠIOTO 39 Pakruojis</t>
  </si>
  <si>
    <t>L.GIROS 1 Pakruojis</t>
  </si>
  <si>
    <t>MINDAUGO -2A Pakruojis</t>
  </si>
  <si>
    <t>V.DIDŽIOJO-63A Pakruojis</t>
  </si>
  <si>
    <t>BASANAVIČIAUS -2A Pakruojis</t>
  </si>
  <si>
    <t>P.MASIOTO 65 Pakruojis</t>
  </si>
  <si>
    <t>TAIKOS 24A Pakruojis</t>
  </si>
  <si>
    <t>MAŽOJI-3 Pakruojis</t>
  </si>
  <si>
    <t>Beržų g. 17, Panevėžys</t>
  </si>
  <si>
    <t>Gėlių g. 3, Pasvalys</t>
  </si>
  <si>
    <t>Margirio g. 9, Panevėžys</t>
  </si>
  <si>
    <t>Aukštaičių g. 76, Panevėžys</t>
  </si>
  <si>
    <t>Tulpių g. 21, Panevėžys</t>
  </si>
  <si>
    <t>Liepų al. 15, Panevėžys</t>
  </si>
  <si>
    <t>Dariaus ir Girėno g. 21, Panevėžys</t>
  </si>
  <si>
    <t>Nemuno g. 23, Panevėžys</t>
  </si>
  <si>
    <t>Smėlynės g. 51, Panevėžys</t>
  </si>
  <si>
    <t>Molainių g. 90, Panevėžys</t>
  </si>
  <si>
    <t>Beržų g. 51, Panevėžys</t>
  </si>
  <si>
    <t xml:space="preserve">iki 1992 </t>
  </si>
  <si>
    <t>Margirio g. 20, Panevėžys</t>
  </si>
  <si>
    <t>Žemaičių g. 22, Panevėžys</t>
  </si>
  <si>
    <t>Klaipėdos g. 120, Panevėžys</t>
  </si>
  <si>
    <t>Tulpių g. 11, Panevėžys</t>
  </si>
  <si>
    <t>Ateities g. 34, Panevėžys</t>
  </si>
  <si>
    <t>Statybininkų g. 11, Panevėžys</t>
  </si>
  <si>
    <t>Molainių g. 86, Panevėžys</t>
  </si>
  <si>
    <t>Liaudies g. 7, Kėdainiai</t>
  </si>
  <si>
    <t>Mindaugo g. 8, Kėdainiai</t>
  </si>
  <si>
    <t>Kniaudiškių g. 61, Panevėžys</t>
  </si>
  <si>
    <t>Kosmonautų g. 11, Panevėžys</t>
  </si>
  <si>
    <t>Nemuno g. 31A, Panevėžys</t>
  </si>
  <si>
    <t>Algirdo g. 54, Panevėžys</t>
  </si>
  <si>
    <t>Smėlynės g. 73, Panevėžys</t>
  </si>
  <si>
    <t>Ramygalos g. 82, Panevėžys</t>
  </si>
  <si>
    <t>Vilniaus g. 81, Kupiškis</t>
  </si>
  <si>
    <t>Dariaus ir Girėno g. 27, Panevėžys</t>
  </si>
  <si>
    <t>Ukmergės g. 47A, Panevėžys</t>
  </si>
  <si>
    <t>Kranto g. 25, Panevėžys</t>
  </si>
  <si>
    <t>Marijonų g. 39, Panevėžys</t>
  </si>
  <si>
    <t>Klaipėdos g. 85, Panevėžys</t>
  </si>
  <si>
    <t>Projektuotojų g. 12, Panevėžys</t>
  </si>
  <si>
    <t>Klaipėdos g. 132, Panevėžys</t>
  </si>
  <si>
    <t>Vytauto skg. 12, Zarasai</t>
  </si>
  <si>
    <t>Kosmonautų g. 3, Panevėžys</t>
  </si>
  <si>
    <t>Dainavos g. 29, Panevėžys</t>
  </si>
  <si>
    <t>Marijonų g. 41, Panevėžys</t>
  </si>
  <si>
    <t>Margirio g. 3, Panevėžys</t>
  </si>
  <si>
    <t>I. Končiaus g. 7 Plungė</t>
  </si>
  <si>
    <t>I. Končiaus g. 7A Plungė</t>
  </si>
  <si>
    <t>A. Vaišvilos g. 9 Plungė</t>
  </si>
  <si>
    <t>A. Vaišvilos g. 19 Plungė</t>
  </si>
  <si>
    <t>A. Vaišvilos g. 21 Plungė</t>
  </si>
  <si>
    <t>A. Vaišvilos g. 23 Plungė</t>
  </si>
  <si>
    <t>A. Vaišvilos g. 25 Plungė</t>
  </si>
  <si>
    <t>A. Vaišvilos g. 31 Plungė</t>
  </si>
  <si>
    <t>A. Jucio g. 30 Plungė</t>
  </si>
  <si>
    <t>J. Tumo-Vaižganto g. 96 Plungė</t>
  </si>
  <si>
    <t>V. Mačernio g. 10 Plungė</t>
  </si>
  <si>
    <t>A. Jucio g. 12 Plungė</t>
  </si>
  <si>
    <t>A. Jucio g. 45 Plungė</t>
  </si>
  <si>
    <t>A. Jucio g. 53 Plungė</t>
  </si>
  <si>
    <t>Gandingos g. 14 Plungė</t>
  </si>
  <si>
    <t>Gandingos g. 16 Plungė</t>
  </si>
  <si>
    <t>V. Mačernio g. 53 Plungė</t>
  </si>
  <si>
    <t>Mendeno g. 4 Plungė</t>
  </si>
  <si>
    <t>Mendeno g. 6 Plungė</t>
  </si>
  <si>
    <t>V. Mačernio g. 51 Plungė</t>
  </si>
  <si>
    <t>V. Mačernio g. 45 Plungė</t>
  </si>
  <si>
    <t>V. Mačernio g. 27 Plungė</t>
  </si>
  <si>
    <t>V. Mačernio g. 6 Plungė</t>
  </si>
  <si>
    <t>A. Jucio g. 10 Plungė</t>
  </si>
  <si>
    <t>V. Mačernio g. 47 Plungė</t>
  </si>
  <si>
    <t>A. Jucio g. 28 Plungė</t>
  </si>
  <si>
    <t>Gandingos g. 10 Plungė</t>
  </si>
  <si>
    <t>V. Mačernio g. 8 Plungė</t>
  </si>
  <si>
    <t>A. Jucio g. 47 Plungė</t>
  </si>
  <si>
    <t>I. Končiaus g. 8 Plungė</t>
  </si>
  <si>
    <t>Vėjo g. 12 Plungė</t>
  </si>
  <si>
    <t>Pieninės 7 (renov.) Raseiniai</t>
  </si>
  <si>
    <t>V. Kudirkos 3 (renov.) Raseiniai</t>
  </si>
  <si>
    <t>V. Kudirkos 9 (renov.) Raseiniai</t>
  </si>
  <si>
    <t>V. Kudirkos 11 (renov.) Raseiniai</t>
  </si>
  <si>
    <t>Vaižganto 1 (renov.) Raseiniai</t>
  </si>
  <si>
    <t>Ateities 19 Raseiniai</t>
  </si>
  <si>
    <t>Algirdo 25 Raseiniai</t>
  </si>
  <si>
    <t>Algirdo 27 Raseiniai</t>
  </si>
  <si>
    <t>Algirdo 29 Raseiniai</t>
  </si>
  <si>
    <t>Pieninės 7A Raseiniai</t>
  </si>
  <si>
    <t>Rytų 4 Raseiniai</t>
  </si>
  <si>
    <t>Vaižganto 20B Raseiniai</t>
  </si>
  <si>
    <t>Vaižganto 22-I Raseiniai</t>
  </si>
  <si>
    <t>Vytauto Didžiojo 41 Raseiniai</t>
  </si>
  <si>
    <t>V.Grybo 4 Raseiniai</t>
  </si>
  <si>
    <t>V. Grybo 18 Raseiniai</t>
  </si>
  <si>
    <t>Jaunimo 23 Raseiniai</t>
  </si>
  <si>
    <t>Dubysos 1 Raseiniai</t>
  </si>
  <si>
    <t>Turgaus 18 Raseiniai</t>
  </si>
  <si>
    <t>V. Grybo 16 Raseiniai</t>
  </si>
  <si>
    <t>Verdėlupio 15(2) Raseiniai</t>
  </si>
  <si>
    <t>Verdėlupio 19(2) Raseiniai</t>
  </si>
  <si>
    <t>Melioratorių 5(1) Raseiniai</t>
  </si>
  <si>
    <t>V. Kudirkos g. 102 B Šakiai</t>
  </si>
  <si>
    <t>Vytauto g. 21 Šakiai</t>
  </si>
  <si>
    <t>V. Kudirkos g. 70 Šakiai</t>
  </si>
  <si>
    <t>Šaulių g. 18 Šakiai</t>
  </si>
  <si>
    <t>V. Kudirkos g. 102  Šakiai</t>
  </si>
  <si>
    <t>Šaulių g. 24 Šakiai</t>
  </si>
  <si>
    <t>Draugystės takas 1 Šakiai</t>
  </si>
  <si>
    <t>Šaulių g. 2 Šakiai</t>
  </si>
  <si>
    <t>Bažnyčios g. 15 Šakiai</t>
  </si>
  <si>
    <t>Vasario 16-osios g. 9 Šakiai</t>
  </si>
  <si>
    <t>V. Kudirkos g. 82 Šakiai</t>
  </si>
  <si>
    <t>Draugystės takas 4 Šakiai</t>
  </si>
  <si>
    <t>Draugystės takas 6 Šakiai</t>
  </si>
  <si>
    <t>V. Kudirkos g. 51 Šakiai</t>
  </si>
  <si>
    <t>S. Banaičio g. 12 Šakiai</t>
  </si>
  <si>
    <t>Draugystės takas 8 Šakiai</t>
  </si>
  <si>
    <t>S. Banaičio 6 Šakiai</t>
  </si>
  <si>
    <t>V. Kudirkos g. 41 Šakiai</t>
  </si>
  <si>
    <t>V. Kudirkos g. 80 Šakiai</t>
  </si>
  <si>
    <t>Jaunystės takas 4 Šakiai</t>
  </si>
  <si>
    <t>J. Basanavičiaus g. 16 Šakiai</t>
  </si>
  <si>
    <t>Kęstučio g. 6 Šakiai</t>
  </si>
  <si>
    <t>Šaulių g. 26 Šakiai</t>
  </si>
  <si>
    <t>Šaulių g. 22 Šakiai</t>
  </si>
  <si>
    <t>Šaulių g. 12 Šakiai</t>
  </si>
  <si>
    <t>S. Banaičio g. 10 Šakiai</t>
  </si>
  <si>
    <t>V. Kudirkos g. 39 Šakiai</t>
  </si>
  <si>
    <t>V. Kudirkos g. 43 Šakiai</t>
  </si>
  <si>
    <t>S. Banaičio g.4 Šakiai</t>
  </si>
  <si>
    <t>V. Kudirkos g. 76 Šakiai</t>
  </si>
  <si>
    <t>V. Kudirkos g. 92 Šakiai</t>
  </si>
  <si>
    <t>Vytauto g.38 Šalčininkai</t>
  </si>
  <si>
    <t>A. Mickevičiaus g.1 Šalčininkai</t>
  </si>
  <si>
    <t>A. Mickevičiaus g.3 Šalčininkai</t>
  </si>
  <si>
    <t>A. Mickevičiaus g.1A Šalčininkai</t>
  </si>
  <si>
    <t>A. Mickevičiaus g.7 Šalčininkai</t>
  </si>
  <si>
    <t>A. Mickevičiaus g.17A Šalčininkai</t>
  </si>
  <si>
    <t>Mokyklos g.17 Šalčininkai</t>
  </si>
  <si>
    <t>Šalčios g.12 Šalčininkai</t>
  </si>
  <si>
    <t>Vilniaus g.26 Šalčininkai</t>
  </si>
  <si>
    <t>Vilniaus g.26B Šalčininkai</t>
  </si>
  <si>
    <t>A. Mickevičiaus g.2 Šalčininkai</t>
  </si>
  <si>
    <t>A. Mickevičiaus g.8 Šalčininkai</t>
  </si>
  <si>
    <t>A. Mickevičiaus g.24 Šalčininkai</t>
  </si>
  <si>
    <t>J. Sniadeckio g.14 Šalčininkai</t>
  </si>
  <si>
    <t>J. Sniadeckio g.21/1 Šalčininkai</t>
  </si>
  <si>
    <t>J. Sniadeckio g.21/2 Šalčininkai</t>
  </si>
  <si>
    <t>Mokyklos g.19 Šalčininkai</t>
  </si>
  <si>
    <t>Vilniaus g.11 Šalčininkai</t>
  </si>
  <si>
    <t>Mokyklos g.23 Šalčininkai</t>
  </si>
  <si>
    <t>Vytauto g.33 Šalčininkai</t>
  </si>
  <si>
    <t>Šalčios g.8 Šalčininkai</t>
  </si>
  <si>
    <t>Šalčios g.14 Šalčininkai</t>
  </si>
  <si>
    <t>Vilniaus g.45/1 Šalčininkai</t>
  </si>
  <si>
    <t>Vilniaus g.45/2 Šalčininkai</t>
  </si>
  <si>
    <t>Vilniaus g.45/3 Šalčininkai</t>
  </si>
  <si>
    <t>A. Mickevičiaus g.5 Šalčininkai</t>
  </si>
  <si>
    <t>Mokyklos g.27 Šalčininkai</t>
  </si>
  <si>
    <t>Vilniaus g.26A Šalčininkai</t>
  </si>
  <si>
    <t>Vytauto g.22/1 Šalčininkai</t>
  </si>
  <si>
    <t>Kviečių g. 58, Šiauliai</t>
  </si>
  <si>
    <t>K. Korsako g. 29, Šiauliai</t>
  </si>
  <si>
    <t>K. Korsako g. 19, Šiauliai</t>
  </si>
  <si>
    <t>Gardino g. 13, Šiauliai</t>
  </si>
  <si>
    <t>Gytarių g. 19, Šiauliai</t>
  </si>
  <si>
    <t>Architektų g. 28, Šiauliai</t>
  </si>
  <si>
    <t>Lyros g. 2, Šiauliai</t>
  </si>
  <si>
    <t>Gegužių g. 73 (renov.), Šiauliai</t>
  </si>
  <si>
    <t>Dainų g. 39, Šiauliai</t>
  </si>
  <si>
    <t>Gytarių g. 39, Šiauliai</t>
  </si>
  <si>
    <t>Krymo g. 12, Šiauliai</t>
  </si>
  <si>
    <t>Gegužių g. 63, Šiauliai</t>
  </si>
  <si>
    <t>Saulės takas 6, Šiauliai</t>
  </si>
  <si>
    <t>Dainų g. 6, Šiauliai</t>
  </si>
  <si>
    <t>Gardino g. 7, Šiauliai</t>
  </si>
  <si>
    <t>Dubijos g. 31, Šiauliai</t>
  </si>
  <si>
    <t>Gardino g. 9, Šiauliai</t>
  </si>
  <si>
    <t>K. Korsako g. 43, Šiauliai</t>
  </si>
  <si>
    <t>Gytarių g. 2, Šiauliai</t>
  </si>
  <si>
    <t>Lyros g. 32, Šiauliai</t>
  </si>
  <si>
    <t>Radviliškio g. 66, Šiauliai</t>
  </si>
  <si>
    <t>Radviliškio g. 106, Šiauliai</t>
  </si>
  <si>
    <t>Vilniaus g. 269, Šiauliai</t>
  </si>
  <si>
    <t>Vytauto g. 151, Šiauliai</t>
  </si>
  <si>
    <t>Tilžės g. 65, Šiauliai</t>
  </si>
  <si>
    <t>Statybininkų g. 10, Kužių mstl. Šiaulių r.</t>
  </si>
  <si>
    <t>Vytauto g. 145, Šiauliai</t>
  </si>
  <si>
    <t>Vasario 16-osios g. 21, Šiauliai</t>
  </si>
  <si>
    <t>Vilniaus g. 21, Šiauliai</t>
  </si>
  <si>
    <t>Vilniaus g. 154, Šiauliai</t>
  </si>
  <si>
    <t>Vilniaus g. 32, Šiauliai</t>
  </si>
  <si>
    <t>Aukštoji g. 20, Šiauliai</t>
  </si>
  <si>
    <t>Kauno g. 22, Šiauliai</t>
  </si>
  <si>
    <t>Gytarių g. 5, Šiauliai</t>
  </si>
  <si>
    <t>P. Višinskio g. 37, Šiauliai</t>
  </si>
  <si>
    <t>Žemaitės g. 64A, Šiauliai</t>
  </si>
  <si>
    <t>Aušros al. 51A, Šiauliai</t>
  </si>
  <si>
    <t>Varpo g. 53, Šiauliai</t>
  </si>
  <si>
    <t>Žeimių g. 2, Ginkūnų k. Šiaulių r.</t>
  </si>
  <si>
    <t>Aušros al. 25, Šiauliai</t>
  </si>
  <si>
    <t>Vytauto g. 64A, Trakai (renov.)</t>
  </si>
  <si>
    <t>Bažnyčios g. 21, Lentvaris (renov.)</t>
  </si>
  <si>
    <t>Vytauto g. 62, Trakai (renov.)</t>
  </si>
  <si>
    <t>Sodų 23A, Lentvaris</t>
  </si>
  <si>
    <t xml:space="preserve">Bažnyčios g. 23, Lentvaris </t>
  </si>
  <si>
    <t>Pakalnės g. 44, Lentvaris</t>
  </si>
  <si>
    <t>Vytauto g 46A, Trakai</t>
  </si>
  <si>
    <t>Ežero g. 5A, Lentvaris</t>
  </si>
  <si>
    <t>Mindaugo g. 4, Trakai</t>
  </si>
  <si>
    <t>Ežero g. 3, Lentvaris</t>
  </si>
  <si>
    <t>Mindaugo g. 14 II korp., Trakai</t>
  </si>
  <si>
    <t>Vytauto g. 48B, Trakai</t>
  </si>
  <si>
    <t>Maironio g. 5, Trakai</t>
  </si>
  <si>
    <t>Birutės g. 41, Trakai</t>
  </si>
  <si>
    <t>Mindaugo g. 10, Trakai</t>
  </si>
  <si>
    <t>Vytauto g. 46, Trakai</t>
  </si>
  <si>
    <t>Trakų g. 16, Trakai</t>
  </si>
  <si>
    <t>Vytauto g. 66, Trakai</t>
  </si>
  <si>
    <t>Vytauto g. 50B, Trakai</t>
  </si>
  <si>
    <t>Birutės g. 45, Trakai</t>
  </si>
  <si>
    <t>Lauko g. 8, Lentvaris</t>
  </si>
  <si>
    <t>Mindaugo g. 1, Trakai</t>
  </si>
  <si>
    <t>Vienuolyno g. 3, Trakai</t>
  </si>
  <si>
    <t>Vytauto g. 44, Trakai</t>
  </si>
  <si>
    <t>Vytauto g. 72, Trakai</t>
  </si>
  <si>
    <t>Mindaugo g. 20, Trakai</t>
  </si>
  <si>
    <t>Vytauto g. 74, Trakai</t>
  </si>
  <si>
    <t>Birutės g. 29, Trakai</t>
  </si>
  <si>
    <t>Mindaugo g. 12, Trakai</t>
  </si>
  <si>
    <t>Mindaugo g. 18, Trakai</t>
  </si>
  <si>
    <t>Pakalnės g. 23, Lentvaris</t>
  </si>
  <si>
    <t>Užpalių g. 82, Utena</t>
  </si>
  <si>
    <t>Aukštakalnio g. 106, Utena</t>
  </si>
  <si>
    <t>Užpalių g. 78, Utena</t>
  </si>
  <si>
    <t>Smėlio g. 2, Utena</t>
  </si>
  <si>
    <t>Užpalių g. 84, Utena</t>
  </si>
  <si>
    <t>Užpalių g. 66, Utena</t>
  </si>
  <si>
    <t>Aukštakalnio g. 78, Utena</t>
  </si>
  <si>
    <t>Aušros g. 69, Utena</t>
  </si>
  <si>
    <t>Krašuonos g. 13, Utena</t>
  </si>
  <si>
    <t>Aukštakalnio g. 88 , Utena</t>
  </si>
  <si>
    <t>V.Kudirkos g. 42, Utena</t>
  </si>
  <si>
    <t>Aušros g. 67, Utena</t>
  </si>
  <si>
    <t>Aukštakalnio g. 90, Utena</t>
  </si>
  <si>
    <t>Taikos g. 28, Utena</t>
  </si>
  <si>
    <t>Taikos g. 34, Utena</t>
  </si>
  <si>
    <t>Aukštakalnio g. 112, Utena</t>
  </si>
  <si>
    <t>Krašuonos g. 17, Utena</t>
  </si>
  <si>
    <t>Krašuonos g. 3, Utena</t>
  </si>
  <si>
    <t>V.Kudirkos g. 32, Utena</t>
  </si>
  <si>
    <t>Vaižganto g. 64, Utena</t>
  </si>
  <si>
    <t>Vaižganto g. 34A, Utena</t>
  </si>
  <si>
    <t>Aukštakalnio g. 14,16, Utena</t>
  </si>
  <si>
    <t>Taikos g. 71, Utena</t>
  </si>
  <si>
    <t>Vaižganto g. 6, Utena</t>
  </si>
  <si>
    <t>Taikos g. 52, Utena</t>
  </si>
  <si>
    <t>Krašuonos g. 1, Utena</t>
  </si>
  <si>
    <t>Taikos g. 45, Utena</t>
  </si>
  <si>
    <t>Aušros g.77, Utena</t>
  </si>
  <si>
    <t>J.Basanavičiaus g. 92, Utena</t>
  </si>
  <si>
    <t>Aukštakalnio g. 70, Utena</t>
  </si>
  <si>
    <t>Taikos g. 83, Utena</t>
  </si>
  <si>
    <t>Taikos g. 17, Utena</t>
  </si>
  <si>
    <t>J.Basanavičiaus g. 96, Utena</t>
  </si>
  <si>
    <t>Bažnyčios g. 4, Utena</t>
  </si>
  <si>
    <t>Kęstučio g. 4, Utena</t>
  </si>
  <si>
    <t>Aukštakalnio g. 10, 12 Utena</t>
  </si>
  <si>
    <t>V.Kudirkos g. 34, Utena</t>
  </si>
  <si>
    <t>Kęstučio g. 6, Utena</t>
  </si>
  <si>
    <t>Aušros g. 82, Utena</t>
  </si>
  <si>
    <t>Utenio a. 5, Utena</t>
  </si>
  <si>
    <t>I. Daugiabučiai namai, kuriuose suvartotas šilumos kiekis „cirkuliacijai“ yra mažesnis už norminį</t>
  </si>
  <si>
    <r>
      <t>Šilumos suvartojimai daugiabučiuose gyvenamuosiuose namuose ne šildymo sezono metu (</t>
    </r>
    <r>
      <rPr>
        <b/>
        <sz val="10"/>
        <color indexed="10"/>
        <rFont val="Arial"/>
        <family val="2"/>
        <charset val="186"/>
      </rPr>
      <t>2016 m. BIRŽELIO mėn.</t>
    </r>
    <r>
      <rPr>
        <b/>
        <sz val="10"/>
        <rFont val="Arial"/>
        <family val="2"/>
        <charset val="186"/>
      </rPr>
      <t>) šalto geriamojo vandens pašildymui iki higienos normomis nustatytos 
temperatūros (nuo +8 °C iki +52 °C) ir karšto vandens temperatūrai palaikyti bei vonios patalpų sanitarinėms sąlygoms užtikrinti („gyvatukui“)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</si>
</sst>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0" x14ac:knownFonts="1">
    <font>
      <sz val="10"/>
      <name val="Arial"/>
      <charset val="186"/>
    </font>
    <font>
      <sz val="10"/>
      <name val="Arial"/>
      <family val="2"/>
      <charset val="186"/>
    </font>
    <font>
      <sz val="8"/>
      <name val="Arial"/>
      <family val="2"/>
      <charset val="186"/>
    </font>
    <font>
      <i/>
      <sz val="10"/>
      <name val="Arial"/>
      <family val="2"/>
      <charset val="186"/>
    </font>
    <font>
      <b/>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name val="Arial"/>
      <family val="2"/>
      <charset val="186"/>
    </font>
    <font>
      <sz val="10"/>
      <name val="Arial"/>
      <family val="2"/>
      <charset val="186"/>
    </font>
    <font>
      <b/>
      <sz val="10"/>
      <color indexed="10"/>
      <name val="Arial"/>
      <family val="2"/>
      <charset val="186"/>
    </font>
    <font>
      <sz val="11"/>
      <color theme="1"/>
      <name val="Calibri"/>
      <family val="2"/>
      <charset val="186"/>
      <scheme val="minor"/>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b/>
      <sz val="26"/>
      <name val="Arial"/>
      <family val="2"/>
      <charset val="186"/>
    </font>
    <font>
      <b/>
      <sz val="18"/>
      <name val="Arial"/>
      <family val="2"/>
      <charset val="186"/>
    </font>
    <font>
      <b/>
      <sz val="22"/>
      <name val="Arial"/>
      <family val="2"/>
      <charset val="186"/>
    </font>
    <font>
      <sz val="10"/>
      <name val="Times New Roman"/>
      <family val="1"/>
      <charset val="186"/>
    </font>
  </fonts>
  <fills count="1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rgb="FFFFFF99"/>
        <bgColor indexed="26"/>
      </patternFill>
    </fill>
    <fill>
      <patternFill patternType="solid">
        <fgColor rgb="FFFFCC99"/>
        <bgColor indexed="26"/>
      </patternFill>
    </fill>
    <fill>
      <patternFill patternType="solid">
        <fgColor theme="9" tint="-0.249977111117893"/>
        <bgColor indexed="64"/>
      </patternFill>
    </fill>
    <fill>
      <patternFill patternType="solid">
        <fgColor theme="9" tint="-0.249977111117893"/>
        <bgColor indexed="26"/>
      </patternFill>
    </fill>
    <fill>
      <patternFill patternType="solid">
        <fgColor rgb="FFFFC000"/>
        <bgColor indexed="64"/>
      </patternFill>
    </fill>
    <fill>
      <patternFill patternType="solid">
        <fgColor rgb="FFFFC000"/>
        <bgColor indexed="26"/>
      </patternFill>
    </fill>
    <fill>
      <patternFill patternType="solid">
        <fgColor rgb="FFFFC000"/>
        <bgColor rgb="FFFFFF00"/>
      </patternFill>
    </fill>
    <fill>
      <patternFill patternType="solid">
        <fgColor rgb="FFFFCC99"/>
        <bgColor rgb="FFFFFF00"/>
      </patternFill>
    </fill>
    <fill>
      <patternFill patternType="solid">
        <fgColor rgb="FFFFFF99"/>
        <bgColor rgb="FFC0C0C0"/>
      </patternFill>
    </fill>
    <fill>
      <patternFill patternType="solid">
        <fgColor rgb="FFFFFF99"/>
        <bgColor rgb="FFFFFF00"/>
      </patternFill>
    </fill>
    <fill>
      <patternFill patternType="solid">
        <fgColor theme="9" tint="-0.249977111117893"/>
        <bgColor rgb="FFC0C0C0"/>
      </patternFill>
    </fill>
    <fill>
      <patternFill patternType="solid">
        <fgColor theme="9" tint="-0.249977111117893"/>
        <bgColor rgb="FFFF99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0" fontId="11" fillId="0" borderId="0"/>
    <xf numFmtId="0" fontId="9" fillId="0" borderId="0"/>
    <xf numFmtId="0" fontId="9" fillId="0" borderId="0"/>
    <xf numFmtId="0" fontId="1" fillId="0" borderId="0"/>
    <xf numFmtId="0" fontId="1" fillId="0" borderId="0"/>
    <xf numFmtId="0" fontId="1" fillId="0" borderId="0"/>
  </cellStyleXfs>
  <cellXfs count="339">
    <xf numFmtId="0" fontId="0" fillId="0" borderId="0" xfId="0"/>
    <xf numFmtId="0" fontId="0" fillId="0" borderId="0" xfId="0" applyAlignment="1">
      <alignment vertical="center"/>
    </xf>
    <xf numFmtId="0" fontId="2" fillId="2" borderId="0" xfId="0" applyFont="1" applyFill="1" applyAlignment="1">
      <alignment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2" fillId="2" borderId="0" xfId="0" applyFont="1" applyFill="1"/>
    <xf numFmtId="0" fontId="0" fillId="2" borderId="0" xfId="0" applyFill="1"/>
    <xf numFmtId="0" fontId="0" fillId="2" borderId="0" xfId="0" applyFill="1" applyAlignment="1">
      <alignment horizont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wrapText="1"/>
    </xf>
    <xf numFmtId="0" fontId="2" fillId="2" borderId="0" xfId="0" applyFont="1" applyFill="1" applyAlignment="1">
      <alignment horizontal="center"/>
    </xf>
    <xf numFmtId="0" fontId="2" fillId="0" borderId="0" xfId="0" applyFont="1" applyAlignment="1">
      <alignment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0" xfId="0" applyFont="1" applyBorder="1" applyAlignment="1">
      <alignment horizontal="right" vertical="center"/>
    </xf>
    <xf numFmtId="0" fontId="3" fillId="0" borderId="0" xfId="0" applyFont="1" applyBorder="1" applyAlignment="1">
      <alignment horizontal="righ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9" fillId="9" borderId="1" xfId="4" applyFont="1" applyFill="1" applyBorder="1" applyAlignment="1">
      <alignment horizontal="left"/>
    </xf>
    <xf numFmtId="0" fontId="19" fillId="9" borderId="1" xfId="4" applyFont="1" applyFill="1" applyBorder="1" applyAlignment="1">
      <alignment horizontal="center"/>
    </xf>
    <xf numFmtId="165" fontId="19" fillId="9" borderId="1" xfId="4" applyNumberFormat="1" applyFont="1" applyFill="1" applyBorder="1" applyAlignment="1">
      <alignment horizontal="center"/>
    </xf>
    <xf numFmtId="164" fontId="19" fillId="9" borderId="1" xfId="4" applyNumberFormat="1" applyFont="1" applyFill="1" applyBorder="1" applyAlignment="1">
      <alignment horizontal="center"/>
    </xf>
    <xf numFmtId="2" fontId="19" fillId="9" borderId="1" xfId="4" applyNumberFormat="1" applyFont="1" applyFill="1" applyBorder="1" applyAlignment="1">
      <alignment horizontal="center"/>
    </xf>
    <xf numFmtId="0" fontId="19" fillId="9" borderId="1" xfId="4" applyFont="1" applyFill="1" applyBorder="1"/>
    <xf numFmtId="164" fontId="19" fillId="10" borderId="1" xfId="4" applyNumberFormat="1" applyFont="1" applyFill="1" applyBorder="1" applyAlignment="1">
      <alignment horizontal="center"/>
    </xf>
    <xf numFmtId="165" fontId="19" fillId="10" borderId="1" xfId="4" applyNumberFormat="1" applyFont="1" applyFill="1" applyBorder="1" applyAlignment="1">
      <alignment horizontal="center"/>
    </xf>
    <xf numFmtId="2" fontId="19" fillId="10" borderId="1" xfId="4" applyNumberFormat="1" applyFont="1" applyFill="1" applyBorder="1" applyAlignment="1">
      <alignment horizontal="center"/>
    </xf>
    <xf numFmtId="1" fontId="19" fillId="9" borderId="1" xfId="4" applyNumberFormat="1" applyFont="1" applyFill="1" applyBorder="1" applyAlignment="1">
      <alignment horizontal="left"/>
    </xf>
    <xf numFmtId="0" fontId="19" fillId="9" borderId="1" xfId="5" applyFont="1" applyFill="1" applyBorder="1" applyAlignment="1">
      <alignment horizontal="left"/>
    </xf>
    <xf numFmtId="0" fontId="19" fillId="9" borderId="1" xfId="5" applyFont="1" applyFill="1" applyBorder="1" applyAlignment="1">
      <alignment horizontal="center"/>
    </xf>
    <xf numFmtId="2" fontId="19" fillId="9" borderId="1" xfId="5" applyNumberFormat="1" applyFont="1" applyFill="1" applyBorder="1" applyAlignment="1">
      <alignment horizontal="center"/>
    </xf>
    <xf numFmtId="164" fontId="19" fillId="9" borderId="1" xfId="5" applyNumberFormat="1" applyFont="1" applyFill="1" applyBorder="1" applyAlignment="1">
      <alignment horizontal="center"/>
    </xf>
    <xf numFmtId="165" fontId="19" fillId="9" borderId="1" xfId="5" applyNumberFormat="1" applyFont="1" applyFill="1" applyBorder="1" applyAlignment="1">
      <alignment horizontal="center"/>
    </xf>
    <xf numFmtId="0" fontId="19" fillId="11" borderId="1" xfId="0" applyFont="1" applyFill="1" applyBorder="1" applyAlignment="1">
      <alignment horizontal="left"/>
    </xf>
    <xf numFmtId="0" fontId="19" fillId="11" borderId="1" xfId="0" applyFont="1" applyFill="1" applyBorder="1" applyAlignment="1">
      <alignment horizontal="center"/>
    </xf>
    <xf numFmtId="165" fontId="19" fillId="11" borderId="1" xfId="0" applyNumberFormat="1" applyFont="1" applyFill="1" applyBorder="1" applyAlignment="1">
      <alignment horizontal="center"/>
    </xf>
    <xf numFmtId="2" fontId="19" fillId="11" borderId="1" xfId="0" applyNumberFormat="1" applyFont="1" applyFill="1" applyBorder="1" applyAlignment="1">
      <alignment horizontal="center"/>
    </xf>
    <xf numFmtId="164" fontId="19" fillId="11" borderId="1" xfId="0" applyNumberFormat="1" applyFont="1" applyFill="1" applyBorder="1" applyAlignment="1">
      <alignment horizontal="center"/>
    </xf>
    <xf numFmtId="0" fontId="19" fillId="9" borderId="1" xfId="0" applyFont="1" applyFill="1" applyBorder="1" applyAlignment="1">
      <alignment horizontal="left"/>
    </xf>
    <xf numFmtId="0" fontId="19" fillId="9" borderId="1" xfId="0" applyFont="1" applyFill="1" applyBorder="1" applyAlignment="1">
      <alignment horizontal="center"/>
    </xf>
    <xf numFmtId="2" fontId="19" fillId="9" borderId="1" xfId="0" applyNumberFormat="1" applyFont="1" applyFill="1" applyBorder="1" applyAlignment="1">
      <alignment horizontal="center"/>
    </xf>
    <xf numFmtId="164" fontId="19" fillId="9" borderId="1" xfId="0" applyNumberFormat="1" applyFont="1" applyFill="1" applyBorder="1" applyAlignment="1">
      <alignment horizontal="center"/>
    </xf>
    <xf numFmtId="164" fontId="19" fillId="10" borderId="1" xfId="0" applyNumberFormat="1" applyFont="1" applyFill="1" applyBorder="1" applyAlignment="1">
      <alignment horizontal="center"/>
    </xf>
    <xf numFmtId="165" fontId="19" fillId="9" borderId="1" xfId="0" applyNumberFormat="1" applyFont="1" applyFill="1" applyBorder="1" applyAlignment="1">
      <alignment horizontal="center"/>
    </xf>
    <xf numFmtId="1" fontId="19" fillId="9" borderId="1" xfId="0" applyNumberFormat="1" applyFont="1" applyFill="1" applyBorder="1" applyAlignment="1">
      <alignment horizontal="left"/>
    </xf>
    <xf numFmtId="0" fontId="19" fillId="4" borderId="1" xfId="0" applyFont="1" applyFill="1" applyBorder="1" applyAlignment="1">
      <alignment horizontal="center" vertical="center"/>
    </xf>
    <xf numFmtId="0" fontId="19" fillId="4" borderId="1" xfId="4" applyFont="1" applyFill="1" applyBorder="1"/>
    <xf numFmtId="0" fontId="19" fillId="4" borderId="1" xfId="4" applyFont="1" applyFill="1" applyBorder="1" applyAlignment="1">
      <alignment horizontal="center"/>
    </xf>
    <xf numFmtId="165" fontId="19" fillId="4" borderId="1" xfId="4" applyNumberFormat="1" applyFont="1" applyFill="1" applyBorder="1" applyAlignment="1">
      <alignment horizontal="center"/>
    </xf>
    <xf numFmtId="2" fontId="19" fillId="4" borderId="1" xfId="4" applyNumberFormat="1" applyFont="1" applyFill="1" applyBorder="1" applyAlignment="1">
      <alignment horizontal="center"/>
    </xf>
    <xf numFmtId="164" fontId="19" fillId="4" borderId="1" xfId="4" applyNumberFormat="1" applyFont="1" applyFill="1" applyBorder="1" applyAlignment="1">
      <alignment horizontal="center"/>
    </xf>
    <xf numFmtId="0" fontId="19" fillId="4" borderId="1" xfId="4" applyFont="1" applyFill="1" applyBorder="1" applyAlignment="1">
      <alignment horizontal="left"/>
    </xf>
    <xf numFmtId="165" fontId="19" fillId="6" borderId="1" xfId="4" applyNumberFormat="1" applyFont="1" applyFill="1" applyBorder="1" applyAlignment="1">
      <alignment horizontal="center"/>
    </xf>
    <xf numFmtId="2" fontId="19" fillId="6" borderId="1" xfId="4" applyNumberFormat="1" applyFont="1" applyFill="1" applyBorder="1" applyAlignment="1">
      <alignment horizontal="center"/>
    </xf>
    <xf numFmtId="1" fontId="19" fillId="4" borderId="1" xfId="4" applyNumberFormat="1" applyFont="1" applyFill="1" applyBorder="1" applyAlignment="1">
      <alignment horizontal="left"/>
    </xf>
    <xf numFmtId="0" fontId="19" fillId="6" borderId="1" xfId="4" applyFont="1" applyFill="1" applyBorder="1" applyAlignment="1">
      <alignment horizontal="left"/>
    </xf>
    <xf numFmtId="0" fontId="19" fillId="6" borderId="1" xfId="4" applyFont="1" applyFill="1" applyBorder="1" applyAlignment="1">
      <alignment horizontal="center"/>
    </xf>
    <xf numFmtId="164" fontId="19" fillId="6" borderId="1" xfId="4" applyNumberFormat="1" applyFont="1" applyFill="1" applyBorder="1" applyAlignment="1">
      <alignment horizontal="center"/>
    </xf>
    <xf numFmtId="0" fontId="19" fillId="4" borderId="1" xfId="5" applyFont="1" applyFill="1" applyBorder="1" applyAlignment="1">
      <alignment horizontal="left"/>
    </xf>
    <xf numFmtId="0" fontId="19" fillId="4" borderId="1" xfId="5" applyFont="1" applyFill="1" applyBorder="1" applyAlignment="1">
      <alignment horizontal="center"/>
    </xf>
    <xf numFmtId="2" fontId="19" fillId="4" borderId="1" xfId="5" applyNumberFormat="1" applyFont="1" applyFill="1" applyBorder="1" applyAlignment="1">
      <alignment horizontal="center"/>
    </xf>
    <xf numFmtId="164" fontId="19" fillId="4" borderId="1" xfId="5" applyNumberFormat="1" applyFont="1" applyFill="1" applyBorder="1" applyAlignment="1">
      <alignment horizontal="center"/>
    </xf>
    <xf numFmtId="165" fontId="19" fillId="4" borderId="1" xfId="5" applyNumberFormat="1" applyFont="1" applyFill="1" applyBorder="1" applyAlignment="1">
      <alignment horizontal="center"/>
    </xf>
    <xf numFmtId="2" fontId="19" fillId="6" borderId="1" xfId="5" applyNumberFormat="1" applyFont="1" applyFill="1" applyBorder="1" applyAlignment="1">
      <alignment horizontal="center"/>
    </xf>
    <xf numFmtId="0" fontId="19" fillId="4" borderId="1" xfId="0" applyFont="1" applyFill="1" applyBorder="1" applyAlignment="1">
      <alignment horizontal="left"/>
    </xf>
    <xf numFmtId="0" fontId="19" fillId="4" borderId="1" xfId="0" applyFont="1" applyFill="1" applyBorder="1" applyAlignment="1">
      <alignment horizontal="center"/>
    </xf>
    <xf numFmtId="164" fontId="19" fillId="4" borderId="1" xfId="0" applyNumberFormat="1" applyFont="1" applyFill="1" applyBorder="1" applyAlignment="1">
      <alignment horizontal="center"/>
    </xf>
    <xf numFmtId="2" fontId="19" fillId="4" borderId="1" xfId="0" applyNumberFormat="1" applyFont="1" applyFill="1" applyBorder="1" applyAlignment="1">
      <alignment horizontal="center"/>
    </xf>
    <xf numFmtId="165" fontId="19" fillId="4" borderId="1" xfId="0" applyNumberFormat="1" applyFont="1" applyFill="1" applyBorder="1" applyAlignment="1">
      <alignment horizontal="center"/>
    </xf>
    <xf numFmtId="0" fontId="19" fillId="6" borderId="1" xfId="0" applyFont="1" applyFill="1" applyBorder="1" applyAlignment="1">
      <alignment horizontal="left"/>
    </xf>
    <xf numFmtId="0" fontId="19" fillId="6" borderId="1" xfId="0" applyFont="1" applyFill="1" applyBorder="1" applyAlignment="1">
      <alignment horizontal="center"/>
    </xf>
    <xf numFmtId="164" fontId="19" fillId="6" borderId="1" xfId="0" applyNumberFormat="1" applyFont="1" applyFill="1" applyBorder="1" applyAlignment="1">
      <alignment horizontal="center"/>
    </xf>
    <xf numFmtId="1" fontId="19" fillId="4" borderId="1" xfId="0" applyNumberFormat="1" applyFont="1" applyFill="1" applyBorder="1" applyAlignment="1">
      <alignment horizontal="center"/>
    </xf>
    <xf numFmtId="0" fontId="19" fillId="4" borderId="1" xfId="6" applyFont="1" applyFill="1" applyBorder="1" applyAlignment="1">
      <alignment horizontal="left"/>
    </xf>
    <xf numFmtId="0" fontId="19" fillId="4" borderId="1" xfId="6" applyFont="1" applyFill="1" applyBorder="1" applyAlignment="1">
      <alignment horizontal="center"/>
    </xf>
    <xf numFmtId="165" fontId="19" fillId="4" borderId="1" xfId="6" applyNumberFormat="1" applyFont="1" applyFill="1" applyBorder="1" applyAlignment="1">
      <alignment horizontal="center"/>
    </xf>
    <xf numFmtId="2" fontId="19" fillId="4" borderId="1" xfId="6" applyNumberFormat="1" applyFont="1" applyFill="1" applyBorder="1" applyAlignment="1">
      <alignment horizontal="center"/>
    </xf>
    <xf numFmtId="164" fontId="19" fillId="4" borderId="1" xfId="6" applyNumberFormat="1" applyFont="1" applyFill="1" applyBorder="1" applyAlignment="1">
      <alignment horizontal="center"/>
    </xf>
    <xf numFmtId="165" fontId="19" fillId="6" borderId="1" xfId="0" applyNumberFormat="1" applyFont="1" applyFill="1" applyBorder="1" applyAlignment="1">
      <alignment horizontal="center"/>
    </xf>
    <xf numFmtId="2" fontId="19" fillId="6" borderId="1" xfId="0" applyNumberFormat="1" applyFont="1" applyFill="1" applyBorder="1" applyAlignment="1">
      <alignment horizontal="center"/>
    </xf>
    <xf numFmtId="0" fontId="19" fillId="4" borderId="1" xfId="0"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1" xfId="1" applyFont="1" applyFill="1" applyBorder="1" applyAlignment="1">
      <alignment horizontal="center" vertical="center"/>
    </xf>
    <xf numFmtId="165" fontId="19" fillId="4" borderId="1" xfId="0" applyNumberFormat="1" applyFont="1" applyFill="1" applyBorder="1" applyAlignment="1">
      <alignment horizontal="center" vertical="center" wrapText="1"/>
    </xf>
    <xf numFmtId="2" fontId="19" fillId="4" borderId="1" xfId="0" applyNumberFormat="1" applyFont="1" applyFill="1" applyBorder="1" applyAlignment="1">
      <alignment horizontal="center" vertical="top" wrapText="1"/>
    </xf>
    <xf numFmtId="2" fontId="19" fillId="4" borderId="1" xfId="0" applyNumberFormat="1" applyFont="1" applyFill="1" applyBorder="1" applyAlignment="1">
      <alignment horizontal="center" vertical="center"/>
    </xf>
    <xf numFmtId="0" fontId="19" fillId="12" borderId="1" xfId="0" applyFont="1" applyFill="1" applyBorder="1" applyAlignment="1">
      <alignment horizontal="left"/>
    </xf>
    <xf numFmtId="0" fontId="19" fillId="12" borderId="1" xfId="0" applyFont="1" applyFill="1" applyBorder="1" applyAlignment="1">
      <alignment horizontal="center"/>
    </xf>
    <xf numFmtId="2" fontId="19" fillId="12" borderId="1" xfId="0" applyNumberFormat="1" applyFont="1" applyFill="1" applyBorder="1" applyAlignment="1">
      <alignment horizontal="center"/>
    </xf>
    <xf numFmtId="164" fontId="19" fillId="12" borderId="1" xfId="0" applyNumberFormat="1" applyFont="1" applyFill="1" applyBorder="1" applyAlignment="1">
      <alignment horizontal="center"/>
    </xf>
    <xf numFmtId="165" fontId="19" fillId="12" borderId="1" xfId="0" applyNumberFormat="1" applyFont="1" applyFill="1" applyBorder="1" applyAlignment="1">
      <alignment horizontal="center"/>
    </xf>
    <xf numFmtId="1" fontId="19" fillId="12" borderId="1" xfId="0" applyNumberFormat="1" applyFont="1" applyFill="1" applyBorder="1" applyAlignment="1">
      <alignment horizontal="left"/>
    </xf>
    <xf numFmtId="0" fontId="19" fillId="4" borderId="1" xfId="0" applyFont="1" applyFill="1" applyBorder="1" applyAlignment="1">
      <alignment vertical="center"/>
    </xf>
    <xf numFmtId="165" fontId="19" fillId="4" borderId="1" xfId="0" applyNumberFormat="1" applyFont="1" applyFill="1" applyBorder="1" applyAlignment="1">
      <alignment horizontal="center" vertical="center"/>
    </xf>
    <xf numFmtId="1" fontId="19" fillId="4" borderId="1" xfId="0" applyNumberFormat="1" applyFont="1" applyFill="1" applyBorder="1" applyAlignment="1">
      <alignment horizontal="left"/>
    </xf>
    <xf numFmtId="0" fontId="19" fillId="4" borderId="1" xfId="0" applyFont="1" applyFill="1" applyBorder="1"/>
    <xf numFmtId="0" fontId="19" fillId="4" borderId="24" xfId="0" applyFont="1" applyFill="1" applyBorder="1" applyAlignment="1">
      <alignment horizontal="center" vertical="center"/>
    </xf>
    <xf numFmtId="0" fontId="16" fillId="4" borderId="25" xfId="0" applyFont="1" applyFill="1" applyBorder="1" applyAlignment="1">
      <alignment horizontal="center" vertical="center" textRotation="90" wrapText="1"/>
    </xf>
    <xf numFmtId="0" fontId="16" fillId="4" borderId="26" xfId="0" applyFont="1" applyFill="1" applyBorder="1" applyAlignment="1">
      <alignment horizontal="center" vertical="center" textRotation="90" wrapText="1"/>
    </xf>
    <xf numFmtId="0" fontId="16" fillId="4" borderId="27" xfId="0" applyFont="1" applyFill="1" applyBorder="1" applyAlignment="1">
      <alignment horizontal="center" vertical="center" textRotation="90" wrapText="1"/>
    </xf>
    <xf numFmtId="0" fontId="19" fillId="9" borderId="24" xfId="0" applyFont="1" applyFill="1" applyBorder="1" applyAlignment="1">
      <alignment horizontal="center" vertical="center"/>
    </xf>
    <xf numFmtId="0" fontId="17" fillId="9" borderId="25" xfId="0" applyFont="1" applyFill="1" applyBorder="1" applyAlignment="1">
      <alignment horizontal="center" vertical="center" textRotation="90" wrapText="1"/>
    </xf>
    <xf numFmtId="0" fontId="17" fillId="9" borderId="26" xfId="0" applyFont="1" applyFill="1" applyBorder="1" applyAlignment="1">
      <alignment horizontal="center" vertical="center" textRotation="90" wrapText="1"/>
    </xf>
    <xf numFmtId="0" fontId="17" fillId="9" borderId="27" xfId="0" applyFont="1" applyFill="1" applyBorder="1" applyAlignment="1">
      <alignment horizontal="center" vertical="center" textRotation="90" wrapText="1"/>
    </xf>
    <xf numFmtId="0" fontId="16" fillId="3" borderId="25" xfId="0" applyFont="1" applyFill="1" applyBorder="1" applyAlignment="1">
      <alignment horizontal="center" vertical="center" textRotation="90"/>
    </xf>
    <xf numFmtId="0" fontId="16" fillId="3" borderId="26" xfId="0" applyFont="1" applyFill="1" applyBorder="1" applyAlignment="1">
      <alignment horizontal="center" vertical="center" textRotation="90"/>
    </xf>
    <xf numFmtId="0" fontId="16" fillId="3" borderId="27" xfId="0" applyFont="1" applyFill="1" applyBorder="1" applyAlignment="1">
      <alignment horizontal="center" vertical="center" textRotation="90"/>
    </xf>
    <xf numFmtId="0" fontId="19" fillId="3" borderId="28" xfId="0" applyFont="1" applyFill="1" applyBorder="1" applyAlignment="1">
      <alignment horizontal="center" vertical="center"/>
    </xf>
    <xf numFmtId="0" fontId="19" fillId="3" borderId="3" xfId="4" applyFont="1" applyFill="1" applyBorder="1" applyAlignment="1">
      <alignment horizontal="left"/>
    </xf>
    <xf numFmtId="0" fontId="19" fillId="3" borderId="3" xfId="4" applyFont="1" applyFill="1" applyBorder="1" applyAlignment="1">
      <alignment horizontal="center"/>
    </xf>
    <xf numFmtId="165" fontId="19" fillId="3" borderId="3" xfId="4" applyNumberFormat="1" applyFont="1" applyFill="1" applyBorder="1" applyAlignment="1">
      <alignment horizontal="center"/>
    </xf>
    <xf numFmtId="2" fontId="19" fillId="3" borderId="3" xfId="4" applyNumberFormat="1" applyFont="1" applyFill="1" applyBorder="1" applyAlignment="1">
      <alignment horizontal="center"/>
    </xf>
    <xf numFmtId="165" fontId="19" fillId="3" borderId="20" xfId="4" applyNumberFormat="1" applyFont="1" applyFill="1" applyBorder="1" applyAlignment="1">
      <alignment horizontal="center"/>
    </xf>
    <xf numFmtId="0" fontId="19" fillId="3" borderId="24" xfId="0" applyFont="1" applyFill="1" applyBorder="1" applyAlignment="1">
      <alignment horizontal="center" vertical="center"/>
    </xf>
    <xf numFmtId="0" fontId="19" fillId="3" borderId="1" xfId="4" applyFont="1" applyFill="1" applyBorder="1" applyAlignment="1">
      <alignment horizontal="left"/>
    </xf>
    <xf numFmtId="0" fontId="19" fillId="3" borderId="1" xfId="4" applyFont="1" applyFill="1" applyBorder="1" applyAlignment="1">
      <alignment horizontal="center"/>
    </xf>
    <xf numFmtId="165" fontId="19" fillId="3" borderId="1" xfId="4" applyNumberFormat="1" applyFont="1" applyFill="1" applyBorder="1" applyAlignment="1">
      <alignment horizontal="center"/>
    </xf>
    <xf numFmtId="165" fontId="19" fillId="5" borderId="1" xfId="4" applyNumberFormat="1" applyFont="1" applyFill="1" applyBorder="1" applyAlignment="1">
      <alignment horizontal="center"/>
    </xf>
    <xf numFmtId="2" fontId="19" fillId="5" borderId="1" xfId="4" applyNumberFormat="1" applyFont="1" applyFill="1" applyBorder="1" applyAlignment="1">
      <alignment horizontal="center"/>
    </xf>
    <xf numFmtId="2" fontId="19" fillId="3" borderId="1" xfId="4" applyNumberFormat="1" applyFont="1" applyFill="1" applyBorder="1" applyAlignment="1">
      <alignment horizontal="center"/>
    </xf>
    <xf numFmtId="165" fontId="19" fillId="3" borderId="21" xfId="4" applyNumberFormat="1" applyFont="1" applyFill="1" applyBorder="1" applyAlignment="1">
      <alignment horizontal="center"/>
    </xf>
    <xf numFmtId="0" fontId="19" fillId="3" borderId="1" xfId="0" applyFont="1" applyFill="1" applyBorder="1" applyAlignment="1">
      <alignment horizontal="left"/>
    </xf>
    <xf numFmtId="0" fontId="19" fillId="3" borderId="1" xfId="0" applyFont="1" applyFill="1" applyBorder="1" applyAlignment="1">
      <alignment horizontal="center"/>
    </xf>
    <xf numFmtId="2" fontId="19" fillId="3" borderId="1" xfId="0" applyNumberFormat="1" applyFont="1" applyFill="1" applyBorder="1" applyAlignment="1">
      <alignment horizontal="center"/>
    </xf>
    <xf numFmtId="165" fontId="19" fillId="3" borderId="1" xfId="0" applyNumberFormat="1" applyFont="1" applyFill="1" applyBorder="1" applyAlignment="1">
      <alignment horizontal="center"/>
    </xf>
    <xf numFmtId="164" fontId="19" fillId="3" borderId="1" xfId="0" applyNumberFormat="1" applyFont="1" applyFill="1" applyBorder="1" applyAlignment="1">
      <alignment horizontal="center"/>
    </xf>
    <xf numFmtId="165" fontId="19" fillId="3" borderId="21" xfId="0" applyNumberFormat="1" applyFont="1" applyFill="1" applyBorder="1" applyAlignment="1">
      <alignment horizontal="center"/>
    </xf>
    <xf numFmtId="0" fontId="19" fillId="5" borderId="1" xfId="0" applyFont="1" applyFill="1" applyBorder="1" applyAlignment="1">
      <alignment horizontal="left"/>
    </xf>
    <xf numFmtId="0" fontId="19" fillId="5" borderId="1" xfId="0" applyFont="1" applyFill="1" applyBorder="1" applyAlignment="1">
      <alignment horizontal="center"/>
    </xf>
    <xf numFmtId="2" fontId="19" fillId="5" borderId="1" xfId="0" applyNumberFormat="1" applyFont="1" applyFill="1" applyBorder="1" applyAlignment="1">
      <alignment horizontal="center"/>
    </xf>
    <xf numFmtId="164" fontId="19" fillId="5" borderId="1" xfId="0" applyNumberFormat="1" applyFont="1" applyFill="1" applyBorder="1" applyAlignment="1">
      <alignment horizontal="center"/>
    </xf>
    <xf numFmtId="1" fontId="19" fillId="3" borderId="1" xfId="0" applyNumberFormat="1" applyFont="1" applyFill="1" applyBorder="1" applyAlignment="1">
      <alignment horizontal="center"/>
    </xf>
    <xf numFmtId="1" fontId="19" fillId="3" borderId="1" xfId="0" applyNumberFormat="1" applyFont="1" applyFill="1" applyBorder="1" applyAlignment="1">
      <alignment horizontal="left"/>
    </xf>
    <xf numFmtId="0" fontId="19" fillId="3" borderId="1" xfId="0" applyFont="1" applyFill="1" applyBorder="1" applyAlignment="1" applyProtection="1">
      <alignment horizontal="center"/>
      <protection locked="0"/>
    </xf>
    <xf numFmtId="2" fontId="19" fillId="3" borderId="21" xfId="0" applyNumberFormat="1" applyFont="1" applyFill="1" applyBorder="1" applyAlignment="1">
      <alignment horizontal="center"/>
    </xf>
    <xf numFmtId="0" fontId="19" fillId="3" borderId="1" xfId="6" applyFont="1" applyFill="1" applyBorder="1"/>
    <xf numFmtId="0" fontId="19" fillId="3" borderId="1" xfId="6" applyFont="1" applyFill="1" applyBorder="1" applyAlignment="1">
      <alignment horizontal="center"/>
    </xf>
    <xf numFmtId="165" fontId="19" fillId="3" borderId="1" xfId="6" applyNumberFormat="1" applyFont="1" applyFill="1" applyBorder="1" applyAlignment="1">
      <alignment horizontal="center"/>
    </xf>
    <xf numFmtId="2" fontId="19" fillId="3" borderId="1" xfId="6" applyNumberFormat="1" applyFont="1" applyFill="1" applyBorder="1" applyAlignment="1">
      <alignment horizontal="center"/>
    </xf>
    <xf numFmtId="164" fontId="19" fillId="3" borderId="1" xfId="6" applyNumberFormat="1" applyFont="1" applyFill="1" applyBorder="1" applyAlignment="1">
      <alignment horizontal="center"/>
    </xf>
    <xf numFmtId="2" fontId="19" fillId="3" borderId="21" xfId="6" applyNumberFormat="1" applyFont="1" applyFill="1" applyBorder="1" applyAlignment="1">
      <alignment horizontal="center"/>
    </xf>
    <xf numFmtId="2" fontId="19" fillId="5" borderId="1" xfId="6" applyNumberFormat="1" applyFont="1" applyFill="1" applyBorder="1" applyAlignment="1">
      <alignment horizontal="center"/>
    </xf>
    <xf numFmtId="0" fontId="19" fillId="3" borderId="1" xfId="6" applyFont="1" applyFill="1" applyBorder="1" applyAlignment="1">
      <alignment horizontal="left"/>
    </xf>
    <xf numFmtId="164" fontId="19" fillId="5" borderId="1" xfId="6" applyNumberFormat="1" applyFont="1" applyFill="1" applyBorder="1" applyAlignment="1">
      <alignment horizontal="center"/>
    </xf>
    <xf numFmtId="1" fontId="19" fillId="3" borderId="1" xfId="6" applyNumberFormat="1" applyFont="1" applyFill="1" applyBorder="1" applyAlignment="1">
      <alignment horizontal="left"/>
    </xf>
    <xf numFmtId="0" fontId="19" fillId="5" borderId="1" xfId="6" applyFont="1" applyFill="1" applyBorder="1" applyAlignment="1">
      <alignment horizontal="left"/>
    </xf>
    <xf numFmtId="0" fontId="19" fillId="5" borderId="1" xfId="6" applyFont="1" applyFill="1" applyBorder="1" applyAlignment="1">
      <alignment horizontal="center"/>
    </xf>
    <xf numFmtId="165" fontId="19" fillId="5" borderId="1" xfId="6" applyNumberFormat="1" applyFont="1" applyFill="1" applyBorder="1" applyAlignment="1">
      <alignment horizontal="center"/>
    </xf>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165" fontId="19" fillId="3" borderId="1" xfId="0" applyNumberFormat="1" applyFont="1" applyFill="1" applyBorder="1" applyAlignment="1">
      <alignment horizontal="center" vertical="center" wrapText="1"/>
    </xf>
    <xf numFmtId="2" fontId="19" fillId="3" borderId="1" xfId="0" applyNumberFormat="1" applyFont="1" applyFill="1" applyBorder="1" applyAlignment="1">
      <alignment horizontal="center" vertical="top" wrapText="1"/>
    </xf>
    <xf numFmtId="2" fontId="19" fillId="3" borderId="1" xfId="0" applyNumberFormat="1" applyFont="1" applyFill="1" applyBorder="1" applyAlignment="1">
      <alignment horizontal="center" vertical="center"/>
    </xf>
    <xf numFmtId="0" fontId="19" fillId="3" borderId="1" xfId="1" applyFont="1" applyFill="1" applyBorder="1" applyAlignment="1">
      <alignment horizontal="center" vertical="center"/>
    </xf>
    <xf numFmtId="0" fontId="19" fillId="13" borderId="1" xfId="0" applyFont="1" applyFill="1" applyBorder="1" applyAlignment="1">
      <alignment horizontal="left"/>
    </xf>
    <xf numFmtId="0" fontId="19" fillId="13" borderId="1" xfId="0" applyFont="1" applyFill="1" applyBorder="1" applyAlignment="1">
      <alignment horizontal="center"/>
    </xf>
    <xf numFmtId="164" fontId="19" fillId="13" borderId="1" xfId="0" applyNumberFormat="1" applyFont="1" applyFill="1" applyBorder="1" applyAlignment="1">
      <alignment horizontal="center"/>
    </xf>
    <xf numFmtId="2" fontId="19" fillId="13" borderId="1" xfId="0" applyNumberFormat="1" applyFont="1" applyFill="1" applyBorder="1" applyAlignment="1">
      <alignment horizontal="center"/>
    </xf>
    <xf numFmtId="165" fontId="19" fillId="13" borderId="1" xfId="0" applyNumberFormat="1" applyFont="1" applyFill="1" applyBorder="1" applyAlignment="1">
      <alignment horizontal="center"/>
    </xf>
    <xf numFmtId="165" fontId="19" fillId="13" borderId="21" xfId="0" applyNumberFormat="1" applyFont="1" applyFill="1" applyBorder="1" applyAlignment="1">
      <alignment horizontal="center"/>
    </xf>
    <xf numFmtId="0" fontId="19" fillId="14" borderId="1" xfId="0" applyFont="1" applyFill="1" applyBorder="1" applyAlignment="1">
      <alignment horizontal="left"/>
    </xf>
    <xf numFmtId="0" fontId="19" fillId="14" borderId="1" xfId="0" applyFont="1" applyFill="1" applyBorder="1" applyAlignment="1">
      <alignment horizontal="center"/>
    </xf>
    <xf numFmtId="2" fontId="19" fillId="14" borderId="1" xfId="0" applyNumberFormat="1" applyFont="1" applyFill="1" applyBorder="1" applyAlignment="1">
      <alignment horizontal="center"/>
    </xf>
    <xf numFmtId="164" fontId="19" fillId="14" borderId="1" xfId="0" applyNumberFormat="1" applyFont="1" applyFill="1" applyBorder="1" applyAlignment="1">
      <alignment horizontal="center"/>
    </xf>
    <xf numFmtId="1" fontId="19" fillId="14" borderId="1" xfId="0" applyNumberFormat="1" applyFont="1" applyFill="1" applyBorder="1" applyAlignment="1">
      <alignment horizontal="center"/>
    </xf>
    <xf numFmtId="165" fontId="19" fillId="14" borderId="1" xfId="0" applyNumberFormat="1" applyFont="1" applyFill="1" applyBorder="1" applyAlignment="1">
      <alignment horizontal="center"/>
    </xf>
    <xf numFmtId="165" fontId="19" fillId="14" borderId="21" xfId="0" applyNumberFormat="1" applyFont="1" applyFill="1" applyBorder="1" applyAlignment="1">
      <alignment horizontal="center"/>
    </xf>
    <xf numFmtId="0" fontId="19" fillId="3" borderId="1" xfId="0" applyFont="1" applyFill="1" applyBorder="1" applyAlignment="1">
      <alignment wrapText="1"/>
    </xf>
    <xf numFmtId="4" fontId="19"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xf>
    <xf numFmtId="0" fontId="19" fillId="3" borderId="1" xfId="0" applyFont="1" applyFill="1" applyBorder="1" applyAlignment="1">
      <alignment vertical="top" wrapText="1"/>
    </xf>
    <xf numFmtId="4" fontId="19" fillId="3" borderId="1" xfId="0" applyNumberFormat="1" applyFont="1" applyFill="1" applyBorder="1" applyAlignment="1">
      <alignment horizontal="center" vertical="top" wrapText="1"/>
    </xf>
    <xf numFmtId="165" fontId="19" fillId="3" borderId="1" xfId="0" applyNumberFormat="1" applyFont="1" applyFill="1" applyBorder="1" applyAlignment="1">
      <alignment horizontal="center" vertical="center"/>
    </xf>
    <xf numFmtId="164" fontId="19" fillId="5" borderId="1" xfId="0" applyNumberFormat="1" applyFont="1" applyFill="1" applyBorder="1" applyAlignment="1">
      <alignment horizontal="center" vertical="center"/>
    </xf>
    <xf numFmtId="4" fontId="19" fillId="3" borderId="1" xfId="1" applyNumberFormat="1" applyFont="1" applyFill="1" applyBorder="1" applyAlignment="1">
      <alignment horizontal="center" vertical="center"/>
    </xf>
    <xf numFmtId="0" fontId="19" fillId="3" borderId="1" xfId="0" applyFont="1" applyFill="1" applyBorder="1" applyAlignment="1">
      <alignment vertical="center"/>
    </xf>
    <xf numFmtId="0" fontId="19" fillId="3" borderId="1" xfId="5" applyFont="1" applyFill="1" applyBorder="1" applyAlignment="1">
      <alignment horizontal="left"/>
    </xf>
    <xf numFmtId="0" fontId="19" fillId="3" borderId="1" xfId="5" applyFont="1" applyFill="1" applyBorder="1" applyAlignment="1">
      <alignment horizontal="center"/>
    </xf>
    <xf numFmtId="165" fontId="19" fillId="3" borderId="1" xfId="5" applyNumberFormat="1" applyFont="1" applyFill="1" applyBorder="1" applyAlignment="1">
      <alignment horizontal="center"/>
    </xf>
    <xf numFmtId="2" fontId="19" fillId="3" borderId="1" xfId="5" applyNumberFormat="1" applyFont="1" applyFill="1" applyBorder="1" applyAlignment="1">
      <alignment horizontal="center"/>
    </xf>
    <xf numFmtId="164" fontId="19" fillId="3" borderId="1" xfId="5" applyNumberFormat="1" applyFont="1" applyFill="1" applyBorder="1" applyAlignment="1">
      <alignment horizontal="center"/>
    </xf>
    <xf numFmtId="2" fontId="19" fillId="3" borderId="21" xfId="5" applyNumberFormat="1" applyFont="1" applyFill="1" applyBorder="1" applyAlignment="1">
      <alignment horizontal="center"/>
    </xf>
    <xf numFmtId="2" fontId="19" fillId="5" borderId="1" xfId="5" applyNumberFormat="1" applyFont="1" applyFill="1" applyBorder="1" applyAlignment="1">
      <alignment horizontal="center"/>
    </xf>
    <xf numFmtId="0" fontId="19" fillId="3" borderId="1" xfId="0" applyFont="1" applyFill="1" applyBorder="1"/>
    <xf numFmtId="2" fontId="19" fillId="5" borderId="1" xfId="0" applyNumberFormat="1" applyFont="1" applyFill="1" applyBorder="1" applyAlignment="1">
      <alignment horizontal="center" vertical="center"/>
    </xf>
    <xf numFmtId="0" fontId="19" fillId="3" borderId="29" xfId="0" applyFont="1" applyFill="1" applyBorder="1" applyAlignment="1">
      <alignment horizontal="center" vertical="center"/>
    </xf>
    <xf numFmtId="1" fontId="19" fillId="3" borderId="22" xfId="0" applyNumberFormat="1" applyFont="1" applyFill="1" applyBorder="1" applyAlignment="1">
      <alignment horizontal="left"/>
    </xf>
    <xf numFmtId="0" fontId="19" fillId="3" borderId="22" xfId="0" applyFont="1" applyFill="1" applyBorder="1" applyAlignment="1">
      <alignment horizontal="center"/>
    </xf>
    <xf numFmtId="2" fontId="19" fillId="3" borderId="22" xfId="0" applyNumberFormat="1" applyFont="1" applyFill="1" applyBorder="1" applyAlignment="1">
      <alignment horizontal="center"/>
    </xf>
    <xf numFmtId="2" fontId="19" fillId="3" borderId="23" xfId="0" applyNumberFormat="1" applyFont="1" applyFill="1" applyBorder="1" applyAlignment="1">
      <alignment horizontal="center"/>
    </xf>
    <xf numFmtId="0" fontId="19" fillId="4" borderId="28" xfId="0" applyFont="1" applyFill="1" applyBorder="1" applyAlignment="1">
      <alignment horizontal="center" vertical="center"/>
    </xf>
    <xf numFmtId="0" fontId="19" fillId="4" borderId="3" xfId="4" applyFont="1" applyFill="1" applyBorder="1"/>
    <xf numFmtId="0" fontId="19" fillId="4" borderId="3" xfId="4" applyFont="1" applyFill="1" applyBorder="1" applyAlignment="1">
      <alignment horizontal="center"/>
    </xf>
    <xf numFmtId="165" fontId="19" fillId="4" borderId="3" xfId="4" applyNumberFormat="1" applyFont="1" applyFill="1" applyBorder="1" applyAlignment="1">
      <alignment horizontal="center"/>
    </xf>
    <xf numFmtId="2" fontId="19" fillId="4" borderId="3" xfId="4" applyNumberFormat="1" applyFont="1" applyFill="1" applyBorder="1" applyAlignment="1">
      <alignment horizontal="center"/>
    </xf>
    <xf numFmtId="164" fontId="19" fillId="4" borderId="3" xfId="4" applyNumberFormat="1" applyFont="1" applyFill="1" applyBorder="1" applyAlignment="1">
      <alignment horizontal="center"/>
    </xf>
    <xf numFmtId="165" fontId="19" fillId="4" borderId="20" xfId="4" applyNumberFormat="1" applyFont="1" applyFill="1" applyBorder="1" applyAlignment="1">
      <alignment horizontal="center"/>
    </xf>
    <xf numFmtId="165" fontId="19" fillId="4" borderId="21" xfId="4" applyNumberFormat="1" applyFont="1" applyFill="1" applyBorder="1" applyAlignment="1">
      <alignment horizontal="center"/>
    </xf>
    <xf numFmtId="165" fontId="19" fillId="4" borderId="21" xfId="5" applyNumberFormat="1" applyFont="1" applyFill="1" applyBorder="1" applyAlignment="1">
      <alignment horizontal="center"/>
    </xf>
    <xf numFmtId="165" fontId="19" fillId="4" borderId="21" xfId="0" applyNumberFormat="1" applyFont="1" applyFill="1" applyBorder="1" applyAlignment="1">
      <alignment horizontal="center"/>
    </xf>
    <xf numFmtId="2" fontId="19" fillId="4" borderId="21" xfId="6" applyNumberFormat="1" applyFont="1" applyFill="1" applyBorder="1" applyAlignment="1">
      <alignment horizontal="center"/>
    </xf>
    <xf numFmtId="2" fontId="19" fillId="4" borderId="21" xfId="0" applyNumberFormat="1" applyFont="1" applyFill="1" applyBorder="1" applyAlignment="1">
      <alignment horizontal="center"/>
    </xf>
    <xf numFmtId="165" fontId="19" fillId="12" borderId="21" xfId="0" applyNumberFormat="1" applyFont="1" applyFill="1" applyBorder="1" applyAlignment="1">
      <alignment horizontal="center"/>
    </xf>
    <xf numFmtId="2" fontId="19" fillId="4" borderId="21" xfId="5" applyNumberFormat="1" applyFont="1" applyFill="1" applyBorder="1" applyAlignment="1">
      <alignment horizontal="center"/>
    </xf>
    <xf numFmtId="0" fontId="19" fillId="4" borderId="29" xfId="0" applyFont="1" applyFill="1" applyBorder="1" applyAlignment="1">
      <alignment horizontal="center" vertical="center"/>
    </xf>
    <xf numFmtId="0" fontId="19" fillId="4" borderId="22" xfId="0" applyFont="1" applyFill="1" applyBorder="1" applyAlignment="1">
      <alignment horizontal="left"/>
    </xf>
    <xf numFmtId="0" fontId="19" fillId="6" borderId="22" xfId="0" applyFont="1" applyFill="1" applyBorder="1" applyAlignment="1">
      <alignment horizontal="center"/>
    </xf>
    <xf numFmtId="0" fontId="19" fillId="4" borderId="22" xfId="0" applyFont="1" applyFill="1" applyBorder="1" applyAlignment="1">
      <alignment horizontal="center"/>
    </xf>
    <xf numFmtId="2" fontId="19" fillId="6" borderId="22" xfId="0" applyNumberFormat="1" applyFont="1" applyFill="1" applyBorder="1" applyAlignment="1">
      <alignment horizontal="center"/>
    </xf>
    <xf numFmtId="2" fontId="19" fillId="4" borderId="22" xfId="0" applyNumberFormat="1" applyFont="1" applyFill="1" applyBorder="1" applyAlignment="1">
      <alignment horizontal="center"/>
    </xf>
    <xf numFmtId="2" fontId="19" fillId="4" borderId="23" xfId="0" applyNumberFormat="1" applyFont="1" applyFill="1" applyBorder="1" applyAlignment="1">
      <alignment horizontal="center"/>
    </xf>
    <xf numFmtId="0" fontId="19" fillId="9" borderId="28" xfId="0" applyFont="1" applyFill="1" applyBorder="1" applyAlignment="1">
      <alignment horizontal="center" vertical="center"/>
    </xf>
    <xf numFmtId="0" fontId="19" fillId="9" borderId="3" xfId="4" applyFont="1" applyFill="1" applyBorder="1" applyAlignment="1">
      <alignment horizontal="left"/>
    </xf>
    <xf numFmtId="0" fontId="19" fillId="9" borderId="3" xfId="4" applyFont="1" applyFill="1" applyBorder="1" applyAlignment="1">
      <alignment horizontal="center"/>
    </xf>
    <xf numFmtId="165" fontId="19" fillId="9" borderId="3" xfId="4" applyNumberFormat="1" applyFont="1" applyFill="1" applyBorder="1" applyAlignment="1">
      <alignment horizontal="center"/>
    </xf>
    <xf numFmtId="164" fontId="19" fillId="9" borderId="3" xfId="4" applyNumberFormat="1" applyFont="1" applyFill="1" applyBorder="1" applyAlignment="1">
      <alignment horizontal="center"/>
    </xf>
    <xf numFmtId="2" fontId="19" fillId="9" borderId="3" xfId="4" applyNumberFormat="1" applyFont="1" applyFill="1" applyBorder="1" applyAlignment="1">
      <alignment horizontal="center"/>
    </xf>
    <xf numFmtId="165" fontId="19" fillId="9" borderId="20" xfId="4" applyNumberFormat="1" applyFont="1" applyFill="1" applyBorder="1" applyAlignment="1">
      <alignment horizontal="center"/>
    </xf>
    <xf numFmtId="165" fontId="19" fillId="9" borderId="21" xfId="4" applyNumberFormat="1" applyFont="1" applyFill="1" applyBorder="1" applyAlignment="1">
      <alignment horizontal="center"/>
    </xf>
    <xf numFmtId="165" fontId="19" fillId="9" borderId="21" xfId="5" applyNumberFormat="1" applyFont="1" applyFill="1" applyBorder="1" applyAlignment="1">
      <alignment horizontal="center"/>
    </xf>
    <xf numFmtId="165" fontId="19" fillId="11" borderId="21" xfId="0" applyNumberFormat="1" applyFont="1" applyFill="1" applyBorder="1" applyAlignment="1">
      <alignment horizontal="center"/>
    </xf>
    <xf numFmtId="165" fontId="19" fillId="9" borderId="21" xfId="0" applyNumberFormat="1" applyFont="1" applyFill="1" applyBorder="1" applyAlignment="1">
      <alignment horizontal="center"/>
    </xf>
    <xf numFmtId="2" fontId="19" fillId="9" borderId="21" xfId="0" applyNumberFormat="1" applyFont="1" applyFill="1" applyBorder="1" applyAlignment="1">
      <alignment horizontal="center"/>
    </xf>
    <xf numFmtId="0" fontId="19" fillId="9" borderId="29" xfId="0" applyFont="1" applyFill="1" applyBorder="1" applyAlignment="1">
      <alignment horizontal="center" vertical="center"/>
    </xf>
    <xf numFmtId="0" fontId="19" fillId="9" borderId="22" xfId="0" applyFont="1" applyFill="1" applyBorder="1" applyAlignment="1">
      <alignment horizontal="left"/>
    </xf>
    <xf numFmtId="0" fontId="19" fillId="9" borderId="22" xfId="0" applyFont="1" applyFill="1" applyBorder="1" applyAlignment="1">
      <alignment horizontal="center"/>
    </xf>
    <xf numFmtId="2" fontId="19" fillId="9" borderId="22" xfId="0" applyNumberFormat="1" applyFont="1" applyFill="1" applyBorder="1" applyAlignment="1">
      <alignment horizontal="center"/>
    </xf>
    <xf numFmtId="2" fontId="19" fillId="9" borderId="23" xfId="0" applyNumberFormat="1" applyFont="1" applyFill="1" applyBorder="1" applyAlignment="1">
      <alignment horizontal="center"/>
    </xf>
    <xf numFmtId="0" fontId="18" fillId="7" borderId="25" xfId="0" applyFont="1" applyFill="1" applyBorder="1" applyAlignment="1">
      <alignment horizontal="center" vertical="center" textRotation="90"/>
    </xf>
    <xf numFmtId="0" fontId="19" fillId="7" borderId="28" xfId="0" applyFont="1" applyFill="1" applyBorder="1" applyAlignment="1">
      <alignment horizontal="center" vertical="center"/>
    </xf>
    <xf numFmtId="0" fontId="19" fillId="7" borderId="3" xfId="4" applyFont="1" applyFill="1" applyBorder="1" applyAlignment="1">
      <alignment horizontal="left"/>
    </xf>
    <xf numFmtId="0" fontId="19" fillId="7" borderId="3" xfId="4" applyFont="1" applyFill="1" applyBorder="1" applyAlignment="1">
      <alignment horizontal="center"/>
    </xf>
    <xf numFmtId="165" fontId="19" fillId="7" borderId="3" xfId="4" applyNumberFormat="1" applyFont="1" applyFill="1" applyBorder="1" applyAlignment="1">
      <alignment horizontal="center"/>
    </xf>
    <xf numFmtId="164" fontId="19" fillId="7" borderId="3" xfId="4" applyNumberFormat="1" applyFont="1" applyFill="1" applyBorder="1" applyAlignment="1">
      <alignment horizontal="center"/>
    </xf>
    <xf numFmtId="2" fontId="19" fillId="7" borderId="3" xfId="4" applyNumberFormat="1" applyFont="1" applyFill="1" applyBorder="1" applyAlignment="1">
      <alignment horizontal="center"/>
    </xf>
    <xf numFmtId="165" fontId="19" fillId="7" borderId="20" xfId="4" applyNumberFormat="1" applyFont="1" applyFill="1" applyBorder="1" applyAlignment="1">
      <alignment horizontal="center"/>
    </xf>
    <xf numFmtId="0" fontId="18" fillId="7" borderId="26" xfId="0" applyFont="1" applyFill="1" applyBorder="1" applyAlignment="1">
      <alignment horizontal="center" vertical="center" textRotation="90"/>
    </xf>
    <xf numFmtId="0" fontId="19" fillId="7" borderId="24" xfId="0" applyFont="1" applyFill="1" applyBorder="1" applyAlignment="1">
      <alignment horizontal="center" vertical="center"/>
    </xf>
    <xf numFmtId="0" fontId="19" fillId="7" borderId="1" xfId="4" applyFont="1" applyFill="1" applyBorder="1" applyAlignment="1">
      <alignment horizontal="left"/>
    </xf>
    <xf numFmtId="0" fontId="19" fillId="7" borderId="1" xfId="4" applyFont="1" applyFill="1" applyBorder="1" applyAlignment="1">
      <alignment horizontal="center"/>
    </xf>
    <xf numFmtId="165" fontId="19" fillId="7" borderId="1" xfId="4" applyNumberFormat="1" applyFont="1" applyFill="1" applyBorder="1" applyAlignment="1">
      <alignment horizontal="center"/>
    </xf>
    <xf numFmtId="2" fontId="19" fillId="7" borderId="1" xfId="4" applyNumberFormat="1" applyFont="1" applyFill="1" applyBorder="1" applyAlignment="1">
      <alignment horizontal="center"/>
    </xf>
    <xf numFmtId="164" fontId="19" fillId="7" borderId="1" xfId="4" applyNumberFormat="1" applyFont="1" applyFill="1" applyBorder="1" applyAlignment="1">
      <alignment horizontal="center"/>
    </xf>
    <xf numFmtId="165" fontId="19" fillId="7" borderId="21" xfId="4" applyNumberFormat="1" applyFont="1" applyFill="1" applyBorder="1" applyAlignment="1">
      <alignment horizontal="center"/>
    </xf>
    <xf numFmtId="0" fontId="19" fillId="7" borderId="1" xfId="4" applyFont="1" applyFill="1" applyBorder="1"/>
    <xf numFmtId="164" fontId="19" fillId="8" borderId="1" xfId="4" applyNumberFormat="1" applyFont="1" applyFill="1" applyBorder="1" applyAlignment="1">
      <alignment horizontal="center"/>
    </xf>
    <xf numFmtId="165" fontId="19" fillId="8" borderId="1" xfId="4" applyNumberFormat="1" applyFont="1" applyFill="1" applyBorder="1" applyAlignment="1">
      <alignment horizontal="center"/>
    </xf>
    <xf numFmtId="2" fontId="19" fillId="8" borderId="1" xfId="4" applyNumberFormat="1" applyFont="1" applyFill="1" applyBorder="1" applyAlignment="1">
      <alignment horizontal="center"/>
    </xf>
    <xf numFmtId="1" fontId="19" fillId="7" borderId="1" xfId="4" applyNumberFormat="1" applyFont="1" applyFill="1" applyBorder="1" applyAlignment="1">
      <alignment horizontal="left"/>
    </xf>
    <xf numFmtId="0" fontId="19" fillId="7" borderId="1" xfId="0" applyFont="1" applyFill="1" applyBorder="1" applyAlignment="1">
      <alignment horizontal="left"/>
    </xf>
    <xf numFmtId="0" fontId="19" fillId="7" borderId="1" xfId="0" applyFont="1" applyFill="1" applyBorder="1" applyAlignment="1">
      <alignment horizontal="center"/>
    </xf>
    <xf numFmtId="2" fontId="19" fillId="7" borderId="1" xfId="0" applyNumberFormat="1" applyFont="1" applyFill="1" applyBorder="1" applyAlignment="1">
      <alignment horizontal="center"/>
    </xf>
    <xf numFmtId="164" fontId="19" fillId="7" borderId="1" xfId="0" applyNumberFormat="1" applyFont="1" applyFill="1" applyBorder="1" applyAlignment="1">
      <alignment horizontal="center"/>
    </xf>
    <xf numFmtId="165" fontId="19" fillId="7" borderId="1" xfId="0" applyNumberFormat="1" applyFont="1" applyFill="1" applyBorder="1" applyAlignment="1">
      <alignment horizontal="center"/>
    </xf>
    <xf numFmtId="165" fontId="19" fillId="7" borderId="21" xfId="0" applyNumberFormat="1" applyFont="1" applyFill="1" applyBorder="1" applyAlignment="1">
      <alignment horizontal="center"/>
    </xf>
    <xf numFmtId="1" fontId="19" fillId="7" borderId="1" xfId="0" applyNumberFormat="1" applyFont="1" applyFill="1" applyBorder="1" applyAlignment="1">
      <alignment horizontal="left"/>
    </xf>
    <xf numFmtId="0" fontId="19" fillId="8" borderId="1" xfId="0" applyFont="1" applyFill="1" applyBorder="1" applyAlignment="1">
      <alignment horizontal="left"/>
    </xf>
    <xf numFmtId="0" fontId="19" fillId="8" borderId="1" xfId="0" applyFont="1" applyFill="1" applyBorder="1" applyAlignment="1">
      <alignment horizontal="center"/>
    </xf>
    <xf numFmtId="2" fontId="19" fillId="8" borderId="1" xfId="0" applyNumberFormat="1" applyFont="1" applyFill="1" applyBorder="1" applyAlignment="1">
      <alignment horizontal="center"/>
    </xf>
    <xf numFmtId="164" fontId="19" fillId="8" borderId="1" xfId="0" applyNumberFormat="1" applyFont="1" applyFill="1" applyBorder="1" applyAlignment="1">
      <alignment horizontal="center"/>
    </xf>
    <xf numFmtId="1" fontId="19" fillId="7" borderId="1" xfId="0" applyNumberFormat="1" applyFont="1" applyFill="1" applyBorder="1" applyAlignment="1">
      <alignment horizontal="center"/>
    </xf>
    <xf numFmtId="0" fontId="19" fillId="7" borderId="1" xfId="6" applyFont="1" applyFill="1" applyBorder="1" applyAlignment="1">
      <alignment horizontal="left"/>
    </xf>
    <xf numFmtId="0" fontId="19" fillId="7" borderId="1" xfId="6" applyFont="1" applyFill="1" applyBorder="1" applyAlignment="1">
      <alignment horizontal="center"/>
    </xf>
    <xf numFmtId="165" fontId="19" fillId="7" borderId="1" xfId="6" applyNumberFormat="1" applyFont="1" applyFill="1" applyBorder="1" applyAlignment="1">
      <alignment horizontal="center"/>
    </xf>
    <xf numFmtId="2" fontId="19" fillId="7" borderId="1" xfId="6" applyNumberFormat="1" applyFont="1" applyFill="1" applyBorder="1" applyAlignment="1">
      <alignment horizontal="center"/>
    </xf>
    <xf numFmtId="164" fontId="19" fillId="7" borderId="1" xfId="6" applyNumberFormat="1" applyFont="1" applyFill="1" applyBorder="1" applyAlignment="1">
      <alignment horizontal="center"/>
    </xf>
    <xf numFmtId="2" fontId="19" fillId="7" borderId="21" xfId="6" applyNumberFormat="1" applyFont="1" applyFill="1" applyBorder="1" applyAlignment="1">
      <alignment horizontal="center"/>
    </xf>
    <xf numFmtId="2" fontId="19" fillId="8" borderId="1" xfId="6" applyNumberFormat="1" applyFont="1" applyFill="1" applyBorder="1" applyAlignment="1">
      <alignment horizontal="center"/>
    </xf>
    <xf numFmtId="1" fontId="19" fillId="7" borderId="1" xfId="6" applyNumberFormat="1" applyFont="1" applyFill="1" applyBorder="1" applyAlignment="1">
      <alignment horizontal="left"/>
    </xf>
    <xf numFmtId="164" fontId="19" fillId="8" borderId="1" xfId="6" applyNumberFormat="1" applyFont="1" applyFill="1" applyBorder="1" applyAlignment="1">
      <alignment horizontal="center"/>
    </xf>
    <xf numFmtId="2" fontId="19" fillId="7" borderId="21" xfId="0" applyNumberFormat="1" applyFont="1" applyFill="1" applyBorder="1" applyAlignment="1">
      <alignment horizontal="center"/>
    </xf>
    <xf numFmtId="0" fontId="19" fillId="7" borderId="1" xfId="0" applyFont="1" applyFill="1" applyBorder="1" applyAlignment="1">
      <alignment horizontal="left" vertical="center"/>
    </xf>
    <xf numFmtId="0" fontId="19" fillId="7" borderId="1" xfId="0" applyFont="1" applyFill="1" applyBorder="1" applyAlignment="1">
      <alignment horizontal="center" vertical="center"/>
    </xf>
    <xf numFmtId="165" fontId="19" fillId="7" borderId="1" xfId="0" applyNumberFormat="1" applyFont="1" applyFill="1" applyBorder="1" applyAlignment="1">
      <alignment horizontal="center" vertical="center"/>
    </xf>
    <xf numFmtId="2" fontId="19" fillId="8" borderId="1" xfId="0" applyNumberFormat="1" applyFont="1" applyFill="1" applyBorder="1" applyAlignment="1">
      <alignment horizontal="left"/>
    </xf>
    <xf numFmtId="165" fontId="19" fillId="8" borderId="1" xfId="0" applyNumberFormat="1" applyFont="1" applyFill="1" applyBorder="1" applyAlignment="1">
      <alignment horizontal="center"/>
    </xf>
    <xf numFmtId="2" fontId="19" fillId="7" borderId="1" xfId="0" applyNumberFormat="1" applyFont="1" applyFill="1" applyBorder="1" applyAlignment="1">
      <alignment horizontal="left"/>
    </xf>
    <xf numFmtId="0" fontId="19" fillId="7" borderId="1" xfId="0" applyFont="1" applyFill="1" applyBorder="1" applyProtection="1">
      <protection locked="0"/>
    </xf>
    <xf numFmtId="0" fontId="19" fillId="7" borderId="1" xfId="0" applyFont="1" applyFill="1" applyBorder="1" applyAlignment="1" applyProtection="1">
      <alignment horizontal="center"/>
      <protection locked="0"/>
    </xf>
    <xf numFmtId="165" fontId="19" fillId="7" borderId="1" xfId="0" applyNumberFormat="1" applyFont="1" applyFill="1" applyBorder="1" applyAlignment="1" applyProtection="1">
      <alignment horizontal="center"/>
      <protection locked="0"/>
    </xf>
    <xf numFmtId="0" fontId="19" fillId="7" borderId="1" xfId="0" applyFont="1" applyFill="1" applyBorder="1"/>
    <xf numFmtId="0" fontId="19" fillId="15" borderId="1" xfId="0" applyFont="1" applyFill="1" applyBorder="1" applyAlignment="1">
      <alignment horizontal="left"/>
    </xf>
    <xf numFmtId="0" fontId="19" fillId="15" borderId="1" xfId="0" applyFont="1" applyFill="1" applyBorder="1" applyAlignment="1">
      <alignment horizontal="center"/>
    </xf>
    <xf numFmtId="164" fontId="19" fillId="15" borderId="1" xfId="0" applyNumberFormat="1" applyFont="1" applyFill="1" applyBorder="1" applyAlignment="1">
      <alignment horizontal="center"/>
    </xf>
    <xf numFmtId="2" fontId="19" fillId="15" borderId="1" xfId="0" applyNumberFormat="1" applyFont="1" applyFill="1" applyBorder="1" applyAlignment="1">
      <alignment horizontal="center"/>
    </xf>
    <xf numFmtId="165" fontId="19" fillId="15" borderId="1" xfId="0" applyNumberFormat="1" applyFont="1" applyFill="1" applyBorder="1" applyAlignment="1">
      <alignment horizontal="center"/>
    </xf>
    <xf numFmtId="165" fontId="19" fillId="15" borderId="21" xfId="0" applyNumberFormat="1" applyFont="1" applyFill="1" applyBorder="1" applyAlignment="1">
      <alignment horizontal="center"/>
    </xf>
    <xf numFmtId="0" fontId="19" fillId="16" borderId="1" xfId="0" applyFont="1" applyFill="1" applyBorder="1" applyAlignment="1">
      <alignment horizontal="left"/>
    </xf>
    <xf numFmtId="0" fontId="19" fillId="16" borderId="1" xfId="0" applyFont="1" applyFill="1" applyBorder="1" applyAlignment="1">
      <alignment horizontal="center"/>
    </xf>
    <xf numFmtId="2" fontId="19" fillId="16" borderId="1" xfId="0" applyNumberFormat="1" applyFont="1" applyFill="1" applyBorder="1" applyAlignment="1">
      <alignment horizontal="center"/>
    </xf>
    <xf numFmtId="164" fontId="19" fillId="16" borderId="1" xfId="0" applyNumberFormat="1" applyFont="1" applyFill="1" applyBorder="1" applyAlignment="1">
      <alignment horizontal="center"/>
    </xf>
    <xf numFmtId="1" fontId="19" fillId="16" borderId="1" xfId="0" applyNumberFormat="1" applyFont="1" applyFill="1" applyBorder="1" applyAlignment="1">
      <alignment horizontal="center"/>
    </xf>
    <xf numFmtId="165" fontId="19" fillId="16" borderId="1" xfId="0" applyNumberFormat="1" applyFont="1" applyFill="1" applyBorder="1" applyAlignment="1">
      <alignment horizontal="center"/>
    </xf>
    <xf numFmtId="165" fontId="19" fillId="16" borderId="21" xfId="0" applyNumberFormat="1" applyFont="1" applyFill="1" applyBorder="1" applyAlignment="1">
      <alignment horizontal="center"/>
    </xf>
    <xf numFmtId="0" fontId="19" fillId="7" borderId="1" xfId="0" applyFont="1" applyFill="1" applyBorder="1" applyAlignment="1">
      <alignment vertical="top" wrapText="1"/>
    </xf>
    <xf numFmtId="0" fontId="19" fillId="7" borderId="1" xfId="0" applyFont="1" applyFill="1" applyBorder="1" applyAlignment="1">
      <alignment horizontal="center" vertical="center" wrapText="1"/>
    </xf>
    <xf numFmtId="0" fontId="19" fillId="7" borderId="1" xfId="1" applyFont="1" applyFill="1" applyBorder="1" applyAlignment="1">
      <alignment horizontal="center" vertical="center"/>
    </xf>
    <xf numFmtId="4" fontId="19" fillId="7" borderId="1" xfId="0" applyNumberFormat="1" applyFont="1" applyFill="1" applyBorder="1" applyAlignment="1">
      <alignment horizontal="center" vertical="center" wrapText="1"/>
    </xf>
    <xf numFmtId="4" fontId="19" fillId="7" borderId="1" xfId="0" applyNumberFormat="1" applyFont="1" applyFill="1" applyBorder="1" applyAlignment="1">
      <alignment horizontal="center" vertical="top" wrapText="1"/>
    </xf>
    <xf numFmtId="0" fontId="19" fillId="7" borderId="1" xfId="0" applyFont="1" applyFill="1" applyBorder="1" applyAlignment="1">
      <alignment wrapText="1"/>
    </xf>
    <xf numFmtId="4" fontId="19" fillId="7" borderId="1" xfId="1" applyNumberFormat="1" applyFont="1" applyFill="1" applyBorder="1" applyAlignment="1">
      <alignment horizontal="center" vertical="center"/>
    </xf>
    <xf numFmtId="164" fontId="19" fillId="7" borderId="1" xfId="0" applyNumberFormat="1" applyFont="1" applyFill="1" applyBorder="1" applyAlignment="1">
      <alignment horizontal="center" vertical="center"/>
    </xf>
    <xf numFmtId="2" fontId="19" fillId="7" borderId="1" xfId="0" applyNumberFormat="1" applyFont="1" applyFill="1" applyBorder="1" applyAlignment="1">
      <alignment horizontal="center" vertical="center"/>
    </xf>
    <xf numFmtId="164" fontId="19" fillId="8" borderId="1" xfId="0" applyNumberFormat="1" applyFont="1" applyFill="1" applyBorder="1" applyAlignment="1">
      <alignment horizontal="center" vertical="center"/>
    </xf>
    <xf numFmtId="0" fontId="19" fillId="7" borderId="1" xfId="0" applyFont="1" applyFill="1" applyBorder="1" applyAlignment="1">
      <alignment vertical="center"/>
    </xf>
    <xf numFmtId="0" fontId="19" fillId="7" borderId="1" xfId="5" applyFont="1" applyFill="1" applyBorder="1" applyAlignment="1">
      <alignment horizontal="left"/>
    </xf>
    <xf numFmtId="0" fontId="19" fillId="7" borderId="1" xfId="5" applyFont="1" applyFill="1" applyBorder="1" applyAlignment="1">
      <alignment horizontal="center"/>
    </xf>
    <xf numFmtId="165" fontId="19" fillId="7" borderId="1" xfId="5" applyNumberFormat="1" applyFont="1" applyFill="1" applyBorder="1" applyAlignment="1">
      <alignment horizontal="center"/>
    </xf>
    <xf numFmtId="2" fontId="19" fillId="7" borderId="1" xfId="5" applyNumberFormat="1" applyFont="1" applyFill="1" applyBorder="1" applyAlignment="1">
      <alignment horizontal="center"/>
    </xf>
    <xf numFmtId="164" fontId="19" fillId="7" borderId="1" xfId="5" applyNumberFormat="1" applyFont="1" applyFill="1" applyBorder="1" applyAlignment="1">
      <alignment horizontal="center"/>
    </xf>
    <xf numFmtId="2" fontId="19" fillId="7" borderId="21" xfId="5" applyNumberFormat="1" applyFont="1" applyFill="1" applyBorder="1" applyAlignment="1">
      <alignment horizontal="center"/>
    </xf>
    <xf numFmtId="0" fontId="18" fillId="7" borderId="27" xfId="0" applyFont="1" applyFill="1" applyBorder="1" applyAlignment="1">
      <alignment horizontal="center" vertical="center" textRotation="90"/>
    </xf>
    <xf numFmtId="0" fontId="19" fillId="7" borderId="29" xfId="0" applyFont="1" applyFill="1" applyBorder="1" applyAlignment="1">
      <alignment horizontal="center" vertical="center"/>
    </xf>
    <xf numFmtId="0" fontId="19" fillId="7" borderId="22" xfId="0" applyFont="1" applyFill="1" applyBorder="1" applyAlignment="1">
      <alignment horizontal="left"/>
    </xf>
    <xf numFmtId="0" fontId="19" fillId="7" borderId="22" xfId="0" applyFont="1" applyFill="1" applyBorder="1" applyAlignment="1">
      <alignment horizontal="center"/>
    </xf>
    <xf numFmtId="2" fontId="19" fillId="7" borderId="22" xfId="0" applyNumberFormat="1" applyFont="1" applyFill="1" applyBorder="1" applyAlignment="1">
      <alignment horizontal="center"/>
    </xf>
    <xf numFmtId="2" fontId="19" fillId="7" borderId="23" xfId="0" applyNumberFormat="1" applyFont="1" applyFill="1" applyBorder="1" applyAlignment="1">
      <alignment horizontal="center"/>
    </xf>
  </cellXfs>
  <cellStyles count="7">
    <cellStyle name="Įprastas 2" xfId="4"/>
    <cellStyle name="Įprastas 3" xfId="6"/>
    <cellStyle name="Įprastas 6" xfId="2"/>
    <cellStyle name="Normal" xfId="0" builtinId="0"/>
    <cellStyle name="Paprastas 2" xfId="5"/>
    <cellStyle name="Paprastas 3" xfId="1"/>
    <cellStyle name="Paprastas 6" xfId="3"/>
  </cellStyles>
  <dxfs count="0"/>
  <tableStyles count="0" defaultTableStyle="TableStyleMedium9" defaultPivotStyle="PivotStyleLight16"/>
  <colors>
    <mruColors>
      <color rgb="FFFFFF99"/>
      <color rgb="FFFFCC99"/>
      <color rgb="FFFF993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4"/>
  <sheetViews>
    <sheetView tabSelected="1" zoomScale="80" zoomScaleNormal="80" workbookViewId="0">
      <pane ySplit="6" topLeftCell="A7" activePane="bottomLeft" state="frozen"/>
      <selection pane="bottomLeft" activeCell="AA17" sqref="AA16:AA17"/>
    </sheetView>
  </sheetViews>
  <sheetFormatPr defaultRowHeight="12.75" x14ac:dyDescent="0.2"/>
  <cols>
    <col min="1" max="1" width="13" customWidth="1"/>
    <col min="2" max="2" width="4.140625" style="5" customWidth="1"/>
    <col min="3" max="3" width="27.7109375" style="6" customWidth="1"/>
    <col min="4" max="4" width="5" style="7" customWidth="1"/>
    <col min="5" max="5" width="7.7109375" style="7" customWidth="1"/>
    <col min="6" max="6" width="8.42578125" style="7" customWidth="1"/>
    <col min="7" max="7" width="8.5703125" style="7" customWidth="1"/>
    <col min="8" max="8" width="12" style="7" customWidth="1"/>
    <col min="9" max="9" width="9.140625" style="7"/>
    <col min="10" max="10" width="11" style="7" customWidth="1"/>
    <col min="11" max="11" width="13.42578125" style="7" customWidth="1"/>
    <col min="12" max="12" width="12.7109375" style="7" customWidth="1"/>
    <col min="13" max="13" width="10.5703125" style="7" customWidth="1"/>
    <col min="14" max="14" width="11.7109375" style="7" customWidth="1"/>
    <col min="15" max="15" width="11" style="7" customWidth="1"/>
    <col min="16" max="16" width="12.28515625" style="7" customWidth="1"/>
    <col min="17" max="17" width="14.7109375" style="7" customWidth="1"/>
    <col min="18" max="18" width="18.42578125" style="7" customWidth="1"/>
    <col min="19" max="19" width="18.7109375" style="7" customWidth="1"/>
    <col min="20" max="20" width="9.140625" style="7"/>
    <col min="21" max="21" width="10.140625" style="7" customWidth="1"/>
    <col min="22" max="22" width="11.85546875" style="7" customWidth="1"/>
  </cols>
  <sheetData>
    <row r="1" spans="1:22" ht="14.25" x14ac:dyDescent="0.2">
      <c r="A1" s="16"/>
      <c r="B1" s="16"/>
      <c r="C1" s="16"/>
      <c r="D1" s="16"/>
      <c r="E1" s="16"/>
      <c r="F1" s="16"/>
      <c r="G1" s="8"/>
      <c r="H1" s="37"/>
      <c r="I1" s="38"/>
      <c r="J1" s="38"/>
      <c r="K1" s="38"/>
      <c r="L1" s="10"/>
      <c r="M1" s="10"/>
      <c r="N1" s="10"/>
      <c r="O1" s="10"/>
      <c r="P1" s="10"/>
      <c r="Q1" s="10"/>
      <c r="R1" s="10"/>
      <c r="S1" s="10"/>
      <c r="T1" s="8"/>
      <c r="U1" s="8"/>
      <c r="V1" s="8"/>
    </row>
    <row r="2" spans="1:22" ht="4.5" hidden="1" customHeight="1" x14ac:dyDescent="0.2">
      <c r="A2" s="17"/>
      <c r="B2" s="17"/>
      <c r="C2" s="17"/>
      <c r="D2" s="17"/>
      <c r="E2" s="17"/>
      <c r="F2" s="17"/>
      <c r="G2" s="9"/>
      <c r="H2" s="11"/>
      <c r="I2" s="11"/>
      <c r="J2" s="11"/>
      <c r="K2" s="11"/>
      <c r="L2" s="11"/>
      <c r="M2" s="11"/>
      <c r="N2" s="11"/>
      <c r="O2" s="11"/>
      <c r="P2" s="11"/>
      <c r="Q2" s="11"/>
      <c r="R2" s="11"/>
      <c r="S2" s="11"/>
      <c r="T2" s="9"/>
      <c r="U2" s="9"/>
      <c r="V2" s="9"/>
    </row>
    <row r="3" spans="1:22" ht="28.5" customHeight="1" thickBot="1" x14ac:dyDescent="0.25">
      <c r="A3" s="21" t="s">
        <v>591</v>
      </c>
      <c r="B3" s="21"/>
      <c r="C3" s="21"/>
      <c r="D3" s="21"/>
      <c r="E3" s="21"/>
      <c r="F3" s="21"/>
      <c r="G3" s="21"/>
      <c r="H3" s="21"/>
      <c r="I3" s="21"/>
      <c r="J3" s="21"/>
      <c r="K3" s="21"/>
      <c r="L3" s="21"/>
      <c r="M3" s="21"/>
      <c r="N3" s="21"/>
      <c r="O3" s="21"/>
      <c r="P3" s="21"/>
      <c r="Q3" s="21"/>
      <c r="R3" s="21"/>
      <c r="S3" s="21"/>
      <c r="T3" s="21"/>
      <c r="U3" s="21"/>
      <c r="V3" s="21"/>
    </row>
    <row r="4" spans="1:22" s="1" customFormat="1" ht="27.75" customHeight="1" thickBot="1" x14ac:dyDescent="0.25">
      <c r="A4" s="18" t="s">
        <v>1</v>
      </c>
      <c r="B4" s="26" t="s">
        <v>0</v>
      </c>
      <c r="C4" s="28" t="s">
        <v>2</v>
      </c>
      <c r="D4" s="28" t="s">
        <v>3</v>
      </c>
      <c r="E4" s="28" t="s">
        <v>4</v>
      </c>
      <c r="F4" s="28" t="s">
        <v>9</v>
      </c>
      <c r="G4" s="24" t="s">
        <v>5</v>
      </c>
      <c r="H4" s="31" t="s">
        <v>19</v>
      </c>
      <c r="I4" s="32"/>
      <c r="J4" s="32"/>
      <c r="K4" s="32"/>
      <c r="L4" s="32"/>
      <c r="M4" s="32"/>
      <c r="N4" s="32"/>
      <c r="O4" s="32"/>
      <c r="P4" s="33"/>
      <c r="Q4" s="34" t="s">
        <v>20</v>
      </c>
      <c r="R4" s="35"/>
      <c r="S4" s="36"/>
      <c r="T4" s="24" t="s">
        <v>21</v>
      </c>
      <c r="U4" s="24" t="s">
        <v>22</v>
      </c>
      <c r="V4" s="22" t="s">
        <v>23</v>
      </c>
    </row>
    <row r="5" spans="1:22" ht="119.25" customHeight="1" x14ac:dyDescent="0.2">
      <c r="A5" s="19"/>
      <c r="B5" s="27"/>
      <c r="C5" s="29"/>
      <c r="D5" s="29"/>
      <c r="E5" s="29"/>
      <c r="F5" s="29"/>
      <c r="G5" s="25"/>
      <c r="H5" s="15" t="s">
        <v>17</v>
      </c>
      <c r="I5" s="15" t="s">
        <v>24</v>
      </c>
      <c r="J5" s="15" t="s">
        <v>16</v>
      </c>
      <c r="K5" s="15" t="s">
        <v>15</v>
      </c>
      <c r="L5" s="15" t="s">
        <v>14</v>
      </c>
      <c r="M5" s="15" t="s">
        <v>13</v>
      </c>
      <c r="N5" s="15" t="s">
        <v>12</v>
      </c>
      <c r="O5" s="15" t="s">
        <v>18</v>
      </c>
      <c r="P5" s="15" t="s">
        <v>11</v>
      </c>
      <c r="Q5" s="14" t="s">
        <v>25</v>
      </c>
      <c r="R5" s="14" t="s">
        <v>26</v>
      </c>
      <c r="S5" s="14" t="s">
        <v>27</v>
      </c>
      <c r="T5" s="25"/>
      <c r="U5" s="25"/>
      <c r="V5" s="23"/>
    </row>
    <row r="6" spans="1:22" ht="13.5" thickBot="1" x14ac:dyDescent="0.25">
      <c r="A6" s="20"/>
      <c r="B6" s="27"/>
      <c r="C6" s="30"/>
      <c r="D6" s="3" t="s">
        <v>6</v>
      </c>
      <c r="E6" s="3" t="s">
        <v>7</v>
      </c>
      <c r="F6" s="3" t="s">
        <v>28</v>
      </c>
      <c r="G6" s="3" t="s">
        <v>28</v>
      </c>
      <c r="H6" s="3" t="s">
        <v>8</v>
      </c>
      <c r="I6" s="3" t="s">
        <v>8</v>
      </c>
      <c r="J6" s="3" t="s">
        <v>8</v>
      </c>
      <c r="K6" s="3" t="s">
        <v>8</v>
      </c>
      <c r="L6" s="3" t="s">
        <v>8</v>
      </c>
      <c r="M6" s="3" t="s">
        <v>29</v>
      </c>
      <c r="N6" s="3" t="s">
        <v>8</v>
      </c>
      <c r="O6" s="3" t="s">
        <v>29</v>
      </c>
      <c r="P6" s="3" t="s">
        <v>8</v>
      </c>
      <c r="Q6" s="3" t="s">
        <v>10</v>
      </c>
      <c r="R6" s="3" t="s">
        <v>10</v>
      </c>
      <c r="S6" s="3" t="s">
        <v>10</v>
      </c>
      <c r="T6" s="3" t="s">
        <v>8</v>
      </c>
      <c r="U6" s="3" t="s">
        <v>8</v>
      </c>
      <c r="V6" s="4" t="s">
        <v>29</v>
      </c>
    </row>
    <row r="7" spans="1:22" s="1" customFormat="1" ht="12.75" customHeight="1" x14ac:dyDescent="0.2">
      <c r="A7" s="125" t="s">
        <v>590</v>
      </c>
      <c r="B7" s="128">
        <v>1</v>
      </c>
      <c r="C7" s="129" t="s">
        <v>94</v>
      </c>
      <c r="D7" s="130">
        <v>80</v>
      </c>
      <c r="E7" s="130">
        <v>1964</v>
      </c>
      <c r="F7" s="131">
        <v>3830.86</v>
      </c>
      <c r="G7" s="131">
        <v>3830.86</v>
      </c>
      <c r="H7" s="131">
        <v>15.101000000000001</v>
      </c>
      <c r="I7" s="131">
        <f>H7</f>
        <v>15.101000000000001</v>
      </c>
      <c r="J7" s="132">
        <v>8.7260000000000009</v>
      </c>
      <c r="K7" s="131">
        <f>I7-N7</f>
        <v>7.9610000000000012</v>
      </c>
      <c r="L7" s="131">
        <f>I7-P7</f>
        <v>8.7260000000000009</v>
      </c>
      <c r="M7" s="131">
        <v>140</v>
      </c>
      <c r="N7" s="131">
        <f>M7*0.051</f>
        <v>7.14</v>
      </c>
      <c r="O7" s="131">
        <v>125</v>
      </c>
      <c r="P7" s="130">
        <f>O7*0.051</f>
        <v>6.375</v>
      </c>
      <c r="Q7" s="131">
        <f>J7*1000/D7</f>
        <v>109.075</v>
      </c>
      <c r="R7" s="131">
        <f>K7*1000/D7</f>
        <v>99.512500000000017</v>
      </c>
      <c r="S7" s="131">
        <f>L7*1000/D7</f>
        <v>109.075</v>
      </c>
      <c r="T7" s="132">
        <f>L7-J7</f>
        <v>0</v>
      </c>
      <c r="U7" s="132">
        <f>N7-P7</f>
        <v>0.76499999999999968</v>
      </c>
      <c r="V7" s="133">
        <f>O7-M7</f>
        <v>-15</v>
      </c>
    </row>
    <row r="8" spans="1:22" s="1" customFormat="1" ht="12.75" customHeight="1" x14ac:dyDescent="0.2">
      <c r="A8" s="126"/>
      <c r="B8" s="134">
        <v>2</v>
      </c>
      <c r="C8" s="135" t="s">
        <v>100</v>
      </c>
      <c r="D8" s="136">
        <v>40</v>
      </c>
      <c r="E8" s="136">
        <v>1988</v>
      </c>
      <c r="F8" s="137">
        <v>2040.9</v>
      </c>
      <c r="G8" s="137">
        <v>2040.9</v>
      </c>
      <c r="H8" s="137">
        <v>7.1970000000000001</v>
      </c>
      <c r="I8" s="138">
        <f>H8</f>
        <v>7.1970000000000001</v>
      </c>
      <c r="J8" s="139">
        <v>4.6470060000000002</v>
      </c>
      <c r="K8" s="138">
        <f>I8-N8</f>
        <v>4.0860000000000003</v>
      </c>
      <c r="L8" s="138">
        <f>I8-P8</f>
        <v>4.6470000000000002</v>
      </c>
      <c r="M8" s="138">
        <v>61</v>
      </c>
      <c r="N8" s="138">
        <f>M8*0.051</f>
        <v>3.1109999999999998</v>
      </c>
      <c r="O8" s="138">
        <v>50</v>
      </c>
      <c r="P8" s="140">
        <f>O8*0.051</f>
        <v>2.5499999999999998</v>
      </c>
      <c r="Q8" s="137">
        <f>J8*1000/D8</f>
        <v>116.17515</v>
      </c>
      <c r="R8" s="137">
        <f>K8*1000/D8</f>
        <v>102.15</v>
      </c>
      <c r="S8" s="137">
        <f>L8*1000/D8</f>
        <v>116.175</v>
      </c>
      <c r="T8" s="140">
        <f>L8-J8</f>
        <v>-5.9999999999504894E-6</v>
      </c>
      <c r="U8" s="140">
        <f>N8-P8</f>
        <v>0.56099999999999994</v>
      </c>
      <c r="V8" s="141">
        <f>O8-M8</f>
        <v>-11</v>
      </c>
    </row>
    <row r="9" spans="1:22" s="1" customFormat="1" ht="12.75" customHeight="1" x14ac:dyDescent="0.2">
      <c r="A9" s="126"/>
      <c r="B9" s="134">
        <v>3</v>
      </c>
      <c r="C9" s="135" t="s">
        <v>101</v>
      </c>
      <c r="D9" s="136">
        <v>8</v>
      </c>
      <c r="E9" s="136">
        <v>1962</v>
      </c>
      <c r="F9" s="137">
        <v>366.73</v>
      </c>
      <c r="G9" s="137">
        <v>366.73</v>
      </c>
      <c r="H9" s="137">
        <v>1.4179999999999999</v>
      </c>
      <c r="I9" s="138">
        <f>H9</f>
        <v>1.4179999999999999</v>
      </c>
      <c r="J9" s="139">
        <v>0.95900300000000005</v>
      </c>
      <c r="K9" s="138">
        <f>I9-N9</f>
        <v>0.85699999999999998</v>
      </c>
      <c r="L9" s="138">
        <f>I9-P9</f>
        <v>0.95899999999999996</v>
      </c>
      <c r="M9" s="138">
        <v>11</v>
      </c>
      <c r="N9" s="138">
        <f>M9*0.051</f>
        <v>0.56099999999999994</v>
      </c>
      <c r="O9" s="138">
        <v>9</v>
      </c>
      <c r="P9" s="140">
        <f>O9*0.051</f>
        <v>0.45899999999999996</v>
      </c>
      <c r="Q9" s="137">
        <f>J9*1000/D9</f>
        <v>119.87537500000001</v>
      </c>
      <c r="R9" s="137">
        <f>K9*1000/D9</f>
        <v>107.125</v>
      </c>
      <c r="S9" s="137">
        <f>L9*1000/D9</f>
        <v>119.875</v>
      </c>
      <c r="T9" s="140">
        <f>L9-J9</f>
        <v>-3.000000000086267E-6</v>
      </c>
      <c r="U9" s="140">
        <f>N9-P9</f>
        <v>0.10199999999999998</v>
      </c>
      <c r="V9" s="141">
        <f>O9-M9</f>
        <v>-2</v>
      </c>
    </row>
    <row r="10" spans="1:22" s="1" customFormat="1" ht="12.75" customHeight="1" x14ac:dyDescent="0.2">
      <c r="A10" s="126"/>
      <c r="B10" s="134">
        <v>4</v>
      </c>
      <c r="C10" s="142" t="s">
        <v>130</v>
      </c>
      <c r="D10" s="143">
        <v>103</v>
      </c>
      <c r="E10" s="143" t="s">
        <v>131</v>
      </c>
      <c r="F10" s="143">
        <v>4162.47</v>
      </c>
      <c r="G10" s="143">
        <v>4162.47</v>
      </c>
      <c r="H10" s="144">
        <v>12.77</v>
      </c>
      <c r="I10" s="144">
        <f>H10</f>
        <v>12.77</v>
      </c>
      <c r="J10" s="144">
        <v>14.88</v>
      </c>
      <c r="K10" s="144">
        <f>I10-N10</f>
        <v>8.4747999999999983</v>
      </c>
      <c r="L10" s="144">
        <f>I10-P10</f>
        <v>8.1633980000000008</v>
      </c>
      <c r="M10" s="145">
        <v>80</v>
      </c>
      <c r="N10" s="146">
        <f>M10*0.05369</f>
        <v>4.2952000000000004</v>
      </c>
      <c r="O10" s="145">
        <v>85.8</v>
      </c>
      <c r="P10" s="144">
        <f>O10*0.05369</f>
        <v>4.6066019999999996</v>
      </c>
      <c r="Q10" s="145">
        <f>J10*1000/D10</f>
        <v>144.46601941747574</v>
      </c>
      <c r="R10" s="145">
        <f>K10*1000/D10</f>
        <v>82.279611650485407</v>
      </c>
      <c r="S10" s="145">
        <f>L10*1000/D10</f>
        <v>79.256291262135932</v>
      </c>
      <c r="T10" s="144">
        <f>L10-J10</f>
        <v>-6.716602</v>
      </c>
      <c r="U10" s="144">
        <f>N10-P10</f>
        <v>-0.31140199999999929</v>
      </c>
      <c r="V10" s="147">
        <f>O10-M10</f>
        <v>5.7999999999999972</v>
      </c>
    </row>
    <row r="11" spans="1:22" s="1" customFormat="1" ht="12.75" customHeight="1" x14ac:dyDescent="0.2">
      <c r="A11" s="126"/>
      <c r="B11" s="134">
        <v>5</v>
      </c>
      <c r="C11" s="142" t="s">
        <v>132</v>
      </c>
      <c r="D11" s="143">
        <v>100</v>
      </c>
      <c r="E11" s="143" t="s">
        <v>131</v>
      </c>
      <c r="F11" s="144">
        <v>4438</v>
      </c>
      <c r="G11" s="144">
        <v>4438</v>
      </c>
      <c r="H11" s="146">
        <v>11.6</v>
      </c>
      <c r="I11" s="144">
        <f>H11</f>
        <v>11.6</v>
      </c>
      <c r="J11" s="146">
        <v>13.06</v>
      </c>
      <c r="K11" s="144">
        <f>I11-N11</f>
        <v>7.1150299999999991</v>
      </c>
      <c r="L11" s="144">
        <f>I11-P11</f>
        <v>7.4334074999999995</v>
      </c>
      <c r="M11" s="144">
        <v>81</v>
      </c>
      <c r="N11" s="146">
        <f>M11*0.05537</f>
        <v>4.4849700000000006</v>
      </c>
      <c r="O11" s="146">
        <v>75.25</v>
      </c>
      <c r="P11" s="144">
        <f>O11*0.05537</f>
        <v>4.1665925000000001</v>
      </c>
      <c r="Q11" s="145">
        <f>J11*1000/D11</f>
        <v>130.6</v>
      </c>
      <c r="R11" s="145">
        <f>K11*1000/D11</f>
        <v>71.150299999999987</v>
      </c>
      <c r="S11" s="145">
        <f>L11*1000/D11</f>
        <v>74.334074999999999</v>
      </c>
      <c r="T11" s="144">
        <f>L11-J11</f>
        <v>-5.626592500000001</v>
      </c>
      <c r="U11" s="144">
        <f>N11-P11</f>
        <v>0.31837750000000042</v>
      </c>
      <c r="V11" s="147">
        <f>O11-M11</f>
        <v>-5.75</v>
      </c>
    </row>
    <row r="12" spans="1:22" s="1" customFormat="1" ht="12.75" customHeight="1" x14ac:dyDescent="0.2">
      <c r="A12" s="126"/>
      <c r="B12" s="134">
        <v>6</v>
      </c>
      <c r="C12" s="142" t="s">
        <v>133</v>
      </c>
      <c r="D12" s="143">
        <v>76</v>
      </c>
      <c r="E12" s="143" t="s">
        <v>131</v>
      </c>
      <c r="F12" s="143">
        <v>3840.06</v>
      </c>
      <c r="G12" s="143">
        <v>3840.06</v>
      </c>
      <c r="H12" s="146">
        <v>12.566000000000001</v>
      </c>
      <c r="I12" s="144">
        <f>H12</f>
        <v>12.566000000000001</v>
      </c>
      <c r="J12" s="146">
        <v>11.84</v>
      </c>
      <c r="K12" s="144">
        <f>I12-N12</f>
        <v>7.2506900000000005</v>
      </c>
      <c r="L12" s="144">
        <f>I12-P12</f>
        <v>7.5577968000000002</v>
      </c>
      <c r="M12" s="144">
        <v>99</v>
      </c>
      <c r="N12" s="146">
        <f>M12*0.05369</f>
        <v>5.3153100000000002</v>
      </c>
      <c r="O12" s="144">
        <v>93.28</v>
      </c>
      <c r="P12" s="144">
        <f>O12*0.05369</f>
        <v>5.0082032000000005</v>
      </c>
      <c r="Q12" s="145">
        <f>J12*1000/D12</f>
        <v>155.78947368421052</v>
      </c>
      <c r="R12" s="145">
        <f>K12*1000/D12</f>
        <v>95.403815789473697</v>
      </c>
      <c r="S12" s="145">
        <f>L12*1000/D12</f>
        <v>99.444694736842109</v>
      </c>
      <c r="T12" s="144">
        <f>L12-J12</f>
        <v>-4.2822031999999997</v>
      </c>
      <c r="U12" s="144">
        <f>N12-P12</f>
        <v>0.30710679999999968</v>
      </c>
      <c r="V12" s="147">
        <f>O12-M12</f>
        <v>-5.7199999999999989</v>
      </c>
    </row>
    <row r="13" spans="1:22" s="1" customFormat="1" ht="12.75" customHeight="1" x14ac:dyDescent="0.2">
      <c r="A13" s="126"/>
      <c r="B13" s="134">
        <v>7</v>
      </c>
      <c r="C13" s="142" t="s">
        <v>134</v>
      </c>
      <c r="D13" s="143">
        <v>8</v>
      </c>
      <c r="E13" s="143" t="s">
        <v>131</v>
      </c>
      <c r="F13" s="143">
        <v>357.05</v>
      </c>
      <c r="G13" s="143">
        <v>357.05</v>
      </c>
      <c r="H13" s="146">
        <v>1.22</v>
      </c>
      <c r="I13" s="144">
        <f>H13</f>
        <v>1.22</v>
      </c>
      <c r="J13" s="146">
        <v>0.9</v>
      </c>
      <c r="K13" s="144">
        <f>I13-N13</f>
        <v>0.77703999999999995</v>
      </c>
      <c r="L13" s="144">
        <f>I13-P13</f>
        <v>0.72166999999999992</v>
      </c>
      <c r="M13" s="144">
        <v>8</v>
      </c>
      <c r="N13" s="146">
        <f>M13*0.05537</f>
        <v>0.44296000000000002</v>
      </c>
      <c r="O13" s="144">
        <v>9</v>
      </c>
      <c r="P13" s="144">
        <f>O13*0.05537</f>
        <v>0.49833000000000005</v>
      </c>
      <c r="Q13" s="145">
        <f>J13*1000/D13</f>
        <v>112.5</v>
      </c>
      <c r="R13" s="145">
        <f>K13*1000/D13</f>
        <v>97.13</v>
      </c>
      <c r="S13" s="145">
        <f>L13*1000/D13</f>
        <v>90.208749999999995</v>
      </c>
      <c r="T13" s="144">
        <f>L13-J13</f>
        <v>-0.1783300000000001</v>
      </c>
      <c r="U13" s="144">
        <f>N13-P13</f>
        <v>-5.537000000000003E-2</v>
      </c>
      <c r="V13" s="147">
        <f>O13-M13</f>
        <v>1</v>
      </c>
    </row>
    <row r="14" spans="1:22" s="1" customFormat="1" ht="12.75" customHeight="1" x14ac:dyDescent="0.2">
      <c r="A14" s="126"/>
      <c r="B14" s="134">
        <v>8</v>
      </c>
      <c r="C14" s="142" t="s">
        <v>135</v>
      </c>
      <c r="D14" s="143">
        <v>92</v>
      </c>
      <c r="E14" s="143" t="s">
        <v>131</v>
      </c>
      <c r="F14" s="143">
        <v>4437.58</v>
      </c>
      <c r="G14" s="143">
        <v>4437.58</v>
      </c>
      <c r="H14" s="146">
        <v>16.573</v>
      </c>
      <c r="I14" s="144">
        <f>H14</f>
        <v>16.573</v>
      </c>
      <c r="J14" s="144">
        <v>11.57</v>
      </c>
      <c r="K14" s="144">
        <f>I14-N14</f>
        <v>11.25769</v>
      </c>
      <c r="L14" s="144">
        <f>I14-P14</f>
        <v>11.306011000000002</v>
      </c>
      <c r="M14" s="145">
        <v>99</v>
      </c>
      <c r="N14" s="146">
        <f>M14*0.05369</f>
        <v>5.3153100000000002</v>
      </c>
      <c r="O14" s="145">
        <v>98.1</v>
      </c>
      <c r="P14" s="144">
        <f>O14*0.05369</f>
        <v>5.2669889999999997</v>
      </c>
      <c r="Q14" s="145">
        <f>J14*1000/D14</f>
        <v>125.76086956521739</v>
      </c>
      <c r="R14" s="145">
        <f>K14*1000/D14</f>
        <v>122.36619565217391</v>
      </c>
      <c r="S14" s="145">
        <f>L14*1000/D14</f>
        <v>122.8914239130435</v>
      </c>
      <c r="T14" s="144">
        <f>L14-J14</f>
        <v>-0.2639889999999987</v>
      </c>
      <c r="U14" s="144">
        <f>N14-P14</f>
        <v>4.8321000000000502E-2</v>
      </c>
      <c r="V14" s="147">
        <f>O14-M14</f>
        <v>-0.90000000000000568</v>
      </c>
    </row>
    <row r="15" spans="1:22" s="1" customFormat="1" ht="12.75" customHeight="1" x14ac:dyDescent="0.2">
      <c r="A15" s="126"/>
      <c r="B15" s="134">
        <v>9</v>
      </c>
      <c r="C15" s="142" t="s">
        <v>136</v>
      </c>
      <c r="D15" s="143">
        <v>20</v>
      </c>
      <c r="E15" s="143" t="s">
        <v>131</v>
      </c>
      <c r="F15" s="143">
        <v>939.09</v>
      </c>
      <c r="G15" s="143">
        <v>939.09</v>
      </c>
      <c r="H15" s="146">
        <v>3.9780000000000002</v>
      </c>
      <c r="I15" s="144">
        <f>H15</f>
        <v>3.9780000000000002</v>
      </c>
      <c r="J15" s="144">
        <v>3.2</v>
      </c>
      <c r="K15" s="144">
        <f>I15-N15</f>
        <v>2.4746800000000002</v>
      </c>
      <c r="L15" s="144">
        <f>I15-P15</f>
        <v>2.7431299999999998</v>
      </c>
      <c r="M15" s="145">
        <v>28</v>
      </c>
      <c r="N15" s="146">
        <f>M15*0.05369</f>
        <v>1.50332</v>
      </c>
      <c r="O15" s="145">
        <v>23</v>
      </c>
      <c r="P15" s="144">
        <f>O15*0.05369</f>
        <v>1.2348700000000001</v>
      </c>
      <c r="Q15" s="145">
        <f>J15*1000/D15</f>
        <v>160</v>
      </c>
      <c r="R15" s="145">
        <f>K15*1000/D15</f>
        <v>123.73400000000001</v>
      </c>
      <c r="S15" s="145">
        <f>L15*1000/D15</f>
        <v>137.15649999999999</v>
      </c>
      <c r="T15" s="144">
        <f>L15-J15</f>
        <v>-0.45687000000000033</v>
      </c>
      <c r="U15" s="144">
        <f>N15-P15</f>
        <v>0.26844999999999986</v>
      </c>
      <c r="V15" s="147">
        <f>O15-M15</f>
        <v>-5</v>
      </c>
    </row>
    <row r="16" spans="1:22" s="1" customFormat="1" ht="12.75" customHeight="1" x14ac:dyDescent="0.2">
      <c r="A16" s="126"/>
      <c r="B16" s="134">
        <v>10</v>
      </c>
      <c r="C16" s="148" t="s">
        <v>137</v>
      </c>
      <c r="D16" s="149">
        <v>25</v>
      </c>
      <c r="E16" s="149" t="s">
        <v>131</v>
      </c>
      <c r="F16" s="150">
        <v>971.5</v>
      </c>
      <c r="G16" s="150">
        <v>971.5</v>
      </c>
      <c r="H16" s="144">
        <v>6.1497400000000004</v>
      </c>
      <c r="I16" s="144">
        <f>H16</f>
        <v>6.1497400000000004</v>
      </c>
      <c r="J16" s="151">
        <v>4.2</v>
      </c>
      <c r="K16" s="144">
        <f>I16-N16</f>
        <v>3.68</v>
      </c>
      <c r="L16" s="144">
        <f>I16-P16</f>
        <v>4.2007930000000009</v>
      </c>
      <c r="M16" s="152">
        <v>46</v>
      </c>
      <c r="N16" s="146">
        <f>M16*0.05369</f>
        <v>2.4697400000000003</v>
      </c>
      <c r="O16" s="145">
        <v>36.299999999999997</v>
      </c>
      <c r="P16" s="144">
        <f>O16*0.05369</f>
        <v>1.948947</v>
      </c>
      <c r="Q16" s="145">
        <f>J16*1000/D16</f>
        <v>168</v>
      </c>
      <c r="R16" s="145">
        <f>K16*1000/D16</f>
        <v>147.19999999999999</v>
      </c>
      <c r="S16" s="145">
        <f>L16*1000/D16</f>
        <v>168.03172000000004</v>
      </c>
      <c r="T16" s="144">
        <f>L16-J16</f>
        <v>7.930000000007098E-4</v>
      </c>
      <c r="U16" s="144">
        <f>N16-P16</f>
        <v>0.52079300000000028</v>
      </c>
      <c r="V16" s="147">
        <f>O16-M16</f>
        <v>-9.7000000000000028</v>
      </c>
    </row>
    <row r="17" spans="1:22" s="1" customFormat="1" ht="12.75" customHeight="1" x14ac:dyDescent="0.2">
      <c r="A17" s="126"/>
      <c r="B17" s="134">
        <v>11</v>
      </c>
      <c r="C17" s="142" t="s">
        <v>155</v>
      </c>
      <c r="D17" s="143">
        <v>30</v>
      </c>
      <c r="E17" s="143">
        <v>1973</v>
      </c>
      <c r="F17" s="143">
        <v>1725.41</v>
      </c>
      <c r="G17" s="143">
        <v>1725.41</v>
      </c>
      <c r="H17" s="145">
        <v>8.173</v>
      </c>
      <c r="I17" s="144">
        <v>5.6040000000000001</v>
      </c>
      <c r="J17" s="145">
        <v>5.6040000000000001</v>
      </c>
      <c r="K17" s="144">
        <f>I17-N17</f>
        <v>3.2580000000000005</v>
      </c>
      <c r="L17" s="144">
        <f>I17-P17</f>
        <v>3.2580000000000005</v>
      </c>
      <c r="M17" s="145">
        <v>46</v>
      </c>
      <c r="N17" s="146">
        <f>M17*0.051</f>
        <v>2.3459999999999996</v>
      </c>
      <c r="O17" s="145">
        <v>46</v>
      </c>
      <c r="P17" s="144">
        <f>O17*0.051</f>
        <v>2.3459999999999996</v>
      </c>
      <c r="Q17" s="145">
        <f>J17*1000/D17</f>
        <v>186.8</v>
      </c>
      <c r="R17" s="145">
        <f>K17*1000/D17</f>
        <v>108.60000000000001</v>
      </c>
      <c r="S17" s="145">
        <f>L17*1000/D17</f>
        <v>108.60000000000001</v>
      </c>
      <c r="T17" s="144">
        <f>L17-J17</f>
        <v>-2.3459999999999996</v>
      </c>
      <c r="U17" s="144">
        <f>N17-P17</f>
        <v>0</v>
      </c>
      <c r="V17" s="147">
        <f>O17-M17</f>
        <v>0</v>
      </c>
    </row>
    <row r="18" spans="1:22" s="1" customFormat="1" x14ac:dyDescent="0.2">
      <c r="A18" s="126"/>
      <c r="B18" s="134">
        <v>12</v>
      </c>
      <c r="C18" s="153" t="s">
        <v>169</v>
      </c>
      <c r="D18" s="143">
        <v>20</v>
      </c>
      <c r="E18" s="143">
        <v>1982</v>
      </c>
      <c r="F18" s="143">
        <v>1027.75</v>
      </c>
      <c r="G18" s="143">
        <v>1027.75</v>
      </c>
      <c r="H18" s="145">
        <v>4.3499999999999996</v>
      </c>
      <c r="I18" s="144">
        <f>H18</f>
        <v>4.3499999999999996</v>
      </c>
      <c r="J18" s="145">
        <v>4.3499999999999996</v>
      </c>
      <c r="K18" s="144">
        <f>I18-N18</f>
        <v>2.4630000000000001</v>
      </c>
      <c r="L18" s="144">
        <f>I18-P18</f>
        <v>2.4630000000000001</v>
      </c>
      <c r="M18" s="145">
        <v>37</v>
      </c>
      <c r="N18" s="146">
        <f>M18*0.051</f>
        <v>1.8869999999999998</v>
      </c>
      <c r="O18" s="145">
        <v>37</v>
      </c>
      <c r="P18" s="144">
        <f>O18*0.051</f>
        <v>1.8869999999999998</v>
      </c>
      <c r="Q18" s="145">
        <f>J18*1000/D18</f>
        <v>217.5</v>
      </c>
      <c r="R18" s="145">
        <f>K18*1000/D18</f>
        <v>123.15</v>
      </c>
      <c r="S18" s="145">
        <f>L18*1000/D18</f>
        <v>123.15</v>
      </c>
      <c r="T18" s="144">
        <f>L18-J18</f>
        <v>-1.8869999999999996</v>
      </c>
      <c r="U18" s="144">
        <f>N18-P18</f>
        <v>0</v>
      </c>
      <c r="V18" s="147">
        <f>O18-M18</f>
        <v>0</v>
      </c>
    </row>
    <row r="19" spans="1:22" s="1" customFormat="1" x14ac:dyDescent="0.2">
      <c r="A19" s="126"/>
      <c r="B19" s="134">
        <v>13</v>
      </c>
      <c r="C19" s="142" t="s">
        <v>170</v>
      </c>
      <c r="D19" s="143">
        <v>50</v>
      </c>
      <c r="E19" s="143">
        <v>1977</v>
      </c>
      <c r="F19" s="143">
        <v>2555.87</v>
      </c>
      <c r="G19" s="143">
        <v>2555.87</v>
      </c>
      <c r="H19" s="146">
        <v>9.5459999999999994</v>
      </c>
      <c r="I19" s="146">
        <f>H19</f>
        <v>9.5459999999999994</v>
      </c>
      <c r="J19" s="144"/>
      <c r="K19" s="146">
        <v>6.1675500000000003</v>
      </c>
      <c r="L19" s="146">
        <v>3.3780000000000001</v>
      </c>
      <c r="M19" s="146">
        <v>65.158000000000001</v>
      </c>
      <c r="N19" s="146">
        <f>M19*0.051</f>
        <v>3.3230580000000001</v>
      </c>
      <c r="O19" s="146">
        <v>65.158000000000001</v>
      </c>
      <c r="P19" s="146">
        <f>O19*0.051</f>
        <v>3.3230580000000001</v>
      </c>
      <c r="Q19" s="145">
        <v>160</v>
      </c>
      <c r="R19" s="144">
        <f>K19*1000/D19</f>
        <v>123.351</v>
      </c>
      <c r="S19" s="144">
        <f>L19*1000/D19</f>
        <v>67.56</v>
      </c>
      <c r="T19" s="144">
        <f>L19-J19</f>
        <v>3.3780000000000001</v>
      </c>
      <c r="U19" s="144">
        <f>N19-P19</f>
        <v>0</v>
      </c>
      <c r="V19" s="147">
        <f>O19-M19</f>
        <v>0</v>
      </c>
    </row>
    <row r="20" spans="1:22" s="1" customFormat="1" x14ac:dyDescent="0.2">
      <c r="A20" s="126"/>
      <c r="B20" s="134">
        <v>14</v>
      </c>
      <c r="C20" s="142" t="s">
        <v>171</v>
      </c>
      <c r="D20" s="143">
        <v>60</v>
      </c>
      <c r="E20" s="143">
        <v>1987</v>
      </c>
      <c r="F20" s="144">
        <v>2329.2399999999998</v>
      </c>
      <c r="G20" s="144">
        <v>2329.2399999999998</v>
      </c>
      <c r="H20" s="146">
        <v>9.67</v>
      </c>
      <c r="I20" s="146">
        <v>9.67</v>
      </c>
      <c r="J20" s="146"/>
      <c r="K20" s="146">
        <v>6.8739999999999997</v>
      </c>
      <c r="L20" s="146">
        <v>2.7949999999999999</v>
      </c>
      <c r="M20" s="146">
        <v>53.921999999999997</v>
      </c>
      <c r="N20" s="146">
        <f>M20*0.051</f>
        <v>2.7500219999999995</v>
      </c>
      <c r="O20" s="146">
        <v>53.921999999999997</v>
      </c>
      <c r="P20" s="146">
        <f>O20*0.051</f>
        <v>2.7500219999999995</v>
      </c>
      <c r="Q20" s="145">
        <v>170</v>
      </c>
      <c r="R20" s="144">
        <f>K20*1000/D20</f>
        <v>114.56666666666666</v>
      </c>
      <c r="S20" s="145">
        <f>L20*1000/D20</f>
        <v>46.583333333333336</v>
      </c>
      <c r="T20" s="144">
        <f>L20-J20</f>
        <v>2.7949999999999999</v>
      </c>
      <c r="U20" s="144">
        <f>N20-P20</f>
        <v>0</v>
      </c>
      <c r="V20" s="147">
        <f>O20-M20</f>
        <v>0</v>
      </c>
    </row>
    <row r="21" spans="1:22" s="1" customFormat="1" x14ac:dyDescent="0.2">
      <c r="A21" s="126"/>
      <c r="B21" s="134">
        <v>15</v>
      </c>
      <c r="C21" s="142" t="s">
        <v>172</v>
      </c>
      <c r="D21" s="143">
        <v>16</v>
      </c>
      <c r="E21" s="143">
        <v>1968</v>
      </c>
      <c r="F21" s="144">
        <v>626.73</v>
      </c>
      <c r="G21" s="144">
        <v>626.73</v>
      </c>
      <c r="H21" s="146">
        <v>2.4969999999999999</v>
      </c>
      <c r="I21" s="146">
        <f>H21</f>
        <v>2.4969999999999999</v>
      </c>
      <c r="J21" s="146"/>
      <c r="K21" s="146">
        <v>1.583</v>
      </c>
      <c r="L21" s="146">
        <v>0.91300000000000003</v>
      </c>
      <c r="M21" s="146">
        <v>17.617000000000001</v>
      </c>
      <c r="N21" s="146">
        <f>M21*0.051</f>
        <v>0.89846700000000002</v>
      </c>
      <c r="O21" s="146">
        <v>17.617000000000001</v>
      </c>
      <c r="P21" s="146">
        <f>O21*0.051</f>
        <v>0.89846700000000002</v>
      </c>
      <c r="Q21" s="145">
        <v>160</v>
      </c>
      <c r="R21" s="144">
        <f>K21*1000/D21</f>
        <v>98.9375</v>
      </c>
      <c r="S21" s="145">
        <f>L21*1000/D21</f>
        <v>57.0625</v>
      </c>
      <c r="T21" s="144">
        <f>L21-J21</f>
        <v>0.91300000000000003</v>
      </c>
      <c r="U21" s="144">
        <f>N21-P21</f>
        <v>0</v>
      </c>
      <c r="V21" s="147">
        <f>O21-M21</f>
        <v>0</v>
      </c>
    </row>
    <row r="22" spans="1:22" s="1" customFormat="1" ht="12.75" customHeight="1" x14ac:dyDescent="0.2">
      <c r="A22" s="126"/>
      <c r="B22" s="134">
        <v>16</v>
      </c>
      <c r="C22" s="153" t="s">
        <v>173</v>
      </c>
      <c r="D22" s="143">
        <v>22</v>
      </c>
      <c r="E22" s="143">
        <v>1982</v>
      </c>
      <c r="F22" s="143">
        <v>1180.06</v>
      </c>
      <c r="G22" s="143">
        <v>1180.06</v>
      </c>
      <c r="H22" s="146">
        <v>4.6769999999999996</v>
      </c>
      <c r="I22" s="146">
        <f>H22</f>
        <v>4.6769999999999996</v>
      </c>
      <c r="J22" s="145"/>
      <c r="K22" s="146">
        <v>3.173</v>
      </c>
      <c r="L22" s="146">
        <v>1.5029999999999999</v>
      </c>
      <c r="M22" s="146">
        <v>29</v>
      </c>
      <c r="N22" s="146">
        <f>M22*0.051</f>
        <v>1.4789999999999999</v>
      </c>
      <c r="O22" s="146">
        <v>29</v>
      </c>
      <c r="P22" s="146">
        <f>O22*0.051</f>
        <v>1.4789999999999999</v>
      </c>
      <c r="Q22" s="145">
        <v>170</v>
      </c>
      <c r="R22" s="144">
        <f>K22*1000/D22</f>
        <v>144.22727272727272</v>
      </c>
      <c r="S22" s="145">
        <f>L22*1000/D22</f>
        <v>68.318181818181813</v>
      </c>
      <c r="T22" s="144">
        <f>L22-J22</f>
        <v>1.5029999999999999</v>
      </c>
      <c r="U22" s="144">
        <f>N22-P22</f>
        <v>0</v>
      </c>
      <c r="V22" s="147">
        <f>O22-M22</f>
        <v>0</v>
      </c>
    </row>
    <row r="23" spans="1:22" s="1" customFormat="1" ht="12.75" customHeight="1" x14ac:dyDescent="0.2">
      <c r="A23" s="126"/>
      <c r="B23" s="134">
        <v>17</v>
      </c>
      <c r="C23" s="153" t="s">
        <v>174</v>
      </c>
      <c r="D23" s="143">
        <v>12</v>
      </c>
      <c r="E23" s="143">
        <v>1990</v>
      </c>
      <c r="F23" s="144">
        <v>707.4</v>
      </c>
      <c r="G23" s="144">
        <v>707.4</v>
      </c>
      <c r="H23" s="146">
        <v>2.4849999999999999</v>
      </c>
      <c r="I23" s="146">
        <v>2.4849999999999999</v>
      </c>
      <c r="J23" s="145"/>
      <c r="K23" s="146">
        <v>1.4510000000000001</v>
      </c>
      <c r="L23" s="146">
        <v>1.0329999999999999</v>
      </c>
      <c r="M23" s="146">
        <v>19.931000000000001</v>
      </c>
      <c r="N23" s="146">
        <f>M23*0.051</f>
        <v>1.016481</v>
      </c>
      <c r="O23" s="146">
        <v>19.931000000000001</v>
      </c>
      <c r="P23" s="146">
        <f>O23*0.051</f>
        <v>1.016481</v>
      </c>
      <c r="Q23" s="145">
        <v>160</v>
      </c>
      <c r="R23" s="144">
        <f>K23*1000/D23</f>
        <v>120.91666666666667</v>
      </c>
      <c r="S23" s="145">
        <f>L23*1000/D23</f>
        <v>86.083333333333329</v>
      </c>
      <c r="T23" s="144">
        <f>L23-J23</f>
        <v>1.0329999999999999</v>
      </c>
      <c r="U23" s="144">
        <f>N23-P23</f>
        <v>0</v>
      </c>
      <c r="V23" s="147">
        <f>O23-M23</f>
        <v>0</v>
      </c>
    </row>
    <row r="24" spans="1:22" s="1" customFormat="1" ht="12.75" customHeight="1" x14ac:dyDescent="0.2">
      <c r="A24" s="126"/>
      <c r="B24" s="134">
        <v>18</v>
      </c>
      <c r="C24" s="153" t="s">
        <v>175</v>
      </c>
      <c r="D24" s="143">
        <v>22</v>
      </c>
      <c r="E24" s="143">
        <v>1986</v>
      </c>
      <c r="F24" s="143">
        <v>1144.1600000000001</v>
      </c>
      <c r="G24" s="143">
        <v>1144.1600000000001</v>
      </c>
      <c r="H24" s="146">
        <v>3.97</v>
      </c>
      <c r="I24" s="146">
        <f>H24</f>
        <v>3.97</v>
      </c>
      <c r="J24" s="145"/>
      <c r="K24" s="146">
        <v>2.8210000000000002</v>
      </c>
      <c r="L24" s="146">
        <v>1.1479999999999999</v>
      </c>
      <c r="M24" s="146">
        <v>22.155000000000001</v>
      </c>
      <c r="N24" s="146">
        <f>M24*0.051</f>
        <v>1.1299049999999999</v>
      </c>
      <c r="O24" s="146">
        <v>22.155000000000001</v>
      </c>
      <c r="P24" s="146">
        <f>O24*0.051</f>
        <v>1.1299049999999999</v>
      </c>
      <c r="Q24" s="145">
        <v>170</v>
      </c>
      <c r="R24" s="144">
        <f>K24*1000/D24</f>
        <v>128.22727272727272</v>
      </c>
      <c r="S24" s="145">
        <f>L24*1000/D24</f>
        <v>52.18181818181818</v>
      </c>
      <c r="T24" s="144">
        <f>L24-J24</f>
        <v>1.1479999999999999</v>
      </c>
      <c r="U24" s="144">
        <f>N24-P24</f>
        <v>0</v>
      </c>
      <c r="V24" s="147">
        <f>O24-M24</f>
        <v>0</v>
      </c>
    </row>
    <row r="25" spans="1:22" s="1" customFormat="1" x14ac:dyDescent="0.2">
      <c r="A25" s="126"/>
      <c r="B25" s="134">
        <v>19</v>
      </c>
      <c r="C25" s="142" t="s">
        <v>176</v>
      </c>
      <c r="D25" s="143">
        <v>36</v>
      </c>
      <c r="E25" s="143">
        <v>1974</v>
      </c>
      <c r="F25" s="143">
        <v>1681.18</v>
      </c>
      <c r="G25" s="143">
        <v>1681.18</v>
      </c>
      <c r="H25" s="146">
        <v>7.351</v>
      </c>
      <c r="I25" s="146">
        <f>H25</f>
        <v>7.351</v>
      </c>
      <c r="J25" s="146"/>
      <c r="K25" s="146">
        <v>5.1429999999999998</v>
      </c>
      <c r="L25" s="146">
        <v>2.2069999999999999</v>
      </c>
      <c r="M25" s="146">
        <v>42.570999999999998</v>
      </c>
      <c r="N25" s="146">
        <f>M25*0.051</f>
        <v>2.1711209999999999</v>
      </c>
      <c r="O25" s="146">
        <v>42.570999999999998</v>
      </c>
      <c r="P25" s="144">
        <f>O25*0.051</f>
        <v>2.1711209999999999</v>
      </c>
      <c r="Q25" s="145">
        <v>160</v>
      </c>
      <c r="R25" s="144">
        <f>K25*1000/D25</f>
        <v>142.86111111111111</v>
      </c>
      <c r="S25" s="145">
        <f>L25*1000/D25</f>
        <v>61.305555555555557</v>
      </c>
      <c r="T25" s="144">
        <f>L25-J25</f>
        <v>2.2069999999999999</v>
      </c>
      <c r="U25" s="144">
        <f>N25-P25</f>
        <v>0</v>
      </c>
      <c r="V25" s="147">
        <f>O25-M25</f>
        <v>0</v>
      </c>
    </row>
    <row r="26" spans="1:22" s="1" customFormat="1" x14ac:dyDescent="0.2">
      <c r="A26" s="126"/>
      <c r="B26" s="134">
        <v>20</v>
      </c>
      <c r="C26" s="142" t="s">
        <v>177</v>
      </c>
      <c r="D26" s="143">
        <v>18</v>
      </c>
      <c r="E26" s="143">
        <v>1993</v>
      </c>
      <c r="F26" s="143">
        <v>1040.44</v>
      </c>
      <c r="G26" s="143">
        <v>1040.44</v>
      </c>
      <c r="H26" s="146">
        <v>4.1509999999999998</v>
      </c>
      <c r="I26" s="146">
        <f>H26</f>
        <v>4.1509999999999998</v>
      </c>
      <c r="J26" s="144"/>
      <c r="K26" s="146">
        <v>2.3679999999999999</v>
      </c>
      <c r="L26" s="146">
        <v>1.782</v>
      </c>
      <c r="M26" s="146">
        <v>34.372</v>
      </c>
      <c r="N26" s="146">
        <f>M26*0.051</f>
        <v>1.752972</v>
      </c>
      <c r="O26" s="146">
        <v>34.372</v>
      </c>
      <c r="P26" s="144">
        <f>O26*0.051</f>
        <v>1.752972</v>
      </c>
      <c r="Q26" s="145">
        <v>170</v>
      </c>
      <c r="R26" s="144">
        <f>K26*1000/D26</f>
        <v>131.55555555555554</v>
      </c>
      <c r="S26" s="145">
        <f>L26*1000/D26</f>
        <v>99</v>
      </c>
      <c r="T26" s="144">
        <f>L26-J26</f>
        <v>1.782</v>
      </c>
      <c r="U26" s="144">
        <f>N26-P26</f>
        <v>0</v>
      </c>
      <c r="V26" s="147">
        <f>O26-M26</f>
        <v>0</v>
      </c>
    </row>
    <row r="27" spans="1:22" s="1" customFormat="1" ht="12.75" customHeight="1" x14ac:dyDescent="0.2">
      <c r="A27" s="126"/>
      <c r="B27" s="134">
        <v>21</v>
      </c>
      <c r="C27" s="142" t="s">
        <v>178</v>
      </c>
      <c r="D27" s="143">
        <v>17</v>
      </c>
      <c r="E27" s="143">
        <v>1992</v>
      </c>
      <c r="F27" s="143">
        <v>1048.54</v>
      </c>
      <c r="G27" s="143">
        <v>1048.54</v>
      </c>
      <c r="H27" s="146">
        <v>3.1539999999999999</v>
      </c>
      <c r="I27" s="146">
        <f>H27</f>
        <v>3.1539999999999999</v>
      </c>
      <c r="J27" s="144"/>
      <c r="K27" s="146">
        <v>2.1629999999999998</v>
      </c>
      <c r="L27" s="146">
        <v>0.99</v>
      </c>
      <c r="M27" s="146">
        <v>19.099</v>
      </c>
      <c r="N27" s="146">
        <f>M27*0.051</f>
        <v>0.97404899999999994</v>
      </c>
      <c r="O27" s="146">
        <v>19.099</v>
      </c>
      <c r="P27" s="144">
        <f>O27*0.051</f>
        <v>0.97404899999999994</v>
      </c>
      <c r="Q27" s="145">
        <v>170</v>
      </c>
      <c r="R27" s="144">
        <f>K27*1000/D27</f>
        <v>127.23529411764706</v>
      </c>
      <c r="S27" s="145">
        <f>L27*1000/D27</f>
        <v>58.235294117647058</v>
      </c>
      <c r="T27" s="144">
        <f>L27-J27</f>
        <v>0.99</v>
      </c>
      <c r="U27" s="144">
        <f>N27-P27</f>
        <v>0</v>
      </c>
      <c r="V27" s="147">
        <f>O27-M27</f>
        <v>0</v>
      </c>
    </row>
    <row r="28" spans="1:22" s="1" customFormat="1" ht="12.75" customHeight="1" x14ac:dyDescent="0.2">
      <c r="A28" s="126"/>
      <c r="B28" s="134">
        <v>22</v>
      </c>
      <c r="C28" s="142" t="s">
        <v>179</v>
      </c>
      <c r="D28" s="143">
        <v>8</v>
      </c>
      <c r="E28" s="143">
        <v>1964</v>
      </c>
      <c r="F28" s="144">
        <v>369.42</v>
      </c>
      <c r="G28" s="144">
        <v>369.42</v>
      </c>
      <c r="H28" s="146">
        <v>0.85299999999999998</v>
      </c>
      <c r="I28" s="146">
        <f>H28</f>
        <v>0.85299999999999998</v>
      </c>
      <c r="J28" s="146"/>
      <c r="K28" s="146">
        <v>0.56399999999999995</v>
      </c>
      <c r="L28" s="146">
        <v>0.28799999999999998</v>
      </c>
      <c r="M28" s="146">
        <v>5.556</v>
      </c>
      <c r="N28" s="146">
        <f>M28*0.051</f>
        <v>0.283356</v>
      </c>
      <c r="O28" s="146">
        <v>5.556</v>
      </c>
      <c r="P28" s="144">
        <f>O28*0.051</f>
        <v>0.283356</v>
      </c>
      <c r="Q28" s="145">
        <v>160</v>
      </c>
      <c r="R28" s="144">
        <f>K28*1000/D28</f>
        <v>70.5</v>
      </c>
      <c r="S28" s="145">
        <f>L28*1000/D28</f>
        <v>36</v>
      </c>
      <c r="T28" s="144">
        <f>L28-J28</f>
        <v>0.28799999999999998</v>
      </c>
      <c r="U28" s="144">
        <f>N28-P28</f>
        <v>0</v>
      </c>
      <c r="V28" s="147">
        <f>O28-M28</f>
        <v>0</v>
      </c>
    </row>
    <row r="29" spans="1:22" s="1" customFormat="1" ht="12.75" customHeight="1" x14ac:dyDescent="0.2">
      <c r="A29" s="126"/>
      <c r="B29" s="134">
        <v>23</v>
      </c>
      <c r="C29" s="148" t="s">
        <v>180</v>
      </c>
      <c r="D29" s="149">
        <v>7</v>
      </c>
      <c r="E29" s="149">
        <v>1958</v>
      </c>
      <c r="F29" s="149">
        <v>321.56</v>
      </c>
      <c r="G29" s="149">
        <v>321.56</v>
      </c>
      <c r="H29" s="146">
        <v>1.4630000000000001</v>
      </c>
      <c r="I29" s="146">
        <f>H29</f>
        <v>1.4630000000000001</v>
      </c>
      <c r="J29" s="151"/>
      <c r="K29" s="146">
        <v>1.1990000000000001</v>
      </c>
      <c r="L29" s="146">
        <v>0.26300000000000001</v>
      </c>
      <c r="M29" s="146">
        <v>5.0750000000000002</v>
      </c>
      <c r="N29" s="146">
        <f>M29*0.051</f>
        <v>0.25882499999999997</v>
      </c>
      <c r="O29" s="146">
        <v>5.0750000000000002</v>
      </c>
      <c r="P29" s="146">
        <f>O29*0.051</f>
        <v>0.25882499999999997</v>
      </c>
      <c r="Q29" s="145">
        <v>160</v>
      </c>
      <c r="R29" s="145">
        <f>K29*1000/D29</f>
        <v>171.28571428571428</v>
      </c>
      <c r="S29" s="145">
        <f>L29*1000/D29</f>
        <v>37.571428571428569</v>
      </c>
      <c r="T29" s="144">
        <f>L29-J29</f>
        <v>0.26300000000000001</v>
      </c>
      <c r="U29" s="144">
        <f>N29-P29</f>
        <v>0</v>
      </c>
      <c r="V29" s="147">
        <f>O29-M29</f>
        <v>0</v>
      </c>
    </row>
    <row r="30" spans="1:22" s="1" customFormat="1" ht="12.75" customHeight="1" x14ac:dyDescent="0.2">
      <c r="A30" s="126"/>
      <c r="B30" s="134">
        <v>24</v>
      </c>
      <c r="C30" s="142" t="s">
        <v>181</v>
      </c>
      <c r="D30" s="143">
        <v>8</v>
      </c>
      <c r="E30" s="143">
        <v>1955</v>
      </c>
      <c r="F30" s="143">
        <v>410.54</v>
      </c>
      <c r="G30" s="143">
        <v>410.54</v>
      </c>
      <c r="H30" s="146">
        <v>1.536</v>
      </c>
      <c r="I30" s="146">
        <f>H30</f>
        <v>1.536</v>
      </c>
      <c r="J30" s="145"/>
      <c r="K30" s="146">
        <v>1.0780000000000001</v>
      </c>
      <c r="L30" s="146">
        <v>0.45600000000000002</v>
      </c>
      <c r="M30" s="146">
        <v>8.8119999999999994</v>
      </c>
      <c r="N30" s="146">
        <f>M30*0.051</f>
        <v>0.44941199999999992</v>
      </c>
      <c r="O30" s="146">
        <v>8.8119999999999994</v>
      </c>
      <c r="P30" s="146">
        <f>O30*0.051</f>
        <v>0.44941199999999992</v>
      </c>
      <c r="Q30" s="145">
        <v>160</v>
      </c>
      <c r="R30" s="145">
        <f>K30*1000/D30</f>
        <v>134.75</v>
      </c>
      <c r="S30" s="145">
        <f>L30*1000/D30</f>
        <v>57</v>
      </c>
      <c r="T30" s="144">
        <f>L30-J30</f>
        <v>0.45600000000000002</v>
      </c>
      <c r="U30" s="144">
        <f>N30-P30</f>
        <v>0</v>
      </c>
      <c r="V30" s="147">
        <f>O30-M30</f>
        <v>0</v>
      </c>
    </row>
    <row r="31" spans="1:22" s="1" customFormat="1" ht="12.75" customHeight="1" x14ac:dyDescent="0.2">
      <c r="A31" s="126"/>
      <c r="B31" s="134">
        <v>25</v>
      </c>
      <c r="C31" s="142" t="s">
        <v>182</v>
      </c>
      <c r="D31" s="143">
        <v>12</v>
      </c>
      <c r="E31" s="143">
        <v>1960</v>
      </c>
      <c r="F31" s="144">
        <v>551.19000000000005</v>
      </c>
      <c r="G31" s="144">
        <v>551.19000000000005</v>
      </c>
      <c r="H31" s="146">
        <v>2.1880000000000002</v>
      </c>
      <c r="I31" s="146">
        <f>H31</f>
        <v>2.1880000000000002</v>
      </c>
      <c r="J31" s="145"/>
      <c r="K31" s="146">
        <v>1.849</v>
      </c>
      <c r="L31" s="146">
        <v>0.33800000000000002</v>
      </c>
      <c r="M31" s="146">
        <v>6.5229999999999997</v>
      </c>
      <c r="N31" s="146">
        <f>M31*0.051</f>
        <v>0.33267299999999994</v>
      </c>
      <c r="O31" s="146">
        <v>6.5229999999999997</v>
      </c>
      <c r="P31" s="146">
        <f>O31*0.051</f>
        <v>0.33267299999999994</v>
      </c>
      <c r="Q31" s="145">
        <v>160</v>
      </c>
      <c r="R31" s="145">
        <f>K31*1000/D31</f>
        <v>154.08333333333334</v>
      </c>
      <c r="S31" s="145">
        <f>L31*1000/D31</f>
        <v>28.166666666666668</v>
      </c>
      <c r="T31" s="144">
        <f>L31-J31</f>
        <v>0.33800000000000002</v>
      </c>
      <c r="U31" s="144">
        <f>N31-P31</f>
        <v>0</v>
      </c>
      <c r="V31" s="147">
        <f>O31-M31</f>
        <v>0</v>
      </c>
    </row>
    <row r="32" spans="1:22" s="1" customFormat="1" ht="12.75" customHeight="1" x14ac:dyDescent="0.2">
      <c r="A32" s="126"/>
      <c r="B32" s="134">
        <v>26</v>
      </c>
      <c r="C32" s="142" t="s">
        <v>183</v>
      </c>
      <c r="D32" s="143">
        <v>12</v>
      </c>
      <c r="E32" s="143">
        <v>1960</v>
      </c>
      <c r="F32" s="144">
        <v>551.19000000000005</v>
      </c>
      <c r="G32" s="144">
        <v>551.19000000000005</v>
      </c>
      <c r="H32" s="146">
        <v>2.1880000000000002</v>
      </c>
      <c r="I32" s="146">
        <f>H32</f>
        <v>2.1880000000000002</v>
      </c>
      <c r="J32" s="145"/>
      <c r="K32" s="146">
        <v>1.849</v>
      </c>
      <c r="L32" s="146">
        <v>0.33800000000000002</v>
      </c>
      <c r="M32" s="146">
        <v>6.5229999999999997</v>
      </c>
      <c r="N32" s="146">
        <f>M32*0.051</f>
        <v>0.33267299999999994</v>
      </c>
      <c r="O32" s="146">
        <v>6.5229999999999997</v>
      </c>
      <c r="P32" s="146">
        <f>O32*0.051</f>
        <v>0.33267299999999994</v>
      </c>
      <c r="Q32" s="145">
        <v>160</v>
      </c>
      <c r="R32" s="145">
        <f>K32*1000/D32</f>
        <v>154.08333333333334</v>
      </c>
      <c r="S32" s="145">
        <f>L32*1000/D32</f>
        <v>28.166666666666668</v>
      </c>
      <c r="T32" s="144">
        <f>L32-J32</f>
        <v>0.33800000000000002</v>
      </c>
      <c r="U32" s="144">
        <f>N32-P32</f>
        <v>0</v>
      </c>
      <c r="V32" s="147">
        <f>O32-M32</f>
        <v>0</v>
      </c>
    </row>
    <row r="33" spans="1:22" s="1" customFormat="1" ht="12.75" customHeight="1" x14ac:dyDescent="0.2">
      <c r="A33" s="126"/>
      <c r="B33" s="134">
        <v>27</v>
      </c>
      <c r="C33" s="142" t="s">
        <v>184</v>
      </c>
      <c r="D33" s="143">
        <v>7</v>
      </c>
      <c r="E33" s="143">
        <v>1976</v>
      </c>
      <c r="F33" s="143">
        <v>392.77</v>
      </c>
      <c r="G33" s="143">
        <v>392.77</v>
      </c>
      <c r="H33" s="146">
        <v>1.79</v>
      </c>
      <c r="I33" s="146">
        <f>H33</f>
        <v>1.79</v>
      </c>
      <c r="J33" s="145"/>
      <c r="K33" s="146">
        <v>1.1120000000000001</v>
      </c>
      <c r="L33" s="146">
        <v>0.67700000000000005</v>
      </c>
      <c r="M33" s="146">
        <v>13.067</v>
      </c>
      <c r="N33" s="146">
        <f>M33*0.051</f>
        <v>0.66641699999999993</v>
      </c>
      <c r="O33" s="144">
        <v>13.067</v>
      </c>
      <c r="P33" s="146">
        <f>O33*0.051</f>
        <v>0.66641699999999993</v>
      </c>
      <c r="Q33" s="145">
        <v>160</v>
      </c>
      <c r="R33" s="145">
        <f>K33*1000/D33</f>
        <v>158.85714285714286</v>
      </c>
      <c r="S33" s="145">
        <f>L33*1000/D33</f>
        <v>96.714285714285708</v>
      </c>
      <c r="T33" s="144">
        <f>L33-J33</f>
        <v>0.67700000000000005</v>
      </c>
      <c r="U33" s="144">
        <f>N33-P33</f>
        <v>0</v>
      </c>
      <c r="V33" s="147">
        <f>O33-M33</f>
        <v>0</v>
      </c>
    </row>
    <row r="34" spans="1:22" s="1" customFormat="1" ht="12.75" customHeight="1" x14ac:dyDescent="0.2">
      <c r="A34" s="126"/>
      <c r="B34" s="134">
        <v>28</v>
      </c>
      <c r="C34" s="142" t="s">
        <v>190</v>
      </c>
      <c r="D34" s="143">
        <v>22</v>
      </c>
      <c r="E34" s="143">
        <v>1979</v>
      </c>
      <c r="F34" s="143">
        <v>1154.82</v>
      </c>
      <c r="G34" s="143">
        <v>1154.82</v>
      </c>
      <c r="H34" s="144">
        <v>3.5070000000000001</v>
      </c>
      <c r="I34" s="144">
        <f>H34</f>
        <v>3.5070000000000001</v>
      </c>
      <c r="J34" s="144">
        <v>3.52</v>
      </c>
      <c r="K34" s="144">
        <f>I34-N34</f>
        <v>2.4183600000000003</v>
      </c>
      <c r="L34" s="144">
        <f>I34-P34</f>
        <v>1.9518000000000002</v>
      </c>
      <c r="M34" s="145">
        <v>21</v>
      </c>
      <c r="N34" s="146">
        <f>M34*0.05184</f>
        <v>1.0886399999999998</v>
      </c>
      <c r="O34" s="145">
        <v>30</v>
      </c>
      <c r="P34" s="144">
        <f>O34*0.05184</f>
        <v>1.5551999999999999</v>
      </c>
      <c r="Q34" s="145">
        <f>J34*1000/D34</f>
        <v>160</v>
      </c>
      <c r="R34" s="145">
        <f>K34*1000/D34</f>
        <v>109.92545454545456</v>
      </c>
      <c r="S34" s="145">
        <f>L34*1000/D34</f>
        <v>88.718181818181833</v>
      </c>
      <c r="T34" s="144">
        <f>L34-J34</f>
        <v>-1.5681999999999998</v>
      </c>
      <c r="U34" s="144">
        <f>N34-P34</f>
        <v>-0.46656000000000009</v>
      </c>
      <c r="V34" s="147">
        <f>O34-M34</f>
        <v>9</v>
      </c>
    </row>
    <row r="35" spans="1:22" s="1" customFormat="1" ht="12.75" customHeight="1" x14ac:dyDescent="0.2">
      <c r="A35" s="126"/>
      <c r="B35" s="134">
        <v>29</v>
      </c>
      <c r="C35" s="142" t="s">
        <v>191</v>
      </c>
      <c r="D35" s="143">
        <v>12</v>
      </c>
      <c r="E35" s="143">
        <v>1974</v>
      </c>
      <c r="F35" s="144">
        <v>600.26</v>
      </c>
      <c r="G35" s="144">
        <v>600.26</v>
      </c>
      <c r="H35" s="146">
        <v>2.0790000000000002</v>
      </c>
      <c r="I35" s="144">
        <f>H35</f>
        <v>2.0790000000000002</v>
      </c>
      <c r="J35" s="146">
        <v>1.92</v>
      </c>
      <c r="K35" s="144">
        <f>I35-N35</f>
        <v>1.4569200000000002</v>
      </c>
      <c r="L35" s="144">
        <f>I35-P35</f>
        <v>1.3532400000000002</v>
      </c>
      <c r="M35" s="144">
        <v>12</v>
      </c>
      <c r="N35" s="146">
        <f>M35*0.05184</f>
        <v>0.62207999999999997</v>
      </c>
      <c r="O35" s="146">
        <v>14</v>
      </c>
      <c r="P35" s="144">
        <f>O35*0.05184</f>
        <v>0.72575999999999996</v>
      </c>
      <c r="Q35" s="145">
        <f>J35*1000/D35</f>
        <v>160</v>
      </c>
      <c r="R35" s="145">
        <f>K35*1000/D35</f>
        <v>121.41000000000003</v>
      </c>
      <c r="S35" s="145">
        <f>L35*1000/D35</f>
        <v>112.77000000000002</v>
      </c>
      <c r="T35" s="144">
        <f>L35-J35</f>
        <v>-0.56675999999999971</v>
      </c>
      <c r="U35" s="144">
        <f>N35-P35</f>
        <v>-0.10367999999999999</v>
      </c>
      <c r="V35" s="147">
        <f>O35-M35</f>
        <v>2</v>
      </c>
    </row>
    <row r="36" spans="1:22" s="1" customFormat="1" ht="12.75" customHeight="1" x14ac:dyDescent="0.2">
      <c r="A36" s="126"/>
      <c r="B36" s="134">
        <v>30</v>
      </c>
      <c r="C36" s="142" t="s">
        <v>192</v>
      </c>
      <c r="D36" s="143">
        <v>9</v>
      </c>
      <c r="E36" s="143">
        <v>1988</v>
      </c>
      <c r="F36" s="143">
        <v>536.79</v>
      </c>
      <c r="G36" s="143">
        <v>536.79</v>
      </c>
      <c r="H36" s="146">
        <v>1.05</v>
      </c>
      <c r="I36" s="144">
        <f>H36</f>
        <v>1.05</v>
      </c>
      <c r="J36" s="146">
        <v>1.44</v>
      </c>
      <c r="K36" s="144">
        <f>I36-N36</f>
        <v>0.79080000000000006</v>
      </c>
      <c r="L36" s="144">
        <f>I36-P36</f>
        <v>0.89448000000000005</v>
      </c>
      <c r="M36" s="144">
        <v>5</v>
      </c>
      <c r="N36" s="146">
        <f>M36*0.05184</f>
        <v>0.25919999999999999</v>
      </c>
      <c r="O36" s="144">
        <v>3</v>
      </c>
      <c r="P36" s="144">
        <f>O36*0.05184</f>
        <v>0.15551999999999999</v>
      </c>
      <c r="Q36" s="145">
        <f>J36*1000/D36</f>
        <v>160</v>
      </c>
      <c r="R36" s="145">
        <f>K36*1000/D36</f>
        <v>87.866666666666674</v>
      </c>
      <c r="S36" s="145">
        <f>L36*1000/D36</f>
        <v>99.38666666666667</v>
      </c>
      <c r="T36" s="144">
        <f>L36-J36</f>
        <v>-0.54551999999999989</v>
      </c>
      <c r="U36" s="144">
        <f>N36-P36</f>
        <v>0.10367999999999999</v>
      </c>
      <c r="V36" s="147">
        <f>O36-M36</f>
        <v>-2</v>
      </c>
    </row>
    <row r="37" spans="1:22" s="1" customFormat="1" ht="12.75" customHeight="1" x14ac:dyDescent="0.2">
      <c r="A37" s="126"/>
      <c r="B37" s="134">
        <v>31</v>
      </c>
      <c r="C37" s="142" t="s">
        <v>193</v>
      </c>
      <c r="D37" s="143">
        <v>27</v>
      </c>
      <c r="E37" s="143">
        <v>1990</v>
      </c>
      <c r="F37" s="143">
        <v>1153.75</v>
      </c>
      <c r="G37" s="143">
        <v>1153.75</v>
      </c>
      <c r="H37" s="146">
        <v>5.0730000000000004</v>
      </c>
      <c r="I37" s="144">
        <f>H37</f>
        <v>5.0730000000000004</v>
      </c>
      <c r="J37" s="146">
        <v>4.32</v>
      </c>
      <c r="K37" s="144">
        <f>I37-N37</f>
        <v>3.5696400000000006</v>
      </c>
      <c r="L37" s="144">
        <f>I37-P37</f>
        <v>3.5696400000000006</v>
      </c>
      <c r="M37" s="144">
        <v>29</v>
      </c>
      <c r="N37" s="146">
        <f>M37*0.05184</f>
        <v>1.5033599999999998</v>
      </c>
      <c r="O37" s="144">
        <v>29</v>
      </c>
      <c r="P37" s="144">
        <f>O37*0.05184</f>
        <v>1.5033599999999998</v>
      </c>
      <c r="Q37" s="145">
        <f>J37*1000/D37</f>
        <v>160</v>
      </c>
      <c r="R37" s="145">
        <f>K37*1000/D37</f>
        <v>132.20888888888891</v>
      </c>
      <c r="S37" s="145">
        <f>L37*1000/D37</f>
        <v>132.20888888888891</v>
      </c>
      <c r="T37" s="144">
        <f>L37-J37</f>
        <v>-0.75035999999999969</v>
      </c>
      <c r="U37" s="144">
        <f>N37-P37</f>
        <v>0</v>
      </c>
      <c r="V37" s="147">
        <f>O37-M37</f>
        <v>0</v>
      </c>
    </row>
    <row r="38" spans="1:22" s="1" customFormat="1" ht="12.75" customHeight="1" x14ac:dyDescent="0.2">
      <c r="A38" s="126"/>
      <c r="B38" s="134">
        <v>32</v>
      </c>
      <c r="C38" s="142" t="s">
        <v>194</v>
      </c>
      <c r="D38" s="143">
        <v>12</v>
      </c>
      <c r="E38" s="143">
        <v>1994</v>
      </c>
      <c r="F38" s="143">
        <v>664.21</v>
      </c>
      <c r="G38" s="143">
        <v>664.21</v>
      </c>
      <c r="H38" s="146">
        <v>2.6459999999999999</v>
      </c>
      <c r="I38" s="144">
        <f>H38</f>
        <v>2.6459999999999999</v>
      </c>
      <c r="J38" s="144">
        <v>1.92</v>
      </c>
      <c r="K38" s="144">
        <f>I38-N38</f>
        <v>1.7647200000000001</v>
      </c>
      <c r="L38" s="144">
        <f>I38-P38</f>
        <v>1.6092</v>
      </c>
      <c r="M38" s="145">
        <v>17</v>
      </c>
      <c r="N38" s="146">
        <f>M38*0.05184</f>
        <v>0.88127999999999995</v>
      </c>
      <c r="O38" s="145">
        <v>20</v>
      </c>
      <c r="P38" s="144">
        <f>O38*0.05184</f>
        <v>1.0367999999999999</v>
      </c>
      <c r="Q38" s="145">
        <f>J38*1000/D38</f>
        <v>160</v>
      </c>
      <c r="R38" s="145">
        <f>K38*1000/D38</f>
        <v>147.06</v>
      </c>
      <c r="S38" s="145">
        <f>L38*1000/D38</f>
        <v>134.1</v>
      </c>
      <c r="T38" s="144">
        <f>L38-J38</f>
        <v>-0.31079999999999997</v>
      </c>
      <c r="U38" s="144">
        <f>N38-P38</f>
        <v>-0.15551999999999999</v>
      </c>
      <c r="V38" s="147">
        <f>O38-M38</f>
        <v>3</v>
      </c>
    </row>
    <row r="39" spans="1:22" s="1" customFormat="1" ht="12.75" customHeight="1" x14ac:dyDescent="0.2">
      <c r="A39" s="126"/>
      <c r="B39" s="134">
        <v>33</v>
      </c>
      <c r="C39" s="142" t="s">
        <v>195</v>
      </c>
      <c r="D39" s="143">
        <v>18</v>
      </c>
      <c r="E39" s="143">
        <v>1980</v>
      </c>
      <c r="F39" s="143">
        <v>978.13</v>
      </c>
      <c r="G39" s="143">
        <v>978.13</v>
      </c>
      <c r="H39" s="146">
        <v>4.2480000000000002</v>
      </c>
      <c r="I39" s="144">
        <f>H39</f>
        <v>4.2480000000000002</v>
      </c>
      <c r="J39" s="144">
        <v>2.88</v>
      </c>
      <c r="K39" s="144">
        <f>I39-N39</f>
        <v>2.7964800000000003</v>
      </c>
      <c r="L39" s="144">
        <f>I39-P39</f>
        <v>2.4854400000000005</v>
      </c>
      <c r="M39" s="145">
        <v>28</v>
      </c>
      <c r="N39" s="146">
        <f>M39*0.05184</f>
        <v>1.4515199999999999</v>
      </c>
      <c r="O39" s="145">
        <v>34</v>
      </c>
      <c r="P39" s="144">
        <f>O39*0.05184</f>
        <v>1.7625599999999999</v>
      </c>
      <c r="Q39" s="145">
        <f>J39*1000/D39</f>
        <v>160</v>
      </c>
      <c r="R39" s="145">
        <f>K39*1000/D39</f>
        <v>155.36000000000001</v>
      </c>
      <c r="S39" s="145">
        <f>L39*1000/D39</f>
        <v>138.08000000000004</v>
      </c>
      <c r="T39" s="144">
        <f>L39-J39</f>
        <v>-0.39455999999999936</v>
      </c>
      <c r="U39" s="144">
        <f>N39-P39</f>
        <v>-0.31103999999999998</v>
      </c>
      <c r="V39" s="147">
        <f>O39-M39</f>
        <v>6</v>
      </c>
    </row>
    <row r="40" spans="1:22" s="1" customFormat="1" ht="12.75" customHeight="1" x14ac:dyDescent="0.2">
      <c r="A40" s="126"/>
      <c r="B40" s="134">
        <v>34</v>
      </c>
      <c r="C40" s="148" t="s">
        <v>202</v>
      </c>
      <c r="D40" s="149">
        <v>25</v>
      </c>
      <c r="E40" s="154" t="s">
        <v>203</v>
      </c>
      <c r="F40" s="149">
        <v>1389.64</v>
      </c>
      <c r="G40" s="149">
        <v>1389.64</v>
      </c>
      <c r="H40" s="146">
        <v>3.7639999999999998</v>
      </c>
      <c r="I40" s="146">
        <f>H40</f>
        <v>3.7639999999999998</v>
      </c>
      <c r="J40" s="151">
        <v>4</v>
      </c>
      <c r="K40" s="144">
        <f>I40-N40</f>
        <v>1.6225700000000001</v>
      </c>
      <c r="L40" s="144">
        <f>I40-P40</f>
        <v>2.1344240000000001</v>
      </c>
      <c r="M40" s="145">
        <v>41</v>
      </c>
      <c r="N40" s="146">
        <f>M40*0.05223</f>
        <v>2.1414299999999997</v>
      </c>
      <c r="O40" s="145">
        <v>31.2</v>
      </c>
      <c r="P40" s="144">
        <f>O40*0.05223</f>
        <v>1.6295759999999999</v>
      </c>
      <c r="Q40" s="145">
        <f>J40*1000/D40</f>
        <v>160</v>
      </c>
      <c r="R40" s="145">
        <f>K40*1000/D40</f>
        <v>64.902800000000013</v>
      </c>
      <c r="S40" s="144">
        <f>L40*1000/D40</f>
        <v>85.376959999999997</v>
      </c>
      <c r="T40" s="144">
        <f>L40-J40</f>
        <v>-1.8655759999999999</v>
      </c>
      <c r="U40" s="144">
        <f>N40-P40</f>
        <v>0.51185399999999981</v>
      </c>
      <c r="V40" s="147">
        <f>O40-M40</f>
        <v>-9.8000000000000007</v>
      </c>
    </row>
    <row r="41" spans="1:22" s="1" customFormat="1" ht="12.75" customHeight="1" x14ac:dyDescent="0.2">
      <c r="A41" s="126"/>
      <c r="B41" s="134">
        <v>35</v>
      </c>
      <c r="C41" s="142" t="s">
        <v>204</v>
      </c>
      <c r="D41" s="143">
        <v>49</v>
      </c>
      <c r="E41" s="154" t="s">
        <v>203</v>
      </c>
      <c r="F41" s="143">
        <v>1860.33</v>
      </c>
      <c r="G41" s="143">
        <v>1860.33</v>
      </c>
      <c r="H41" s="146">
        <v>7.1749999999999998</v>
      </c>
      <c r="I41" s="146">
        <f>H41</f>
        <v>7.1749999999999998</v>
      </c>
      <c r="J41" s="146">
        <v>7.84</v>
      </c>
      <c r="K41" s="144">
        <f>I41-N41</f>
        <v>4.9813399999999994</v>
      </c>
      <c r="L41" s="144">
        <f>I41-P41</f>
        <v>4.9708939999999995</v>
      </c>
      <c r="M41" s="145">
        <v>42</v>
      </c>
      <c r="N41" s="146">
        <f>M41*0.05223</f>
        <v>2.1936599999999999</v>
      </c>
      <c r="O41" s="145">
        <v>42.2</v>
      </c>
      <c r="P41" s="144">
        <f>O41*0.05223</f>
        <v>2.2041059999999999</v>
      </c>
      <c r="Q41" s="145">
        <f>J41*1000/D41</f>
        <v>160</v>
      </c>
      <c r="R41" s="145">
        <f>K41*1000/D41</f>
        <v>101.65999999999998</v>
      </c>
      <c r="S41" s="144">
        <f>L41*1000/D41</f>
        <v>101.44681632653059</v>
      </c>
      <c r="T41" s="144">
        <f>L41-J41</f>
        <v>-2.8691060000000004</v>
      </c>
      <c r="U41" s="144">
        <f>N41-P41</f>
        <v>-1.0445999999999955E-2</v>
      </c>
      <c r="V41" s="147">
        <f>O41-M41</f>
        <v>0.20000000000000284</v>
      </c>
    </row>
    <row r="42" spans="1:22" s="1" customFormat="1" ht="12.75" customHeight="1" x14ac:dyDescent="0.2">
      <c r="A42" s="126"/>
      <c r="B42" s="134">
        <v>36</v>
      </c>
      <c r="C42" s="142" t="s">
        <v>205</v>
      </c>
      <c r="D42" s="143">
        <v>60</v>
      </c>
      <c r="E42" s="154" t="s">
        <v>203</v>
      </c>
      <c r="F42" s="144">
        <v>3153.72</v>
      </c>
      <c r="G42" s="144">
        <v>3153.72</v>
      </c>
      <c r="H42" s="146">
        <v>9.1639999999999997</v>
      </c>
      <c r="I42" s="146">
        <f>H42</f>
        <v>9.1639999999999997</v>
      </c>
      <c r="J42" s="146">
        <v>9.6</v>
      </c>
      <c r="K42" s="144">
        <f>I42-N42</f>
        <v>5.6123599999999998</v>
      </c>
      <c r="L42" s="144">
        <f>I42-P42</f>
        <v>5.173627999999999</v>
      </c>
      <c r="M42" s="145">
        <v>68</v>
      </c>
      <c r="N42" s="146">
        <f>M42*0.05223</f>
        <v>3.5516399999999999</v>
      </c>
      <c r="O42" s="146">
        <v>76.400000000000006</v>
      </c>
      <c r="P42" s="144">
        <f>O42*0.05223</f>
        <v>3.9903720000000003</v>
      </c>
      <c r="Q42" s="145">
        <f>J42*1000/D42</f>
        <v>160</v>
      </c>
      <c r="R42" s="145">
        <f>K42*1000/D42</f>
        <v>93.539333333333332</v>
      </c>
      <c r="S42" s="144">
        <f>L42*1000/D42</f>
        <v>86.227133333333313</v>
      </c>
      <c r="T42" s="144">
        <f>L42-J42</f>
        <v>-4.4263720000000006</v>
      </c>
      <c r="U42" s="144">
        <f>N42-P42</f>
        <v>-0.43873200000000034</v>
      </c>
      <c r="V42" s="147">
        <f>O42-M42</f>
        <v>8.4000000000000057</v>
      </c>
    </row>
    <row r="43" spans="1:22" s="1" customFormat="1" ht="12.75" customHeight="1" x14ac:dyDescent="0.2">
      <c r="A43" s="126"/>
      <c r="B43" s="134">
        <v>37</v>
      </c>
      <c r="C43" s="142" t="s">
        <v>206</v>
      </c>
      <c r="D43" s="143">
        <v>40</v>
      </c>
      <c r="E43" s="154" t="s">
        <v>203</v>
      </c>
      <c r="F43" s="143">
        <v>2323.1799999999998</v>
      </c>
      <c r="G43" s="143">
        <v>2323.1799999999998</v>
      </c>
      <c r="H43" s="146">
        <v>6.5469999999999997</v>
      </c>
      <c r="I43" s="146">
        <f>H43</f>
        <v>6.5469999999999997</v>
      </c>
      <c r="J43" s="146">
        <v>6.4</v>
      </c>
      <c r="K43" s="144">
        <f>I43-N43</f>
        <v>3.9354999999999998</v>
      </c>
      <c r="L43" s="144">
        <f>I43-P43</f>
        <v>1.5632133999999995</v>
      </c>
      <c r="M43" s="145">
        <v>50</v>
      </c>
      <c r="N43" s="146">
        <f>M43*0.05223</f>
        <v>2.6114999999999999</v>
      </c>
      <c r="O43" s="145">
        <v>95.42</v>
      </c>
      <c r="P43" s="144">
        <f>O43*0.05223</f>
        <v>4.9837866000000002</v>
      </c>
      <c r="Q43" s="145">
        <f>J43*1000/D43</f>
        <v>160</v>
      </c>
      <c r="R43" s="145">
        <f>K43*1000/D43</f>
        <v>98.387500000000003</v>
      </c>
      <c r="S43" s="144">
        <f>L43*1000/D43</f>
        <v>39.080334999999991</v>
      </c>
      <c r="T43" s="144">
        <f>L43-J43</f>
        <v>-4.8367866000000008</v>
      </c>
      <c r="U43" s="144">
        <f>N43-P43</f>
        <v>-2.3722866000000002</v>
      </c>
      <c r="V43" s="147">
        <f>O43-M43</f>
        <v>45.42</v>
      </c>
    </row>
    <row r="44" spans="1:22" s="1" customFormat="1" ht="12.75" customHeight="1" x14ac:dyDescent="0.2">
      <c r="A44" s="126"/>
      <c r="B44" s="134">
        <v>38</v>
      </c>
      <c r="C44" s="142" t="s">
        <v>207</v>
      </c>
      <c r="D44" s="143">
        <v>40</v>
      </c>
      <c r="E44" s="154" t="s">
        <v>203</v>
      </c>
      <c r="F44" s="143">
        <v>2272.36</v>
      </c>
      <c r="G44" s="143">
        <v>2272.36</v>
      </c>
      <c r="H44" s="146">
        <v>6.4279999999999999</v>
      </c>
      <c r="I44" s="146">
        <f>H44</f>
        <v>6.4279999999999999</v>
      </c>
      <c r="J44" s="146">
        <v>6.4</v>
      </c>
      <c r="K44" s="144">
        <f>I44-N44</f>
        <v>2.87636</v>
      </c>
      <c r="L44" s="144">
        <f>I44-P44</f>
        <v>3.7642699999999998</v>
      </c>
      <c r="M44" s="145">
        <v>68</v>
      </c>
      <c r="N44" s="146">
        <f>M44*0.05223</f>
        <v>3.5516399999999999</v>
      </c>
      <c r="O44" s="145">
        <v>51</v>
      </c>
      <c r="P44" s="144">
        <f>O44*0.05223</f>
        <v>2.6637300000000002</v>
      </c>
      <c r="Q44" s="145">
        <f>J44*1000/D44</f>
        <v>160</v>
      </c>
      <c r="R44" s="145">
        <f>K44*1000/D44</f>
        <v>71.909000000000006</v>
      </c>
      <c r="S44" s="144">
        <f>L44*1000/D44</f>
        <v>94.106750000000005</v>
      </c>
      <c r="T44" s="144">
        <f>L44-J44</f>
        <v>-2.6357300000000006</v>
      </c>
      <c r="U44" s="144">
        <f>N44-P44</f>
        <v>0.88790999999999976</v>
      </c>
      <c r="V44" s="147">
        <f>O44-M44</f>
        <v>-17</v>
      </c>
    </row>
    <row r="45" spans="1:22" s="1" customFormat="1" ht="12.75" customHeight="1" x14ac:dyDescent="0.2">
      <c r="A45" s="126"/>
      <c r="B45" s="134">
        <v>39</v>
      </c>
      <c r="C45" s="142" t="s">
        <v>208</v>
      </c>
      <c r="D45" s="143">
        <v>60</v>
      </c>
      <c r="E45" s="154" t="s">
        <v>203</v>
      </c>
      <c r="F45" s="143">
        <v>2501.58</v>
      </c>
      <c r="G45" s="143">
        <v>2501.58</v>
      </c>
      <c r="H45" s="146">
        <v>8.8699999999999992</v>
      </c>
      <c r="I45" s="146">
        <f>H45</f>
        <v>8.8699999999999992</v>
      </c>
      <c r="J45" s="146">
        <v>9.6</v>
      </c>
      <c r="K45" s="144">
        <f>I45-N45</f>
        <v>5.3183599999999993</v>
      </c>
      <c r="L45" s="144">
        <f>I45-P45</f>
        <v>4.878217789999999</v>
      </c>
      <c r="M45" s="145">
        <v>68</v>
      </c>
      <c r="N45" s="146">
        <f>M45*0.05223</f>
        <v>3.5516399999999999</v>
      </c>
      <c r="O45" s="145">
        <v>76.427000000000007</v>
      </c>
      <c r="P45" s="144">
        <f>O45*0.05223</f>
        <v>3.9917822100000002</v>
      </c>
      <c r="Q45" s="145">
        <f>J45*1000/D45</f>
        <v>160</v>
      </c>
      <c r="R45" s="145">
        <f>K45*1000/D45</f>
        <v>88.639333333333326</v>
      </c>
      <c r="S45" s="144">
        <f>L45*1000/D45</f>
        <v>81.303629833333318</v>
      </c>
      <c r="T45" s="144">
        <f>L45-J45</f>
        <v>-4.7217822100000006</v>
      </c>
      <c r="U45" s="144">
        <f>N45-P45</f>
        <v>-0.44014221000000031</v>
      </c>
      <c r="V45" s="147">
        <f>O45-M45</f>
        <v>8.4270000000000067</v>
      </c>
    </row>
    <row r="46" spans="1:22" s="1" customFormat="1" ht="12.75" customHeight="1" x14ac:dyDescent="0.2">
      <c r="A46" s="126"/>
      <c r="B46" s="134">
        <v>40</v>
      </c>
      <c r="C46" s="142" t="s">
        <v>209</v>
      </c>
      <c r="D46" s="143">
        <v>25</v>
      </c>
      <c r="E46" s="154" t="s">
        <v>203</v>
      </c>
      <c r="F46" s="144">
        <v>1349.82</v>
      </c>
      <c r="G46" s="144">
        <v>1349.82</v>
      </c>
      <c r="H46" s="146">
        <v>4.5810000000000004</v>
      </c>
      <c r="I46" s="146">
        <f>H46</f>
        <v>4.5810000000000004</v>
      </c>
      <c r="J46" s="146">
        <v>4</v>
      </c>
      <c r="K46" s="144">
        <f>I46-N46</f>
        <v>2.2306500000000007</v>
      </c>
      <c r="L46" s="144">
        <f>I46-P46</f>
        <v>2.4322578000000004</v>
      </c>
      <c r="M46" s="144">
        <v>45</v>
      </c>
      <c r="N46" s="146">
        <f>M46*0.05223</f>
        <v>2.3503499999999997</v>
      </c>
      <c r="O46" s="144">
        <v>41.14</v>
      </c>
      <c r="P46" s="144">
        <f>O46*0.05223</f>
        <v>2.1487422</v>
      </c>
      <c r="Q46" s="145">
        <f>J46*1000/D46</f>
        <v>160</v>
      </c>
      <c r="R46" s="145">
        <f>K46*1000/D46</f>
        <v>89.226000000000028</v>
      </c>
      <c r="S46" s="144">
        <f>L46*1000/D46</f>
        <v>97.290312000000014</v>
      </c>
      <c r="T46" s="144">
        <f>L46-J46</f>
        <v>-1.5677421999999996</v>
      </c>
      <c r="U46" s="144">
        <f>N46-P46</f>
        <v>0.20160779999999967</v>
      </c>
      <c r="V46" s="147">
        <f>O46-M46</f>
        <v>-3.8599999999999994</v>
      </c>
    </row>
    <row r="47" spans="1:22" s="1" customFormat="1" ht="12.75" customHeight="1" x14ac:dyDescent="0.2">
      <c r="A47" s="126"/>
      <c r="B47" s="134">
        <v>41</v>
      </c>
      <c r="C47" s="142" t="s">
        <v>210</v>
      </c>
      <c r="D47" s="143">
        <v>45</v>
      </c>
      <c r="E47" s="154" t="s">
        <v>203</v>
      </c>
      <c r="F47" s="143">
        <v>2197.37</v>
      </c>
      <c r="G47" s="143">
        <v>2197.37</v>
      </c>
      <c r="H47" s="146">
        <v>7.6239999999999997</v>
      </c>
      <c r="I47" s="144">
        <f>H47</f>
        <v>7.6239999999999997</v>
      </c>
      <c r="J47" s="146">
        <v>7.2</v>
      </c>
      <c r="K47" s="144">
        <f>I47-N47</f>
        <v>4.2812799999999998</v>
      </c>
      <c r="L47" s="144">
        <f>I47-P47</f>
        <v>4.0687039</v>
      </c>
      <c r="M47" s="144">
        <v>64</v>
      </c>
      <c r="N47" s="146">
        <f>M47*0.05223</f>
        <v>3.3427199999999999</v>
      </c>
      <c r="O47" s="144">
        <v>68.069999999999993</v>
      </c>
      <c r="P47" s="144">
        <f>O47*0.05223</f>
        <v>3.5552960999999996</v>
      </c>
      <c r="Q47" s="145">
        <f>J47*1000/D47</f>
        <v>160</v>
      </c>
      <c r="R47" s="145">
        <f>K47*1000/D47</f>
        <v>95.139555555555546</v>
      </c>
      <c r="S47" s="144">
        <f>L47*1000/D47</f>
        <v>90.415642222222218</v>
      </c>
      <c r="T47" s="144">
        <f>L47-J47</f>
        <v>-3.1312961000000001</v>
      </c>
      <c r="U47" s="144">
        <f>N47-P47</f>
        <v>-0.21257609999999971</v>
      </c>
      <c r="V47" s="147">
        <f>O47-M47</f>
        <v>4.0699999999999932</v>
      </c>
    </row>
    <row r="48" spans="1:22" s="1" customFormat="1" ht="12.75" customHeight="1" x14ac:dyDescent="0.2">
      <c r="A48" s="126"/>
      <c r="B48" s="134">
        <v>42</v>
      </c>
      <c r="C48" s="142" t="s">
        <v>211</v>
      </c>
      <c r="D48" s="143">
        <v>71</v>
      </c>
      <c r="E48" s="143">
        <v>1975</v>
      </c>
      <c r="F48" s="145">
        <v>3784.51</v>
      </c>
      <c r="G48" s="145">
        <v>3784.51</v>
      </c>
      <c r="H48" s="144">
        <v>7.93</v>
      </c>
      <c r="I48" s="144">
        <v>7.93</v>
      </c>
      <c r="J48" s="144">
        <v>5.567977</v>
      </c>
      <c r="K48" s="144">
        <v>0.93429268292682899</v>
      </c>
      <c r="L48" s="144">
        <v>0.93429268292682899</v>
      </c>
      <c r="M48" s="144">
        <v>137.17073170731709</v>
      </c>
      <c r="N48" s="146">
        <v>6.9957073170731707</v>
      </c>
      <c r="O48" s="144">
        <v>137.17073170731709</v>
      </c>
      <c r="P48" s="144">
        <v>6.9957073170731707</v>
      </c>
      <c r="Q48" s="145">
        <v>78.422211267605633</v>
      </c>
      <c r="R48" s="145">
        <v>13.15905187220886</v>
      </c>
      <c r="S48" s="145">
        <v>13.15905187220886</v>
      </c>
      <c r="T48" s="144"/>
      <c r="U48" s="144"/>
      <c r="V48" s="155"/>
    </row>
    <row r="49" spans="1:22" s="1" customFormat="1" ht="12.75" customHeight="1" x14ac:dyDescent="0.2">
      <c r="A49" s="126"/>
      <c r="B49" s="134">
        <v>43</v>
      </c>
      <c r="C49" s="142" t="s">
        <v>212</v>
      </c>
      <c r="D49" s="143">
        <v>62</v>
      </c>
      <c r="E49" s="143">
        <v>2005</v>
      </c>
      <c r="F49" s="145">
        <v>4933.47</v>
      </c>
      <c r="G49" s="145">
        <v>4787.3</v>
      </c>
      <c r="H49" s="144">
        <v>9.85</v>
      </c>
      <c r="I49" s="144">
        <v>9.85</v>
      </c>
      <c r="J49" s="144">
        <v>4.96</v>
      </c>
      <c r="K49" s="144">
        <v>3.016</v>
      </c>
      <c r="L49" s="144">
        <v>0.94382300000000008</v>
      </c>
      <c r="M49" s="144">
        <v>134</v>
      </c>
      <c r="N49" s="146">
        <v>6.8339999999999996</v>
      </c>
      <c r="O49" s="144">
        <v>170.78</v>
      </c>
      <c r="P49" s="144">
        <v>8.9061769999999996</v>
      </c>
      <c r="Q49" s="145">
        <v>80</v>
      </c>
      <c r="R49" s="145">
        <v>48.645161290322584</v>
      </c>
      <c r="S49" s="145">
        <v>15.222951612903227</v>
      </c>
      <c r="T49" s="144">
        <v>-4.0161769999999999</v>
      </c>
      <c r="U49" s="144">
        <v>-2.0721769999999999</v>
      </c>
      <c r="V49" s="155">
        <v>45.319000000000017</v>
      </c>
    </row>
    <row r="50" spans="1:22" s="1" customFormat="1" ht="12.75" customHeight="1" x14ac:dyDescent="0.2">
      <c r="A50" s="126"/>
      <c r="B50" s="134">
        <v>44</v>
      </c>
      <c r="C50" s="142" t="s">
        <v>213</v>
      </c>
      <c r="D50" s="143">
        <v>20</v>
      </c>
      <c r="E50" s="143">
        <v>2004</v>
      </c>
      <c r="F50" s="145">
        <v>1327.87</v>
      </c>
      <c r="G50" s="145">
        <v>1327.87</v>
      </c>
      <c r="H50" s="144">
        <v>3.27</v>
      </c>
      <c r="I50" s="144">
        <v>3.27</v>
      </c>
      <c r="J50" s="144">
        <v>1.4577800000000001</v>
      </c>
      <c r="K50" s="144">
        <v>0.97500000000000009</v>
      </c>
      <c r="L50" s="144">
        <v>1.1839999999999997</v>
      </c>
      <c r="M50" s="144">
        <v>45</v>
      </c>
      <c r="N50" s="146">
        <v>2.2949999999999999</v>
      </c>
      <c r="O50" s="144">
        <v>40</v>
      </c>
      <c r="P50" s="144">
        <v>2.0860000000000003</v>
      </c>
      <c r="Q50" s="145">
        <v>72.888999999999996</v>
      </c>
      <c r="R50" s="145">
        <v>48.750000000000007</v>
      </c>
      <c r="S50" s="145">
        <v>59.199999999999989</v>
      </c>
      <c r="T50" s="144">
        <v>-0.27378000000000036</v>
      </c>
      <c r="U50" s="144">
        <v>0.20899999999999963</v>
      </c>
      <c r="V50" s="155">
        <v>-3</v>
      </c>
    </row>
    <row r="51" spans="1:22" s="1" customFormat="1" ht="12.75" customHeight="1" x14ac:dyDescent="0.2">
      <c r="A51" s="126"/>
      <c r="B51" s="134">
        <v>45</v>
      </c>
      <c r="C51" s="142" t="s">
        <v>214</v>
      </c>
      <c r="D51" s="143">
        <v>20</v>
      </c>
      <c r="E51" s="143">
        <v>1986</v>
      </c>
      <c r="F51" s="145">
        <v>1270.3900000000001</v>
      </c>
      <c r="G51" s="145">
        <v>1270.3900000000001</v>
      </c>
      <c r="H51" s="144">
        <v>3.74</v>
      </c>
      <c r="I51" s="144">
        <v>3.74</v>
      </c>
      <c r="J51" s="144">
        <v>1.58666</v>
      </c>
      <c r="K51" s="144">
        <v>0.98600000000000021</v>
      </c>
      <c r="L51" s="144">
        <v>0.98600000000000021</v>
      </c>
      <c r="M51" s="144">
        <v>54</v>
      </c>
      <c r="N51" s="146">
        <v>2.754</v>
      </c>
      <c r="O51" s="144">
        <v>54</v>
      </c>
      <c r="P51" s="144">
        <v>2.754</v>
      </c>
      <c r="Q51" s="145">
        <v>79.332999999999998</v>
      </c>
      <c r="R51" s="145">
        <v>49.300000000000011</v>
      </c>
      <c r="S51" s="145">
        <v>49.300000000000011</v>
      </c>
      <c r="T51" s="144"/>
      <c r="U51" s="144"/>
      <c r="V51" s="155"/>
    </row>
    <row r="52" spans="1:22" s="1" customFormat="1" ht="12.75" customHeight="1" x14ac:dyDescent="0.2">
      <c r="A52" s="126"/>
      <c r="B52" s="134">
        <v>46</v>
      </c>
      <c r="C52" s="142" t="s">
        <v>215</v>
      </c>
      <c r="D52" s="143">
        <v>54</v>
      </c>
      <c r="E52" s="143">
        <v>1982</v>
      </c>
      <c r="F52" s="145">
        <v>3507.83</v>
      </c>
      <c r="G52" s="145">
        <v>3507.83</v>
      </c>
      <c r="H52" s="144">
        <v>9.52</v>
      </c>
      <c r="I52" s="144">
        <v>9.52</v>
      </c>
      <c r="J52" s="144">
        <v>7.7279939999999998</v>
      </c>
      <c r="K52" s="144">
        <v>2.8899999999999997</v>
      </c>
      <c r="L52" s="144">
        <v>1.7340049999999989</v>
      </c>
      <c r="M52" s="144">
        <v>130</v>
      </c>
      <c r="N52" s="146">
        <v>6.63</v>
      </c>
      <c r="O52" s="144">
        <v>149.30000000000001</v>
      </c>
      <c r="P52" s="144">
        <v>7.7859950000000007</v>
      </c>
      <c r="Q52" s="145">
        <v>143.11099999999999</v>
      </c>
      <c r="R52" s="145">
        <v>53.518518518518512</v>
      </c>
      <c r="S52" s="145">
        <v>32.111203703703687</v>
      </c>
      <c r="T52" s="144">
        <v>-5.9939890000000009</v>
      </c>
      <c r="U52" s="144">
        <v>-1.1559950000000008</v>
      </c>
      <c r="V52" s="155">
        <v>26.765000000000015</v>
      </c>
    </row>
    <row r="53" spans="1:22" s="1" customFormat="1" ht="12.75" customHeight="1" x14ac:dyDescent="0.2">
      <c r="A53" s="126"/>
      <c r="B53" s="134">
        <v>47</v>
      </c>
      <c r="C53" s="156" t="s">
        <v>216</v>
      </c>
      <c r="D53" s="157">
        <v>60</v>
      </c>
      <c r="E53" s="157">
        <v>1973</v>
      </c>
      <c r="F53" s="158">
        <v>2702.64</v>
      </c>
      <c r="G53" s="158">
        <v>2702.64</v>
      </c>
      <c r="H53" s="159">
        <v>8.74</v>
      </c>
      <c r="I53" s="159">
        <v>8.74</v>
      </c>
      <c r="J53" s="159">
        <v>9.1397940000000002</v>
      </c>
      <c r="K53" s="159">
        <v>4.0480000000000009</v>
      </c>
      <c r="L53" s="159">
        <v>2.3599689999999995</v>
      </c>
      <c r="M53" s="159">
        <v>92</v>
      </c>
      <c r="N53" s="160">
        <v>4.6919999999999993</v>
      </c>
      <c r="O53" s="159">
        <v>122.34</v>
      </c>
      <c r="P53" s="159">
        <v>6.3800310000000007</v>
      </c>
      <c r="Q53" s="158">
        <v>152.32990000000001</v>
      </c>
      <c r="R53" s="158">
        <v>67.466666666666683</v>
      </c>
      <c r="S53" s="158">
        <v>39.332816666666659</v>
      </c>
      <c r="T53" s="159">
        <v>-6.7798250000000007</v>
      </c>
      <c r="U53" s="159">
        <v>-1.6880310000000014</v>
      </c>
      <c r="V53" s="161">
        <v>36.457000000000022</v>
      </c>
    </row>
    <row r="54" spans="1:22" s="1" customFormat="1" ht="12.75" customHeight="1" x14ac:dyDescent="0.2">
      <c r="A54" s="126"/>
      <c r="B54" s="134">
        <v>48</v>
      </c>
      <c r="C54" s="156" t="s">
        <v>217</v>
      </c>
      <c r="D54" s="157">
        <v>60</v>
      </c>
      <c r="E54" s="157">
        <v>1968</v>
      </c>
      <c r="F54" s="158">
        <v>2714.92</v>
      </c>
      <c r="G54" s="158">
        <v>2714.92</v>
      </c>
      <c r="H54" s="159">
        <v>10.7</v>
      </c>
      <c r="I54" s="159">
        <v>10.7</v>
      </c>
      <c r="J54" s="159">
        <v>9.6</v>
      </c>
      <c r="K54" s="159">
        <v>4.8859999999999992</v>
      </c>
      <c r="L54" s="159">
        <v>3.8015979999999994</v>
      </c>
      <c r="M54" s="159">
        <v>114</v>
      </c>
      <c r="N54" s="160">
        <v>5.8140000000000001</v>
      </c>
      <c r="O54" s="159">
        <v>132.28</v>
      </c>
      <c r="P54" s="159">
        <v>6.8984019999999999</v>
      </c>
      <c r="Q54" s="158">
        <v>160</v>
      </c>
      <c r="R54" s="158">
        <v>81.433333333333323</v>
      </c>
      <c r="S54" s="158">
        <v>63.359966666666658</v>
      </c>
      <c r="T54" s="159">
        <v>-5.7984020000000003</v>
      </c>
      <c r="U54" s="159">
        <v>-1.0844019999999999</v>
      </c>
      <c r="V54" s="161">
        <v>24.894000000000005</v>
      </c>
    </row>
    <row r="55" spans="1:22" s="1" customFormat="1" ht="12.75" customHeight="1" x14ac:dyDescent="0.2">
      <c r="A55" s="126"/>
      <c r="B55" s="134">
        <v>49</v>
      </c>
      <c r="C55" s="156" t="s">
        <v>218</v>
      </c>
      <c r="D55" s="157">
        <v>40</v>
      </c>
      <c r="E55" s="157">
        <v>1968</v>
      </c>
      <c r="F55" s="158">
        <v>2425.04</v>
      </c>
      <c r="G55" s="158">
        <v>2425.04</v>
      </c>
      <c r="H55" s="159">
        <v>8.64</v>
      </c>
      <c r="I55" s="159">
        <v>8.64</v>
      </c>
      <c r="J55" s="159">
        <v>6.0654620000000001</v>
      </c>
      <c r="K55" s="159">
        <v>3.6420000000000012</v>
      </c>
      <c r="L55" s="159">
        <v>2.9035000000000002</v>
      </c>
      <c r="M55" s="159">
        <v>98</v>
      </c>
      <c r="N55" s="160">
        <v>4.9979999999999993</v>
      </c>
      <c r="O55" s="159">
        <v>110</v>
      </c>
      <c r="P55" s="159">
        <v>5.7365000000000004</v>
      </c>
      <c r="Q55" s="158">
        <v>151.63655</v>
      </c>
      <c r="R55" s="158">
        <v>91.05000000000004</v>
      </c>
      <c r="S55" s="158">
        <v>72.587500000000006</v>
      </c>
      <c r="T55" s="159">
        <v>-3.1619619999999999</v>
      </c>
      <c r="U55" s="159">
        <v>-0.73850000000000104</v>
      </c>
      <c r="V55" s="161">
        <v>17.5</v>
      </c>
    </row>
    <row r="56" spans="1:22" s="1" customFormat="1" ht="12.75" customHeight="1" x14ac:dyDescent="0.2">
      <c r="A56" s="126"/>
      <c r="B56" s="134">
        <v>50</v>
      </c>
      <c r="C56" s="156" t="s">
        <v>219</v>
      </c>
      <c r="D56" s="157">
        <v>64</v>
      </c>
      <c r="E56" s="157">
        <v>1990</v>
      </c>
      <c r="F56" s="158">
        <v>4278.9399999999996</v>
      </c>
      <c r="G56" s="158">
        <v>4278.9399999999996</v>
      </c>
      <c r="H56" s="159">
        <v>12.73</v>
      </c>
      <c r="I56" s="159">
        <v>12.73</v>
      </c>
      <c r="J56" s="159">
        <v>13.66713</v>
      </c>
      <c r="K56" s="159">
        <v>5.8960000000000008</v>
      </c>
      <c r="L56" s="159">
        <v>5.0983689999999999</v>
      </c>
      <c r="M56" s="159">
        <v>134</v>
      </c>
      <c r="N56" s="160">
        <v>6.8339999999999996</v>
      </c>
      <c r="O56" s="159">
        <v>146.34</v>
      </c>
      <c r="P56" s="159">
        <v>7.6316310000000005</v>
      </c>
      <c r="Q56" s="158">
        <v>213.54890625000002</v>
      </c>
      <c r="R56" s="158">
        <v>92.125000000000014</v>
      </c>
      <c r="S56" s="158">
        <v>79.662015624999995</v>
      </c>
      <c r="T56" s="159">
        <v>-8.5687610000000003</v>
      </c>
      <c r="U56" s="159">
        <v>-0.79763100000000087</v>
      </c>
      <c r="V56" s="161">
        <v>19.657000000000011</v>
      </c>
    </row>
    <row r="57" spans="1:22" s="1" customFormat="1" ht="12.75" customHeight="1" x14ac:dyDescent="0.2">
      <c r="A57" s="126"/>
      <c r="B57" s="134">
        <v>51</v>
      </c>
      <c r="C57" s="156" t="s">
        <v>220</v>
      </c>
      <c r="D57" s="157">
        <v>38</v>
      </c>
      <c r="E57" s="157">
        <v>1985</v>
      </c>
      <c r="F57" s="158">
        <v>1944.32</v>
      </c>
      <c r="G57" s="158">
        <v>1944.32</v>
      </c>
      <c r="H57" s="159">
        <v>7.06</v>
      </c>
      <c r="I57" s="159">
        <v>7.06</v>
      </c>
      <c r="J57" s="159">
        <v>5.7422560000000002</v>
      </c>
      <c r="K57" s="159">
        <v>3.6429999999999998</v>
      </c>
      <c r="L57" s="159">
        <v>1.6775984999999993</v>
      </c>
      <c r="M57" s="159">
        <v>67</v>
      </c>
      <c r="N57" s="160">
        <v>3.4169999999999998</v>
      </c>
      <c r="O57" s="159">
        <v>103.21</v>
      </c>
      <c r="P57" s="159">
        <v>5.3824015000000003</v>
      </c>
      <c r="Q57" s="158">
        <v>151.11199999999999</v>
      </c>
      <c r="R57" s="158">
        <v>95.868421052631575</v>
      </c>
      <c r="S57" s="158">
        <v>44.147328947368408</v>
      </c>
      <c r="T57" s="159">
        <v>-4.0646575000000009</v>
      </c>
      <c r="U57" s="159">
        <v>-1.9654015000000005</v>
      </c>
      <c r="V57" s="161">
        <v>41.370499999999993</v>
      </c>
    </row>
    <row r="58" spans="1:22" s="1" customFormat="1" ht="12.75" customHeight="1" x14ac:dyDescent="0.2">
      <c r="A58" s="126"/>
      <c r="B58" s="134">
        <v>52</v>
      </c>
      <c r="C58" s="156" t="s">
        <v>221</v>
      </c>
      <c r="D58" s="157">
        <v>81</v>
      </c>
      <c r="E58" s="157">
        <v>1983</v>
      </c>
      <c r="F58" s="158">
        <v>5280.59</v>
      </c>
      <c r="G58" s="158">
        <v>5280.59</v>
      </c>
      <c r="H58" s="159">
        <v>16.97</v>
      </c>
      <c r="I58" s="159">
        <v>16.97</v>
      </c>
      <c r="J58" s="159">
        <v>17.316469999999999</v>
      </c>
      <c r="K58" s="159">
        <v>7.8919999999999995</v>
      </c>
      <c r="L58" s="159">
        <v>8.0048934999999979</v>
      </c>
      <c r="M58" s="159">
        <v>178</v>
      </c>
      <c r="N58" s="160">
        <v>9.0779999999999994</v>
      </c>
      <c r="O58" s="159">
        <v>171.91</v>
      </c>
      <c r="P58" s="159">
        <v>8.965106500000001</v>
      </c>
      <c r="Q58" s="158">
        <v>213.78358024691354</v>
      </c>
      <c r="R58" s="158">
        <v>97.432098765432087</v>
      </c>
      <c r="S58" s="158">
        <v>98.825845679012332</v>
      </c>
      <c r="T58" s="159">
        <v>-9.311576500000001</v>
      </c>
      <c r="U58" s="159">
        <v>0.11289349999999843</v>
      </c>
      <c r="V58" s="161">
        <v>2.5055000000000121</v>
      </c>
    </row>
    <row r="59" spans="1:22" s="1" customFormat="1" ht="12.75" customHeight="1" x14ac:dyDescent="0.2">
      <c r="A59" s="126"/>
      <c r="B59" s="134">
        <v>53</v>
      </c>
      <c r="C59" s="156" t="s">
        <v>222</v>
      </c>
      <c r="D59" s="157">
        <v>61</v>
      </c>
      <c r="E59" s="157">
        <v>1973</v>
      </c>
      <c r="F59" s="158">
        <v>2679.02</v>
      </c>
      <c r="G59" s="158">
        <v>2679.02</v>
      </c>
      <c r="H59" s="159">
        <v>10.84</v>
      </c>
      <c r="I59" s="159">
        <v>10.84</v>
      </c>
      <c r="J59" s="159">
        <v>9.6</v>
      </c>
      <c r="K59" s="159">
        <v>6.3520000000000003</v>
      </c>
      <c r="L59" s="159">
        <v>5.449776</v>
      </c>
      <c r="M59" s="159">
        <v>88</v>
      </c>
      <c r="N59" s="160">
        <v>4.4879999999999995</v>
      </c>
      <c r="O59" s="159">
        <v>103.36</v>
      </c>
      <c r="P59" s="159">
        <v>5.3902239999999999</v>
      </c>
      <c r="Q59" s="158">
        <v>157.37704918032787</v>
      </c>
      <c r="R59" s="158">
        <v>104.1311475409836</v>
      </c>
      <c r="S59" s="158">
        <v>89.340590163934422</v>
      </c>
      <c r="T59" s="159">
        <v>-4.1502239999999997</v>
      </c>
      <c r="U59" s="159">
        <v>-0.90222400000000036</v>
      </c>
      <c r="V59" s="161">
        <v>20.528000000000006</v>
      </c>
    </row>
    <row r="60" spans="1:22" s="1" customFormat="1" ht="12.75" customHeight="1" x14ac:dyDescent="0.2">
      <c r="A60" s="126"/>
      <c r="B60" s="134">
        <v>54</v>
      </c>
      <c r="C60" s="156" t="s">
        <v>223</v>
      </c>
      <c r="D60" s="157">
        <v>30</v>
      </c>
      <c r="E60" s="157">
        <v>1988</v>
      </c>
      <c r="F60" s="158">
        <v>1591.77</v>
      </c>
      <c r="G60" s="158">
        <v>1591.77</v>
      </c>
      <c r="H60" s="159">
        <v>6.43</v>
      </c>
      <c r="I60" s="159">
        <v>6.43</v>
      </c>
      <c r="J60" s="162">
        <v>4.38</v>
      </c>
      <c r="K60" s="159">
        <v>3.1659999999999999</v>
      </c>
      <c r="L60" s="159">
        <v>0.9448629999999989</v>
      </c>
      <c r="M60" s="159">
        <v>64</v>
      </c>
      <c r="N60" s="160">
        <v>3.2639999999999998</v>
      </c>
      <c r="O60" s="159">
        <v>105.18</v>
      </c>
      <c r="P60" s="159">
        <v>5.4851370000000008</v>
      </c>
      <c r="Q60" s="158">
        <v>146</v>
      </c>
      <c r="R60" s="158">
        <v>105.53333333333333</v>
      </c>
      <c r="S60" s="158">
        <v>31.495433333333299</v>
      </c>
      <c r="T60" s="159">
        <v>-3.435137000000001</v>
      </c>
      <c r="U60" s="159">
        <v>-2.221137000000001</v>
      </c>
      <c r="V60" s="161">
        <v>46.439000000000007</v>
      </c>
    </row>
    <row r="61" spans="1:22" s="1" customFormat="1" ht="12.75" customHeight="1" x14ac:dyDescent="0.2">
      <c r="A61" s="126"/>
      <c r="B61" s="134">
        <v>55</v>
      </c>
      <c r="C61" s="156" t="s">
        <v>224</v>
      </c>
      <c r="D61" s="157">
        <v>104</v>
      </c>
      <c r="E61" s="157">
        <v>1981</v>
      </c>
      <c r="F61" s="158">
        <v>3388.79</v>
      </c>
      <c r="G61" s="158">
        <v>3388.79</v>
      </c>
      <c r="H61" s="159">
        <v>18.29</v>
      </c>
      <c r="I61" s="159">
        <v>18.29</v>
      </c>
      <c r="J61" s="159">
        <v>14.891999999999999</v>
      </c>
      <c r="K61" s="159">
        <v>10.997</v>
      </c>
      <c r="L61" s="159">
        <v>9.9710319999999975</v>
      </c>
      <c r="M61" s="159">
        <v>143</v>
      </c>
      <c r="N61" s="160">
        <v>7.2929999999999993</v>
      </c>
      <c r="O61" s="159">
        <v>159.52000000000001</v>
      </c>
      <c r="P61" s="159">
        <v>8.3189680000000017</v>
      </c>
      <c r="Q61" s="158">
        <v>143.19230769230768</v>
      </c>
      <c r="R61" s="158">
        <v>105.74038461538461</v>
      </c>
      <c r="S61" s="158">
        <v>95.875307692307672</v>
      </c>
      <c r="T61" s="159">
        <v>-4.920968000000002</v>
      </c>
      <c r="U61" s="159">
        <v>-1.0259680000000024</v>
      </c>
      <c r="V61" s="161">
        <v>24.496000000000009</v>
      </c>
    </row>
    <row r="62" spans="1:22" s="1" customFormat="1" ht="12.75" customHeight="1" x14ac:dyDescent="0.2">
      <c r="A62" s="126"/>
      <c r="B62" s="134">
        <v>56</v>
      </c>
      <c r="C62" s="156" t="s">
        <v>225</v>
      </c>
      <c r="D62" s="157">
        <v>100</v>
      </c>
      <c r="E62" s="157">
        <v>1970</v>
      </c>
      <c r="F62" s="158">
        <v>4374.66</v>
      </c>
      <c r="G62" s="158">
        <v>4374.66</v>
      </c>
      <c r="H62" s="159">
        <v>20.37</v>
      </c>
      <c r="I62" s="159">
        <v>20.37</v>
      </c>
      <c r="J62" s="159">
        <v>16</v>
      </c>
      <c r="K62" s="159">
        <v>11.088000000000001</v>
      </c>
      <c r="L62" s="159">
        <v>9.3762585000000005</v>
      </c>
      <c r="M62" s="159">
        <v>182</v>
      </c>
      <c r="N62" s="160">
        <v>9.282</v>
      </c>
      <c r="O62" s="159">
        <v>210.81</v>
      </c>
      <c r="P62" s="159">
        <v>10.9937415</v>
      </c>
      <c r="Q62" s="158">
        <v>160</v>
      </c>
      <c r="R62" s="158">
        <v>110.88000000000002</v>
      </c>
      <c r="S62" s="158">
        <v>93.762585000000001</v>
      </c>
      <c r="T62" s="159">
        <v>-6.6237414999999995</v>
      </c>
      <c r="U62" s="159">
        <v>-1.7117415000000005</v>
      </c>
      <c r="V62" s="161">
        <v>39.350500000000011</v>
      </c>
    </row>
    <row r="63" spans="1:22" s="1" customFormat="1" ht="12.75" customHeight="1" x14ac:dyDescent="0.2">
      <c r="A63" s="126"/>
      <c r="B63" s="134">
        <v>57</v>
      </c>
      <c r="C63" s="156" t="s">
        <v>226</v>
      </c>
      <c r="D63" s="157">
        <v>77</v>
      </c>
      <c r="E63" s="157">
        <v>1989</v>
      </c>
      <c r="F63" s="158">
        <v>3673.04</v>
      </c>
      <c r="G63" s="158">
        <v>3673.04</v>
      </c>
      <c r="H63" s="159">
        <v>15.75</v>
      </c>
      <c r="I63" s="159">
        <v>15.75</v>
      </c>
      <c r="J63" s="162">
        <v>15.96269</v>
      </c>
      <c r="K63" s="159">
        <v>8.7119999999999997</v>
      </c>
      <c r="L63" s="159">
        <v>7.8289365000000002</v>
      </c>
      <c r="M63" s="159">
        <v>138</v>
      </c>
      <c r="N63" s="160">
        <v>7.0379999999999994</v>
      </c>
      <c r="O63" s="159">
        <v>151.88999999999999</v>
      </c>
      <c r="P63" s="159">
        <v>7.9210634999999998</v>
      </c>
      <c r="Q63" s="158">
        <v>207.30766233766235</v>
      </c>
      <c r="R63" s="158">
        <v>113.14285714285714</v>
      </c>
      <c r="S63" s="158">
        <v>101.67449999999999</v>
      </c>
      <c r="T63" s="159">
        <v>-8.133753500000001</v>
      </c>
      <c r="U63" s="159">
        <v>-0.88306350000000045</v>
      </c>
      <c r="V63" s="161">
        <v>21.484499999999997</v>
      </c>
    </row>
    <row r="64" spans="1:22" s="1" customFormat="1" ht="12.75" customHeight="1" x14ac:dyDescent="0.2">
      <c r="A64" s="126"/>
      <c r="B64" s="134">
        <v>58</v>
      </c>
      <c r="C64" s="163" t="s">
        <v>227</v>
      </c>
      <c r="D64" s="157">
        <v>70</v>
      </c>
      <c r="E64" s="157">
        <v>1980</v>
      </c>
      <c r="F64" s="158">
        <v>3343.89</v>
      </c>
      <c r="G64" s="158">
        <v>3343.89</v>
      </c>
      <c r="H64" s="159">
        <v>15.48</v>
      </c>
      <c r="I64" s="159">
        <v>15.48</v>
      </c>
      <c r="J64" s="159">
        <v>9.6600599999999996</v>
      </c>
      <c r="K64" s="159">
        <v>8.4420000000000002</v>
      </c>
      <c r="L64" s="159">
        <v>8.2066395000000014</v>
      </c>
      <c r="M64" s="159">
        <v>138</v>
      </c>
      <c r="N64" s="160">
        <v>7.0379999999999994</v>
      </c>
      <c r="O64" s="159">
        <v>139.47</v>
      </c>
      <c r="P64" s="159">
        <v>7.2733604999999999</v>
      </c>
      <c r="Q64" s="158">
        <v>138.00085714285714</v>
      </c>
      <c r="R64" s="158">
        <v>120.6</v>
      </c>
      <c r="S64" s="158">
        <v>117.23770714285716</v>
      </c>
      <c r="T64" s="159">
        <v>-1.4534204999999982</v>
      </c>
      <c r="U64" s="159">
        <v>-0.23536050000000053</v>
      </c>
      <c r="V64" s="161">
        <v>8.4435000000000002</v>
      </c>
    </row>
    <row r="65" spans="1:22" s="1" customFormat="1" ht="12.75" customHeight="1" x14ac:dyDescent="0.2">
      <c r="A65" s="126"/>
      <c r="B65" s="134">
        <v>59</v>
      </c>
      <c r="C65" s="163" t="s">
        <v>228</v>
      </c>
      <c r="D65" s="157">
        <v>50</v>
      </c>
      <c r="E65" s="157">
        <v>1973</v>
      </c>
      <c r="F65" s="158">
        <v>2590.0300000000002</v>
      </c>
      <c r="G65" s="158">
        <v>2590.0300000000002</v>
      </c>
      <c r="H65" s="159">
        <v>10.27</v>
      </c>
      <c r="I65" s="159">
        <v>10.27</v>
      </c>
      <c r="J65" s="159">
        <v>8</v>
      </c>
      <c r="K65" s="159">
        <v>6.1390000000000002</v>
      </c>
      <c r="L65" s="159">
        <v>4.3749639999999994</v>
      </c>
      <c r="M65" s="159">
        <v>81</v>
      </c>
      <c r="N65" s="160">
        <v>4.1309999999999993</v>
      </c>
      <c r="O65" s="159">
        <v>113.04</v>
      </c>
      <c r="P65" s="159">
        <v>5.8950360000000002</v>
      </c>
      <c r="Q65" s="158">
        <v>160</v>
      </c>
      <c r="R65" s="158">
        <v>122.78</v>
      </c>
      <c r="S65" s="158">
        <v>87.499279999999985</v>
      </c>
      <c r="T65" s="159">
        <v>-3.6250360000000006</v>
      </c>
      <c r="U65" s="159">
        <v>-1.7640360000000008</v>
      </c>
      <c r="V65" s="161">
        <v>37.692000000000007</v>
      </c>
    </row>
    <row r="66" spans="1:22" s="1" customFormat="1" ht="12.75" customHeight="1" x14ac:dyDescent="0.2">
      <c r="A66" s="126"/>
      <c r="B66" s="134">
        <v>60</v>
      </c>
      <c r="C66" s="163" t="s">
        <v>229</v>
      </c>
      <c r="D66" s="157">
        <v>72</v>
      </c>
      <c r="E66" s="157">
        <v>1973</v>
      </c>
      <c r="F66" s="158">
        <v>3792.91</v>
      </c>
      <c r="G66" s="158">
        <v>3792.91</v>
      </c>
      <c r="H66" s="159">
        <v>16.07</v>
      </c>
      <c r="I66" s="159">
        <v>16.07</v>
      </c>
      <c r="J66" s="159">
        <v>11.36</v>
      </c>
      <c r="K66" s="159">
        <v>10.358000000000001</v>
      </c>
      <c r="L66" s="159">
        <v>9.3254404999999991</v>
      </c>
      <c r="M66" s="159">
        <v>112</v>
      </c>
      <c r="N66" s="160">
        <v>5.7119999999999997</v>
      </c>
      <c r="O66" s="159">
        <v>129.33000000000001</v>
      </c>
      <c r="P66" s="159">
        <v>6.7445595000000012</v>
      </c>
      <c r="Q66" s="158">
        <v>157.77777777777777</v>
      </c>
      <c r="R66" s="158">
        <v>143.86111111111111</v>
      </c>
      <c r="S66" s="158">
        <v>129.52000694444442</v>
      </c>
      <c r="T66" s="159">
        <v>-2.0345595000000003</v>
      </c>
      <c r="U66" s="159">
        <v>-1.0325595000000014</v>
      </c>
      <c r="V66" s="161">
        <v>23.796500000000009</v>
      </c>
    </row>
    <row r="67" spans="1:22" s="1" customFormat="1" ht="12.75" customHeight="1" x14ac:dyDescent="0.2">
      <c r="A67" s="126"/>
      <c r="B67" s="134">
        <v>61</v>
      </c>
      <c r="C67" s="163" t="s">
        <v>230</v>
      </c>
      <c r="D67" s="157">
        <v>55</v>
      </c>
      <c r="E67" s="157">
        <v>1978</v>
      </c>
      <c r="F67" s="158">
        <v>2724.81</v>
      </c>
      <c r="G67" s="158">
        <v>2724.81</v>
      </c>
      <c r="H67" s="159">
        <v>13.74</v>
      </c>
      <c r="I67" s="159">
        <v>13.74</v>
      </c>
      <c r="J67" s="159">
        <v>8.8000000000000007</v>
      </c>
      <c r="K67" s="159">
        <v>7.9260000000000002</v>
      </c>
      <c r="L67" s="159">
        <v>2.0700000000000003</v>
      </c>
      <c r="M67" s="159">
        <v>114</v>
      </c>
      <c r="N67" s="160">
        <v>5.8140000000000001</v>
      </c>
      <c r="O67" s="159">
        <v>224.16442566269689</v>
      </c>
      <c r="P67" s="159">
        <v>11.67</v>
      </c>
      <c r="Q67" s="158">
        <v>160</v>
      </c>
      <c r="R67" s="158">
        <v>144.1090909090909</v>
      </c>
      <c r="S67" s="158">
        <v>37.636363636363647</v>
      </c>
      <c r="T67" s="159">
        <v>-6.73</v>
      </c>
      <c r="U67" s="159">
        <v>-5.8559999999999999</v>
      </c>
      <c r="V67" s="161">
        <v>121.37264694583175</v>
      </c>
    </row>
    <row r="68" spans="1:22" s="1" customFormat="1" x14ac:dyDescent="0.2">
      <c r="A68" s="126"/>
      <c r="B68" s="134">
        <v>62</v>
      </c>
      <c r="C68" s="163" t="s">
        <v>231</v>
      </c>
      <c r="D68" s="157">
        <v>64</v>
      </c>
      <c r="E68" s="157">
        <v>1989</v>
      </c>
      <c r="F68" s="158">
        <v>4103.22</v>
      </c>
      <c r="G68" s="158">
        <v>3992.26</v>
      </c>
      <c r="H68" s="159">
        <v>15.21</v>
      </c>
      <c r="I68" s="159">
        <v>15.21</v>
      </c>
      <c r="J68" s="159">
        <v>13.66713</v>
      </c>
      <c r="K68" s="159">
        <v>9.2430000000000021</v>
      </c>
      <c r="L68" s="159">
        <v>8.5170689999999993</v>
      </c>
      <c r="M68" s="159">
        <v>117</v>
      </c>
      <c r="N68" s="160">
        <v>5.9669999999999996</v>
      </c>
      <c r="O68" s="159">
        <v>128.34</v>
      </c>
      <c r="P68" s="159">
        <v>6.6929310000000006</v>
      </c>
      <c r="Q68" s="158">
        <v>213.54890625000002</v>
      </c>
      <c r="R68" s="158">
        <v>144.42187500000003</v>
      </c>
      <c r="S68" s="158">
        <v>133.07920312499999</v>
      </c>
      <c r="T68" s="159">
        <v>-5.1500610000000009</v>
      </c>
      <c r="U68" s="159">
        <v>-0.72593100000000099</v>
      </c>
      <c r="V68" s="161">
        <v>17.757000000000005</v>
      </c>
    </row>
    <row r="69" spans="1:22" s="1" customFormat="1" x14ac:dyDescent="0.2">
      <c r="A69" s="126"/>
      <c r="B69" s="134">
        <v>63</v>
      </c>
      <c r="C69" s="163" t="s">
        <v>233</v>
      </c>
      <c r="D69" s="157">
        <v>40</v>
      </c>
      <c r="E69" s="157">
        <v>1994</v>
      </c>
      <c r="F69" s="158">
        <v>2023.74</v>
      </c>
      <c r="G69" s="158">
        <v>2023.74</v>
      </c>
      <c r="H69" s="159">
        <v>10.37</v>
      </c>
      <c r="I69" s="162">
        <v>10.37</v>
      </c>
      <c r="J69" s="162">
        <v>6.8</v>
      </c>
      <c r="K69" s="162">
        <v>5.8309999999999995</v>
      </c>
      <c r="L69" s="162">
        <v>5.7807999999999993</v>
      </c>
      <c r="M69" s="162">
        <v>89</v>
      </c>
      <c r="N69" s="164">
        <v>4.5389999999999997</v>
      </c>
      <c r="O69" s="162">
        <v>88</v>
      </c>
      <c r="P69" s="159">
        <v>4.5891999999999999</v>
      </c>
      <c r="Q69" s="158">
        <v>170</v>
      </c>
      <c r="R69" s="158">
        <v>145.77499999999998</v>
      </c>
      <c r="S69" s="158">
        <v>144.51999999999998</v>
      </c>
      <c r="T69" s="159">
        <v>-1.0192000000000005</v>
      </c>
      <c r="U69" s="159">
        <v>-5.0200000000000244E-2</v>
      </c>
      <c r="V69" s="161">
        <v>3.4000000000000057</v>
      </c>
    </row>
    <row r="70" spans="1:22" s="1" customFormat="1" x14ac:dyDescent="0.2">
      <c r="A70" s="126"/>
      <c r="B70" s="134">
        <v>64</v>
      </c>
      <c r="C70" s="163" t="s">
        <v>234</v>
      </c>
      <c r="D70" s="157">
        <v>72</v>
      </c>
      <c r="E70" s="157">
        <v>1975</v>
      </c>
      <c r="F70" s="158">
        <v>3804.01</v>
      </c>
      <c r="G70" s="158">
        <v>3804.01</v>
      </c>
      <c r="H70" s="159">
        <v>16.920000000000002</v>
      </c>
      <c r="I70" s="162">
        <v>16.920000000000002</v>
      </c>
      <c r="J70" s="162">
        <v>11.44</v>
      </c>
      <c r="K70" s="162">
        <v>10.596000000000002</v>
      </c>
      <c r="L70" s="162">
        <v>9.8745350000000016</v>
      </c>
      <c r="M70" s="162">
        <v>124</v>
      </c>
      <c r="N70" s="164">
        <v>6.3239999999999998</v>
      </c>
      <c r="O70" s="162">
        <v>135.1</v>
      </c>
      <c r="P70" s="159">
        <v>7.0454650000000001</v>
      </c>
      <c r="Q70" s="158">
        <v>158.88888888888889</v>
      </c>
      <c r="R70" s="158">
        <v>147.16666666666669</v>
      </c>
      <c r="S70" s="158">
        <v>137.14631944444446</v>
      </c>
      <c r="T70" s="159">
        <v>-1.5654649999999979</v>
      </c>
      <c r="U70" s="159">
        <v>-0.72146500000000024</v>
      </c>
      <c r="V70" s="161">
        <v>17.85499999999999</v>
      </c>
    </row>
    <row r="71" spans="1:22" s="1" customFormat="1" x14ac:dyDescent="0.2">
      <c r="A71" s="126"/>
      <c r="B71" s="134">
        <v>65</v>
      </c>
      <c r="C71" s="165" t="s">
        <v>235</v>
      </c>
      <c r="D71" s="157">
        <v>46</v>
      </c>
      <c r="E71" s="157">
        <v>1979</v>
      </c>
      <c r="F71" s="158">
        <v>2177.5100000000002</v>
      </c>
      <c r="G71" s="158">
        <v>2177.5100000000002</v>
      </c>
      <c r="H71" s="159">
        <v>10.62</v>
      </c>
      <c r="I71" s="159">
        <v>10.62</v>
      </c>
      <c r="J71" s="159">
        <v>7.1299799999999998</v>
      </c>
      <c r="K71" s="159">
        <v>6.7949999999999999</v>
      </c>
      <c r="L71" s="159">
        <v>6.6185304999999985</v>
      </c>
      <c r="M71" s="159">
        <v>75</v>
      </c>
      <c r="N71" s="160">
        <v>3.8249999999999997</v>
      </c>
      <c r="O71" s="159">
        <v>76.73</v>
      </c>
      <c r="P71" s="159">
        <v>4.0014695000000007</v>
      </c>
      <c r="Q71" s="158">
        <v>154.99956521739131</v>
      </c>
      <c r="R71" s="158">
        <v>147.71739130434781</v>
      </c>
      <c r="S71" s="158">
        <v>143.88109782608694</v>
      </c>
      <c r="T71" s="159">
        <v>-0.51144950000000122</v>
      </c>
      <c r="U71" s="159">
        <v>-0.17646950000000095</v>
      </c>
      <c r="V71" s="161">
        <v>5.5665000000000049</v>
      </c>
    </row>
    <row r="72" spans="1:22" s="1" customFormat="1" x14ac:dyDescent="0.2">
      <c r="A72" s="126"/>
      <c r="B72" s="134">
        <v>66</v>
      </c>
      <c r="C72" s="163" t="s">
        <v>236</v>
      </c>
      <c r="D72" s="157">
        <v>45</v>
      </c>
      <c r="E72" s="157">
        <v>1980</v>
      </c>
      <c r="F72" s="158">
        <v>2205.2800000000002</v>
      </c>
      <c r="G72" s="158">
        <v>2205.2800000000002</v>
      </c>
      <c r="H72" s="159">
        <v>11.56</v>
      </c>
      <c r="I72" s="159">
        <v>11.56</v>
      </c>
      <c r="J72" s="159">
        <v>7.1299799999999998</v>
      </c>
      <c r="K72" s="159">
        <v>6.9190000000000005</v>
      </c>
      <c r="L72" s="159">
        <v>4.8602895000000004</v>
      </c>
      <c r="M72" s="159">
        <v>91</v>
      </c>
      <c r="N72" s="160">
        <v>4.641</v>
      </c>
      <c r="O72" s="159">
        <v>128.47</v>
      </c>
      <c r="P72" s="159">
        <v>6.6997105000000001</v>
      </c>
      <c r="Q72" s="158">
        <v>158.44399999999999</v>
      </c>
      <c r="R72" s="158">
        <v>153.75555555555559</v>
      </c>
      <c r="S72" s="158">
        <v>108.00643333333335</v>
      </c>
      <c r="T72" s="159">
        <v>-2.2696904999999994</v>
      </c>
      <c r="U72" s="159">
        <v>-2.0587105000000001</v>
      </c>
      <c r="V72" s="161">
        <v>43.893500000000017</v>
      </c>
    </row>
    <row r="73" spans="1:22" s="1" customFormat="1" x14ac:dyDescent="0.2">
      <c r="A73" s="126"/>
      <c r="B73" s="134">
        <v>67</v>
      </c>
      <c r="C73" s="163" t="s">
        <v>237</v>
      </c>
      <c r="D73" s="157">
        <v>81</v>
      </c>
      <c r="E73" s="157">
        <v>1992</v>
      </c>
      <c r="F73" s="158">
        <v>4942.4399999999996</v>
      </c>
      <c r="G73" s="158">
        <v>4942.4399999999996</v>
      </c>
      <c r="H73" s="159">
        <v>22.06</v>
      </c>
      <c r="I73" s="159">
        <v>22.06</v>
      </c>
      <c r="J73" s="159">
        <v>13.77</v>
      </c>
      <c r="K73" s="159">
        <v>12.523</v>
      </c>
      <c r="L73" s="159">
        <v>10.808115999999998</v>
      </c>
      <c r="M73" s="159">
        <v>187</v>
      </c>
      <c r="N73" s="160">
        <v>9.536999999999999</v>
      </c>
      <c r="O73" s="159">
        <v>215.76</v>
      </c>
      <c r="P73" s="159">
        <v>11.251884</v>
      </c>
      <c r="Q73" s="158">
        <v>170</v>
      </c>
      <c r="R73" s="158">
        <v>154.60493827160494</v>
      </c>
      <c r="S73" s="158">
        <v>133.43353086419751</v>
      </c>
      <c r="T73" s="159">
        <v>-2.9618840000000013</v>
      </c>
      <c r="U73" s="159">
        <v>-1.7148840000000014</v>
      </c>
      <c r="V73" s="161">
        <v>39.548000000000002</v>
      </c>
    </row>
    <row r="74" spans="1:22" s="1" customFormat="1" x14ac:dyDescent="0.2">
      <c r="A74" s="126"/>
      <c r="B74" s="134">
        <v>68</v>
      </c>
      <c r="C74" s="163" t="s">
        <v>239</v>
      </c>
      <c r="D74" s="157">
        <v>81</v>
      </c>
      <c r="E74" s="157">
        <v>1980</v>
      </c>
      <c r="F74" s="158">
        <v>4930.9799999999996</v>
      </c>
      <c r="G74" s="158">
        <v>4930.9799999999996</v>
      </c>
      <c r="H74" s="159">
        <v>22.92</v>
      </c>
      <c r="I74" s="159">
        <v>22.92</v>
      </c>
      <c r="J74" s="159">
        <v>19.171720000000001</v>
      </c>
      <c r="K74" s="159">
        <v>13.230000000000002</v>
      </c>
      <c r="L74" s="159">
        <v>11.493935000000002</v>
      </c>
      <c r="M74" s="159">
        <v>190</v>
      </c>
      <c r="N74" s="160">
        <v>9.69</v>
      </c>
      <c r="O74" s="159">
        <v>219.1</v>
      </c>
      <c r="P74" s="159">
        <v>11.426064999999999</v>
      </c>
      <c r="Q74" s="158">
        <v>236.6879012345679</v>
      </c>
      <c r="R74" s="158">
        <v>163.33333333333334</v>
      </c>
      <c r="S74" s="158">
        <v>141.90043209876546</v>
      </c>
      <c r="T74" s="159">
        <v>-7.6777849999999983</v>
      </c>
      <c r="U74" s="159">
        <v>-1.736065</v>
      </c>
      <c r="V74" s="161">
        <v>40.055000000000007</v>
      </c>
    </row>
    <row r="75" spans="1:22" s="1" customFormat="1" x14ac:dyDescent="0.2">
      <c r="A75" s="126"/>
      <c r="B75" s="134">
        <v>69</v>
      </c>
      <c r="C75" s="163" t="s">
        <v>240</v>
      </c>
      <c r="D75" s="157">
        <v>50</v>
      </c>
      <c r="E75" s="157">
        <v>1985</v>
      </c>
      <c r="F75" s="158">
        <v>3043.12</v>
      </c>
      <c r="G75" s="158">
        <v>2996.88</v>
      </c>
      <c r="H75" s="159">
        <v>15.02</v>
      </c>
      <c r="I75" s="159">
        <v>15.02</v>
      </c>
      <c r="J75" s="159">
        <v>11.52</v>
      </c>
      <c r="K75" s="159">
        <v>8.4920000000000009</v>
      </c>
      <c r="L75" s="159">
        <v>8.4230249999999991</v>
      </c>
      <c r="M75" s="159">
        <v>128</v>
      </c>
      <c r="N75" s="160">
        <v>6.5279999999999996</v>
      </c>
      <c r="O75" s="159">
        <v>126.5</v>
      </c>
      <c r="P75" s="159">
        <v>6.5969750000000005</v>
      </c>
      <c r="Q75" s="158">
        <v>230.4</v>
      </c>
      <c r="R75" s="158">
        <v>169.84</v>
      </c>
      <c r="S75" s="158">
        <v>168.4605</v>
      </c>
      <c r="T75" s="159">
        <v>-3.0969750000000005</v>
      </c>
      <c r="U75" s="159">
        <v>-6.8975000000000897E-2</v>
      </c>
      <c r="V75" s="161">
        <v>4.8250000000000171</v>
      </c>
    </row>
    <row r="76" spans="1:22" s="1" customFormat="1" x14ac:dyDescent="0.2">
      <c r="A76" s="126"/>
      <c r="B76" s="134">
        <v>70</v>
      </c>
      <c r="C76" s="166" t="s">
        <v>241</v>
      </c>
      <c r="D76" s="167">
        <v>54</v>
      </c>
      <c r="E76" s="167">
        <v>1983</v>
      </c>
      <c r="F76" s="168">
        <v>3486.73</v>
      </c>
      <c r="G76" s="168">
        <v>3434.23</v>
      </c>
      <c r="H76" s="162">
        <v>16.41</v>
      </c>
      <c r="I76" s="159">
        <v>16.41</v>
      </c>
      <c r="J76" s="162">
        <v>12.00346</v>
      </c>
      <c r="K76" s="159">
        <v>9.9840000000000018</v>
      </c>
      <c r="L76" s="159">
        <v>9.6028605000000002</v>
      </c>
      <c r="M76" s="159">
        <v>126</v>
      </c>
      <c r="N76" s="160">
        <v>6.4259999999999993</v>
      </c>
      <c r="O76" s="159">
        <v>130.53</v>
      </c>
      <c r="P76" s="159">
        <v>6.8071394999999999</v>
      </c>
      <c r="Q76" s="158">
        <v>222.28629629629631</v>
      </c>
      <c r="R76" s="158">
        <v>184.88888888888891</v>
      </c>
      <c r="S76" s="158">
        <v>177.83075000000002</v>
      </c>
      <c r="T76" s="159">
        <v>-2.4005995000000002</v>
      </c>
      <c r="U76" s="159">
        <v>-0.38113950000000063</v>
      </c>
      <c r="V76" s="161">
        <v>11.0565</v>
      </c>
    </row>
    <row r="77" spans="1:22" s="1" customFormat="1" x14ac:dyDescent="0.2">
      <c r="A77" s="126"/>
      <c r="B77" s="134">
        <v>71</v>
      </c>
      <c r="C77" s="163" t="s">
        <v>242</v>
      </c>
      <c r="D77" s="157">
        <v>60</v>
      </c>
      <c r="E77" s="157">
        <v>1982</v>
      </c>
      <c r="F77" s="158">
        <v>3532.16</v>
      </c>
      <c r="G77" s="158">
        <v>3467.24</v>
      </c>
      <c r="H77" s="162">
        <v>18.61</v>
      </c>
      <c r="I77" s="159">
        <v>18.61</v>
      </c>
      <c r="J77" s="162">
        <v>12.8987</v>
      </c>
      <c r="K77" s="159">
        <v>11.419</v>
      </c>
      <c r="L77" s="159">
        <v>9.9922124999999991</v>
      </c>
      <c r="M77" s="159">
        <v>141</v>
      </c>
      <c r="N77" s="160">
        <v>7.1909999999999998</v>
      </c>
      <c r="O77" s="159">
        <v>165.25</v>
      </c>
      <c r="P77" s="159">
        <v>8.6177875000000004</v>
      </c>
      <c r="Q77" s="158">
        <v>214.97833333333335</v>
      </c>
      <c r="R77" s="158">
        <v>190.31666666666666</v>
      </c>
      <c r="S77" s="158">
        <v>166.53687499999998</v>
      </c>
      <c r="T77" s="159">
        <v>-2.9064875000000008</v>
      </c>
      <c r="U77" s="159">
        <v>-1.4267875000000005</v>
      </c>
      <c r="V77" s="161">
        <v>32.512500000000017</v>
      </c>
    </row>
    <row r="78" spans="1:22" s="1" customFormat="1" x14ac:dyDescent="0.2">
      <c r="A78" s="126"/>
      <c r="B78" s="134">
        <v>72</v>
      </c>
      <c r="C78" s="163" t="s">
        <v>243</v>
      </c>
      <c r="D78" s="157">
        <v>96</v>
      </c>
      <c r="E78" s="157">
        <v>1988</v>
      </c>
      <c r="F78" s="158">
        <v>3716.61</v>
      </c>
      <c r="G78" s="158">
        <v>3618.48</v>
      </c>
      <c r="H78" s="162">
        <v>24.28</v>
      </c>
      <c r="I78" s="159">
        <v>24.28</v>
      </c>
      <c r="J78" s="162">
        <v>20.950140000000001</v>
      </c>
      <c r="K78" s="159">
        <v>18.364000000000001</v>
      </c>
      <c r="L78" s="159">
        <v>17.008203999999999</v>
      </c>
      <c r="M78" s="159">
        <v>116</v>
      </c>
      <c r="N78" s="160">
        <v>5.9159999999999995</v>
      </c>
      <c r="O78" s="159">
        <v>139.44</v>
      </c>
      <c r="P78" s="159">
        <v>7.2717960000000001</v>
      </c>
      <c r="Q78" s="158">
        <v>218.230625</v>
      </c>
      <c r="R78" s="158">
        <v>191.29166666666666</v>
      </c>
      <c r="S78" s="158">
        <v>177.16879166666664</v>
      </c>
      <c r="T78" s="159">
        <v>-3.9419360000000019</v>
      </c>
      <c r="U78" s="159">
        <v>-1.3557960000000007</v>
      </c>
      <c r="V78" s="161">
        <v>30.412000000000006</v>
      </c>
    </row>
    <row r="79" spans="1:22" s="1" customFormat="1" x14ac:dyDescent="0.2">
      <c r="A79" s="126"/>
      <c r="B79" s="134">
        <v>73</v>
      </c>
      <c r="C79" s="163" t="s">
        <v>244</v>
      </c>
      <c r="D79" s="157">
        <v>55</v>
      </c>
      <c r="E79" s="157">
        <v>1979</v>
      </c>
      <c r="F79" s="158">
        <v>3402.29</v>
      </c>
      <c r="G79" s="158">
        <v>3402.29</v>
      </c>
      <c r="H79" s="162">
        <v>16.14</v>
      </c>
      <c r="I79" s="159">
        <v>16.14</v>
      </c>
      <c r="J79" s="162">
        <v>12.4</v>
      </c>
      <c r="K79" s="159">
        <v>10.734000000000002</v>
      </c>
      <c r="L79" s="159">
        <v>9.6859159999999989</v>
      </c>
      <c r="M79" s="159">
        <v>106</v>
      </c>
      <c r="N79" s="160">
        <v>5.4059999999999997</v>
      </c>
      <c r="O79" s="159">
        <v>123.76</v>
      </c>
      <c r="P79" s="159">
        <v>6.4540840000000008</v>
      </c>
      <c r="Q79" s="158">
        <v>225.45454545454547</v>
      </c>
      <c r="R79" s="158">
        <v>195.16363636363639</v>
      </c>
      <c r="S79" s="158">
        <v>176.10756363636364</v>
      </c>
      <c r="T79" s="159">
        <v>-2.7140840000000015</v>
      </c>
      <c r="U79" s="159">
        <v>-1.0480840000000011</v>
      </c>
      <c r="V79" s="161">
        <v>23.948000000000008</v>
      </c>
    </row>
    <row r="80" spans="1:22" s="1" customFormat="1" x14ac:dyDescent="0.2">
      <c r="A80" s="126"/>
      <c r="B80" s="134">
        <v>74</v>
      </c>
      <c r="C80" s="163" t="s">
        <v>245</v>
      </c>
      <c r="D80" s="157">
        <v>55</v>
      </c>
      <c r="E80" s="157">
        <v>1979</v>
      </c>
      <c r="F80" s="158">
        <v>3517.69</v>
      </c>
      <c r="G80" s="158">
        <v>3517.69</v>
      </c>
      <c r="H80" s="162">
        <v>17.59</v>
      </c>
      <c r="I80" s="159">
        <v>17.59</v>
      </c>
      <c r="J80" s="162">
        <v>12.96</v>
      </c>
      <c r="K80" s="159">
        <v>11.878</v>
      </c>
      <c r="L80" s="159">
        <v>11.311139999999998</v>
      </c>
      <c r="M80" s="159">
        <v>112</v>
      </c>
      <c r="N80" s="160">
        <v>5.7119999999999997</v>
      </c>
      <c r="O80" s="159">
        <v>120.4</v>
      </c>
      <c r="P80" s="159">
        <v>6.2788600000000008</v>
      </c>
      <c r="Q80" s="158">
        <v>235.63636363636363</v>
      </c>
      <c r="R80" s="158">
        <v>215.96363636363637</v>
      </c>
      <c r="S80" s="158">
        <v>205.65709090909087</v>
      </c>
      <c r="T80" s="159">
        <v>-1.6488600000000027</v>
      </c>
      <c r="U80" s="159">
        <v>-0.56686000000000103</v>
      </c>
      <c r="V80" s="161">
        <v>14.420000000000016</v>
      </c>
    </row>
    <row r="81" spans="1:22" s="1" customFormat="1" x14ac:dyDescent="0.2">
      <c r="A81" s="126"/>
      <c r="B81" s="134">
        <v>75</v>
      </c>
      <c r="C81" s="163" t="s">
        <v>246</v>
      </c>
      <c r="D81" s="157">
        <v>36</v>
      </c>
      <c r="E81" s="157">
        <v>1987</v>
      </c>
      <c r="F81" s="158">
        <v>2120.54</v>
      </c>
      <c r="G81" s="158">
        <v>2056.6999999999998</v>
      </c>
      <c r="H81" s="162">
        <v>11.77</v>
      </c>
      <c r="I81" s="159">
        <v>11.77</v>
      </c>
      <c r="J81" s="162">
        <v>8.5679999999999996</v>
      </c>
      <c r="K81" s="159">
        <v>8.3019999999999996</v>
      </c>
      <c r="L81" s="159">
        <v>7.7544499999999994</v>
      </c>
      <c r="M81" s="159">
        <v>68</v>
      </c>
      <c r="N81" s="160">
        <v>3.468</v>
      </c>
      <c r="O81" s="159">
        <v>77</v>
      </c>
      <c r="P81" s="159">
        <v>4.0155500000000002</v>
      </c>
      <c r="Q81" s="158">
        <v>238</v>
      </c>
      <c r="R81" s="158">
        <v>230.61111111111111</v>
      </c>
      <c r="S81" s="158">
        <v>215.40138888888887</v>
      </c>
      <c r="T81" s="159">
        <v>-0.81355000000000022</v>
      </c>
      <c r="U81" s="159">
        <v>-0.5475500000000002</v>
      </c>
      <c r="V81" s="161">
        <v>12.850000000000009</v>
      </c>
    </row>
    <row r="82" spans="1:22" s="1" customFormat="1" x14ac:dyDescent="0.2">
      <c r="A82" s="126"/>
      <c r="B82" s="134">
        <v>76</v>
      </c>
      <c r="C82" s="142" t="s">
        <v>286</v>
      </c>
      <c r="D82" s="152">
        <v>20</v>
      </c>
      <c r="E82" s="143">
        <v>2011</v>
      </c>
      <c r="F82" s="145"/>
      <c r="G82" s="145">
        <v>1113.22</v>
      </c>
      <c r="H82" s="144">
        <v>3.38</v>
      </c>
      <c r="I82" s="144">
        <v>3.38</v>
      </c>
      <c r="J82" s="144">
        <v>1.6</v>
      </c>
      <c r="K82" s="144">
        <v>1.1869999999999998</v>
      </c>
      <c r="L82" s="144">
        <v>0.93199999999999994</v>
      </c>
      <c r="M82" s="144">
        <v>43</v>
      </c>
      <c r="N82" s="146">
        <v>2.1930000000000001</v>
      </c>
      <c r="O82" s="144">
        <v>48</v>
      </c>
      <c r="P82" s="144">
        <v>2.448</v>
      </c>
      <c r="Q82" s="145">
        <v>80</v>
      </c>
      <c r="R82" s="145">
        <v>59.349999999999987</v>
      </c>
      <c r="S82" s="145">
        <v>46.599999999999994</v>
      </c>
      <c r="T82" s="144">
        <v>-0.66800000000000015</v>
      </c>
      <c r="U82" s="144">
        <v>-0.25499999999999989</v>
      </c>
      <c r="V82" s="155">
        <v>5</v>
      </c>
    </row>
    <row r="83" spans="1:22" s="1" customFormat="1" x14ac:dyDescent="0.2">
      <c r="A83" s="126"/>
      <c r="B83" s="134">
        <v>77</v>
      </c>
      <c r="C83" s="142" t="s">
        <v>287</v>
      </c>
      <c r="D83" s="152">
        <v>35</v>
      </c>
      <c r="E83" s="143" t="s">
        <v>131</v>
      </c>
      <c r="F83" s="145"/>
      <c r="G83" s="145">
        <v>1482.56</v>
      </c>
      <c r="H83" s="144">
        <v>6.1109999999999998</v>
      </c>
      <c r="I83" s="144">
        <v>6.1109999999999998</v>
      </c>
      <c r="J83" s="144">
        <v>5.6</v>
      </c>
      <c r="K83" s="144">
        <v>4.0199999999999996</v>
      </c>
      <c r="L83" s="144">
        <v>3.9511499999999997</v>
      </c>
      <c r="M83" s="144">
        <v>41</v>
      </c>
      <c r="N83" s="146">
        <v>2.0909999999999997</v>
      </c>
      <c r="O83" s="144">
        <v>42.35</v>
      </c>
      <c r="P83" s="144">
        <v>2.15985</v>
      </c>
      <c r="Q83" s="145">
        <v>160</v>
      </c>
      <c r="R83" s="145">
        <v>114.85714285714285</v>
      </c>
      <c r="S83" s="145">
        <v>112.88999999999999</v>
      </c>
      <c r="T83" s="144">
        <v>-1.6488499999999999</v>
      </c>
      <c r="U83" s="144">
        <v>-6.88500000000003E-2</v>
      </c>
      <c r="V83" s="155">
        <v>1.3500000000000014</v>
      </c>
    </row>
    <row r="84" spans="1:22" s="1" customFormat="1" x14ac:dyDescent="0.2">
      <c r="A84" s="126"/>
      <c r="B84" s="134">
        <v>78</v>
      </c>
      <c r="C84" s="169" t="s">
        <v>288</v>
      </c>
      <c r="D84" s="170">
        <v>27</v>
      </c>
      <c r="E84" s="171" t="s">
        <v>131</v>
      </c>
      <c r="F84" s="172"/>
      <c r="G84" s="172">
        <v>1366.91</v>
      </c>
      <c r="H84" s="173">
        <v>5.968</v>
      </c>
      <c r="I84" s="144">
        <v>5.968</v>
      </c>
      <c r="J84" s="174">
        <v>4.32</v>
      </c>
      <c r="K84" s="144">
        <v>3.7749999999999999</v>
      </c>
      <c r="L84" s="144">
        <v>3.94075</v>
      </c>
      <c r="M84" s="173">
        <v>43</v>
      </c>
      <c r="N84" s="146">
        <v>2.1930000000000001</v>
      </c>
      <c r="O84" s="173">
        <v>39.75</v>
      </c>
      <c r="P84" s="144">
        <v>2.02725</v>
      </c>
      <c r="Q84" s="145">
        <v>160</v>
      </c>
      <c r="R84" s="145">
        <v>139.81481481481481</v>
      </c>
      <c r="S84" s="145">
        <v>145.9537037037037</v>
      </c>
      <c r="T84" s="144">
        <v>-0.37925000000000031</v>
      </c>
      <c r="U84" s="144">
        <v>0.16575000000000006</v>
      </c>
      <c r="V84" s="155">
        <v>-3.25</v>
      </c>
    </row>
    <row r="85" spans="1:22" s="1" customFormat="1" x14ac:dyDescent="0.2">
      <c r="A85" s="126"/>
      <c r="B85" s="134">
        <v>79</v>
      </c>
      <c r="C85" s="169" t="s">
        <v>289</v>
      </c>
      <c r="D85" s="170">
        <v>31</v>
      </c>
      <c r="E85" s="175" t="s">
        <v>131</v>
      </c>
      <c r="F85" s="172"/>
      <c r="G85" s="172">
        <v>1742</v>
      </c>
      <c r="H85" s="173">
        <v>7.1479999999999997</v>
      </c>
      <c r="I85" s="144">
        <v>7.1479999999999997</v>
      </c>
      <c r="J85" s="174">
        <v>4.96</v>
      </c>
      <c r="K85" s="144">
        <v>4.4347999999999992</v>
      </c>
      <c r="L85" s="144">
        <v>4.2409999999999997</v>
      </c>
      <c r="M85" s="173">
        <v>53.2</v>
      </c>
      <c r="N85" s="146">
        <v>2.7132000000000001</v>
      </c>
      <c r="O85" s="173">
        <v>57</v>
      </c>
      <c r="P85" s="144">
        <v>2.907</v>
      </c>
      <c r="Q85" s="145">
        <v>160</v>
      </c>
      <c r="R85" s="145">
        <v>143.05806451612901</v>
      </c>
      <c r="S85" s="145">
        <v>136.80645161290323</v>
      </c>
      <c r="T85" s="144">
        <v>-0.71900000000000031</v>
      </c>
      <c r="U85" s="144">
        <v>-0.19379999999999997</v>
      </c>
      <c r="V85" s="155">
        <v>3.7999999999999972</v>
      </c>
    </row>
    <row r="86" spans="1:22" s="13" customFormat="1" ht="12.75" customHeight="1" x14ac:dyDescent="0.2">
      <c r="A86" s="126"/>
      <c r="B86" s="134">
        <v>80</v>
      </c>
      <c r="C86" s="176" t="s">
        <v>297</v>
      </c>
      <c r="D86" s="177">
        <v>19</v>
      </c>
      <c r="E86" s="177" t="s">
        <v>131</v>
      </c>
      <c r="F86" s="177"/>
      <c r="G86" s="177">
        <v>741.77</v>
      </c>
      <c r="H86" s="178">
        <v>2.7349999999999999</v>
      </c>
      <c r="I86" s="179">
        <f>H86</f>
        <v>2.7349999999999999</v>
      </c>
      <c r="J86" s="179">
        <v>3.04</v>
      </c>
      <c r="K86" s="179">
        <f>I86-N86</f>
        <v>1.1539999999999999</v>
      </c>
      <c r="L86" s="179">
        <f>I86-P86</f>
        <v>1.15706</v>
      </c>
      <c r="M86" s="180">
        <v>31</v>
      </c>
      <c r="N86" s="178">
        <f>M86*0.051</f>
        <v>1.581</v>
      </c>
      <c r="O86" s="180">
        <v>30.94</v>
      </c>
      <c r="P86" s="179">
        <f>O86*0.051</f>
        <v>1.5779399999999999</v>
      </c>
      <c r="Q86" s="180">
        <f>J86*1000/D86</f>
        <v>160</v>
      </c>
      <c r="R86" s="180">
        <f>K86*1000/D86</f>
        <v>60.736842105263158</v>
      </c>
      <c r="S86" s="180">
        <f>L86*1000/D86</f>
        <v>60.897894736842105</v>
      </c>
      <c r="T86" s="179">
        <f>L86-J86</f>
        <v>-1.8829400000000001</v>
      </c>
      <c r="U86" s="179">
        <f>N86-P86</f>
        <v>3.0600000000000627E-3</v>
      </c>
      <c r="V86" s="181">
        <f>O86-M86</f>
        <v>-5.9999999999998721E-2</v>
      </c>
    </row>
    <row r="87" spans="1:22" s="13" customFormat="1" ht="12.75" customHeight="1" x14ac:dyDescent="0.2">
      <c r="A87" s="126"/>
      <c r="B87" s="134">
        <v>81</v>
      </c>
      <c r="C87" s="176" t="s">
        <v>298</v>
      </c>
      <c r="D87" s="177">
        <v>45</v>
      </c>
      <c r="E87" s="177" t="s">
        <v>131</v>
      </c>
      <c r="F87" s="177"/>
      <c r="G87" s="177">
        <v>2347.81</v>
      </c>
      <c r="H87" s="178">
        <v>4.47</v>
      </c>
      <c r="I87" s="179">
        <f>H87</f>
        <v>4.47</v>
      </c>
      <c r="J87" s="179">
        <v>7.2</v>
      </c>
      <c r="K87" s="179">
        <f>I87-N87</f>
        <v>3.093</v>
      </c>
      <c r="L87" s="179">
        <f>I87-P87</f>
        <v>3.2204999999999999</v>
      </c>
      <c r="M87" s="180">
        <v>27</v>
      </c>
      <c r="N87" s="178">
        <f>M87*0.051</f>
        <v>1.377</v>
      </c>
      <c r="O87" s="180">
        <v>24.5</v>
      </c>
      <c r="P87" s="179">
        <f>O87*0.051</f>
        <v>1.2494999999999998</v>
      </c>
      <c r="Q87" s="180">
        <f>J87*1000/D87</f>
        <v>160</v>
      </c>
      <c r="R87" s="180">
        <f>K87*1000/D87</f>
        <v>68.733333333333334</v>
      </c>
      <c r="S87" s="180">
        <f>L87*1000/D87</f>
        <v>71.566666666666663</v>
      </c>
      <c r="T87" s="179">
        <f>L87-J87</f>
        <v>-3.9795000000000003</v>
      </c>
      <c r="U87" s="179">
        <f>N87-P87</f>
        <v>0.12750000000000017</v>
      </c>
      <c r="V87" s="181">
        <f>O87-M87</f>
        <v>-2.5</v>
      </c>
    </row>
    <row r="88" spans="1:22" s="1" customFormat="1" x14ac:dyDescent="0.2">
      <c r="A88" s="126"/>
      <c r="B88" s="134">
        <v>82</v>
      </c>
      <c r="C88" s="176" t="s">
        <v>300</v>
      </c>
      <c r="D88" s="177">
        <v>39</v>
      </c>
      <c r="E88" s="177" t="s">
        <v>131</v>
      </c>
      <c r="F88" s="177"/>
      <c r="G88" s="177">
        <v>2158.09</v>
      </c>
      <c r="H88" s="180">
        <v>6.2130000000000001</v>
      </c>
      <c r="I88" s="179">
        <f>H88</f>
        <v>6.2130000000000001</v>
      </c>
      <c r="J88" s="180">
        <v>6.24</v>
      </c>
      <c r="K88" s="179">
        <f>I88-N88</f>
        <v>3.1020000000000003</v>
      </c>
      <c r="L88" s="179">
        <f>I88-P88</f>
        <v>2.7883499999999999</v>
      </c>
      <c r="M88" s="180">
        <v>61</v>
      </c>
      <c r="N88" s="178">
        <f>M88*0.051</f>
        <v>3.1109999999999998</v>
      </c>
      <c r="O88" s="180">
        <v>67.150000000000006</v>
      </c>
      <c r="P88" s="179">
        <f>O88*0.051</f>
        <v>3.4246500000000002</v>
      </c>
      <c r="Q88" s="180">
        <f>J88*1000/D88</f>
        <v>160</v>
      </c>
      <c r="R88" s="180">
        <f>K88*1000/D88</f>
        <v>79.538461538461547</v>
      </c>
      <c r="S88" s="180">
        <f>L88*1000/D88</f>
        <v>71.496153846153845</v>
      </c>
      <c r="T88" s="179">
        <f>L88-J88</f>
        <v>-3.4516500000000003</v>
      </c>
      <c r="U88" s="179">
        <f>N88-P88</f>
        <v>-0.31365000000000043</v>
      </c>
      <c r="V88" s="181">
        <f>O88-M88</f>
        <v>6.1500000000000057</v>
      </c>
    </row>
    <row r="89" spans="1:22" s="1" customFormat="1" x14ac:dyDescent="0.2">
      <c r="A89" s="126"/>
      <c r="B89" s="134">
        <v>83</v>
      </c>
      <c r="C89" s="176" t="s">
        <v>301</v>
      </c>
      <c r="D89" s="177">
        <v>20</v>
      </c>
      <c r="E89" s="177" t="s">
        <v>131</v>
      </c>
      <c r="F89" s="177"/>
      <c r="G89" s="177">
        <v>1080.71</v>
      </c>
      <c r="H89" s="180">
        <v>3</v>
      </c>
      <c r="I89" s="179">
        <f>H89</f>
        <v>3</v>
      </c>
      <c r="J89" s="180">
        <v>3.2</v>
      </c>
      <c r="K89" s="179">
        <f>I89-N89</f>
        <v>1.7250000000000001</v>
      </c>
      <c r="L89" s="179">
        <f>I89-P89</f>
        <v>1.8780000000000001</v>
      </c>
      <c r="M89" s="180">
        <v>25</v>
      </c>
      <c r="N89" s="178">
        <f>M89*0.051</f>
        <v>1.2749999999999999</v>
      </c>
      <c r="O89" s="180">
        <v>22</v>
      </c>
      <c r="P89" s="179">
        <f>O89*0.051</f>
        <v>1.1219999999999999</v>
      </c>
      <c r="Q89" s="180">
        <f>J89*1000/D89</f>
        <v>160</v>
      </c>
      <c r="R89" s="180">
        <f>K89*1000/D89</f>
        <v>86.25</v>
      </c>
      <c r="S89" s="180">
        <f>L89*1000/D89</f>
        <v>93.9</v>
      </c>
      <c r="T89" s="179">
        <f>L89-J89</f>
        <v>-1.3220000000000001</v>
      </c>
      <c r="U89" s="179">
        <f>N89-P89</f>
        <v>0.15300000000000002</v>
      </c>
      <c r="V89" s="181">
        <f>O89-M89</f>
        <v>-3</v>
      </c>
    </row>
    <row r="90" spans="1:22" s="1" customFormat="1" x14ac:dyDescent="0.2">
      <c r="A90" s="126"/>
      <c r="B90" s="134">
        <v>84</v>
      </c>
      <c r="C90" s="176" t="s">
        <v>302</v>
      </c>
      <c r="D90" s="177">
        <v>40</v>
      </c>
      <c r="E90" s="177" t="s">
        <v>131</v>
      </c>
      <c r="F90" s="177"/>
      <c r="G90" s="177">
        <v>2231.37</v>
      </c>
      <c r="H90" s="180">
        <v>7</v>
      </c>
      <c r="I90" s="179">
        <f>H90</f>
        <v>7</v>
      </c>
      <c r="J90" s="180">
        <v>6.4</v>
      </c>
      <c r="K90" s="179">
        <f>I90-N90</f>
        <v>3.532</v>
      </c>
      <c r="L90" s="179">
        <f>I90-P90</f>
        <v>0.77800000000000047</v>
      </c>
      <c r="M90" s="180">
        <v>68</v>
      </c>
      <c r="N90" s="178">
        <f>M90*0.051</f>
        <v>3.468</v>
      </c>
      <c r="O90" s="180">
        <v>122</v>
      </c>
      <c r="P90" s="179">
        <f>O90*0.051</f>
        <v>6.2219999999999995</v>
      </c>
      <c r="Q90" s="180">
        <f>J90*1000/D90</f>
        <v>160</v>
      </c>
      <c r="R90" s="180">
        <f>K90*1000/D90</f>
        <v>88.3</v>
      </c>
      <c r="S90" s="180">
        <f>L90*1000/D90</f>
        <v>19.45000000000001</v>
      </c>
      <c r="T90" s="179">
        <f>L90-J90</f>
        <v>-5.6219999999999999</v>
      </c>
      <c r="U90" s="179">
        <f>N90-P90</f>
        <v>-2.7539999999999996</v>
      </c>
      <c r="V90" s="181">
        <f>O90-M90</f>
        <v>54</v>
      </c>
    </row>
    <row r="91" spans="1:22" s="1" customFormat="1" x14ac:dyDescent="0.2">
      <c r="A91" s="126"/>
      <c r="B91" s="134">
        <v>85</v>
      </c>
      <c r="C91" s="176" t="s">
        <v>303</v>
      </c>
      <c r="D91" s="177">
        <v>65</v>
      </c>
      <c r="E91" s="177" t="s">
        <v>131</v>
      </c>
      <c r="F91" s="177"/>
      <c r="G91" s="177">
        <v>2335.85</v>
      </c>
      <c r="H91" s="180">
        <v>9.2040000000000006</v>
      </c>
      <c r="I91" s="179">
        <f>H91</f>
        <v>9.2040000000000006</v>
      </c>
      <c r="J91" s="180">
        <v>10.4</v>
      </c>
      <c r="K91" s="179">
        <f>I91-N91</f>
        <v>5.8890000000000011</v>
      </c>
      <c r="L91" s="179">
        <f>I91-P91</f>
        <v>5.73855</v>
      </c>
      <c r="M91" s="180">
        <v>65</v>
      </c>
      <c r="N91" s="178">
        <f>M91*0.051</f>
        <v>3.3149999999999999</v>
      </c>
      <c r="O91" s="180">
        <v>67.95</v>
      </c>
      <c r="P91" s="179">
        <f>O91*0.051</f>
        <v>3.4654500000000001</v>
      </c>
      <c r="Q91" s="180">
        <f>J91*1000/D91</f>
        <v>160</v>
      </c>
      <c r="R91" s="180">
        <f>K91*1000/D91</f>
        <v>90.600000000000009</v>
      </c>
      <c r="S91" s="180">
        <f>L91*1000/D91</f>
        <v>88.285384615384615</v>
      </c>
      <c r="T91" s="179">
        <f>L91-J91</f>
        <v>-4.6614500000000003</v>
      </c>
      <c r="U91" s="179">
        <f>N91-P91</f>
        <v>-0.15045000000000019</v>
      </c>
      <c r="V91" s="181">
        <f>O91-M91</f>
        <v>2.9500000000000028</v>
      </c>
    </row>
    <row r="92" spans="1:22" s="1" customFormat="1" x14ac:dyDescent="0.2">
      <c r="A92" s="126"/>
      <c r="B92" s="134">
        <v>86</v>
      </c>
      <c r="C92" s="176" t="s">
        <v>304</v>
      </c>
      <c r="D92" s="177">
        <v>30</v>
      </c>
      <c r="E92" s="177" t="s">
        <v>131</v>
      </c>
      <c r="F92" s="179"/>
      <c r="G92" s="179">
        <v>1621.65</v>
      </c>
      <c r="H92" s="179">
        <v>4.92</v>
      </c>
      <c r="I92" s="179">
        <f>H92</f>
        <v>4.92</v>
      </c>
      <c r="J92" s="179">
        <v>4.8</v>
      </c>
      <c r="K92" s="179">
        <f>I92-N92</f>
        <v>2.7321</v>
      </c>
      <c r="L92" s="179">
        <f>I92-P92</f>
        <v>2.7117</v>
      </c>
      <c r="M92" s="179">
        <v>42.9</v>
      </c>
      <c r="N92" s="178">
        <f>M92*0.051</f>
        <v>2.1879</v>
      </c>
      <c r="O92" s="179">
        <v>43.3</v>
      </c>
      <c r="P92" s="179">
        <f>O92*0.051</f>
        <v>2.2082999999999999</v>
      </c>
      <c r="Q92" s="180">
        <f>J92*1000/D92</f>
        <v>160</v>
      </c>
      <c r="R92" s="180">
        <f>K92*1000/D92</f>
        <v>91.07</v>
      </c>
      <c r="S92" s="180">
        <f>L92*1000/D92</f>
        <v>90.39</v>
      </c>
      <c r="T92" s="179">
        <f>L92-J92</f>
        <v>-2.0882999999999998</v>
      </c>
      <c r="U92" s="179">
        <f>N92-P92</f>
        <v>-2.0399999999999974E-2</v>
      </c>
      <c r="V92" s="181">
        <f>O92-M92</f>
        <v>0.39999999999999858</v>
      </c>
    </row>
    <row r="93" spans="1:22" s="1" customFormat="1" x14ac:dyDescent="0.2">
      <c r="A93" s="126"/>
      <c r="B93" s="134">
        <v>87</v>
      </c>
      <c r="C93" s="182" t="s">
        <v>305</v>
      </c>
      <c r="D93" s="183">
        <v>25</v>
      </c>
      <c r="E93" s="183" t="s">
        <v>131</v>
      </c>
      <c r="F93" s="183"/>
      <c r="G93" s="183">
        <v>1323.73</v>
      </c>
      <c r="H93" s="184">
        <v>5</v>
      </c>
      <c r="I93" s="184">
        <f>H93</f>
        <v>5</v>
      </c>
      <c r="J93" s="185">
        <v>4</v>
      </c>
      <c r="K93" s="184">
        <f>I93-N93</f>
        <v>3.6740000000000004</v>
      </c>
      <c r="L93" s="184">
        <f>I93-P93</f>
        <v>3.8030300000000001</v>
      </c>
      <c r="M93" s="186">
        <v>26</v>
      </c>
      <c r="N93" s="185">
        <f>M93*0.051</f>
        <v>1.3259999999999998</v>
      </c>
      <c r="O93" s="187">
        <v>23.47</v>
      </c>
      <c r="P93" s="184">
        <f>O93*0.051</f>
        <v>1.1969699999999999</v>
      </c>
      <c r="Q93" s="187">
        <f>J93*1000/D93</f>
        <v>160</v>
      </c>
      <c r="R93" s="187">
        <f>K93*1000/D93</f>
        <v>146.96</v>
      </c>
      <c r="S93" s="187">
        <f>L93*1000/D93</f>
        <v>152.12120000000002</v>
      </c>
      <c r="T93" s="184">
        <f>L93-J93</f>
        <v>-0.19696999999999987</v>
      </c>
      <c r="U93" s="184">
        <f>N93-P93</f>
        <v>0.12902999999999998</v>
      </c>
      <c r="V93" s="188">
        <f>O93-M93</f>
        <v>-2.5300000000000011</v>
      </c>
    </row>
    <row r="94" spans="1:22" s="1" customFormat="1" x14ac:dyDescent="0.2">
      <c r="A94" s="126"/>
      <c r="B94" s="134">
        <v>88</v>
      </c>
      <c r="C94" s="182" t="s">
        <v>310</v>
      </c>
      <c r="D94" s="183">
        <v>26</v>
      </c>
      <c r="E94" s="183" t="s">
        <v>131</v>
      </c>
      <c r="F94" s="183"/>
      <c r="G94" s="183">
        <v>1332.27</v>
      </c>
      <c r="H94" s="187">
        <v>5.9740000000000002</v>
      </c>
      <c r="I94" s="184">
        <f>H94</f>
        <v>5.9740000000000002</v>
      </c>
      <c r="J94" s="187">
        <v>4.16</v>
      </c>
      <c r="K94" s="184">
        <f>I94-N94</f>
        <v>3.9850000000000003</v>
      </c>
      <c r="L94" s="184">
        <f>I94-P94</f>
        <v>3.9309400000000001</v>
      </c>
      <c r="M94" s="187">
        <v>39</v>
      </c>
      <c r="N94" s="185">
        <f>M94*0.051</f>
        <v>1.9889999999999999</v>
      </c>
      <c r="O94" s="187">
        <v>40.06</v>
      </c>
      <c r="P94" s="184">
        <f>O94*0.051</f>
        <v>2.0430600000000001</v>
      </c>
      <c r="Q94" s="187">
        <f>J94*1000/D94</f>
        <v>160</v>
      </c>
      <c r="R94" s="187">
        <f>K94*1000/D94</f>
        <v>153.26923076923077</v>
      </c>
      <c r="S94" s="187">
        <f>L94*1000/D94</f>
        <v>151.19</v>
      </c>
      <c r="T94" s="184">
        <f>L94-J94</f>
        <v>-0.22906000000000004</v>
      </c>
      <c r="U94" s="184">
        <f>N94-P94</f>
        <v>-5.4060000000000219E-2</v>
      </c>
      <c r="V94" s="188">
        <f>O94-M94</f>
        <v>1.0600000000000023</v>
      </c>
    </row>
    <row r="95" spans="1:22" s="1" customFormat="1" x14ac:dyDescent="0.2">
      <c r="A95" s="126"/>
      <c r="B95" s="134">
        <v>89</v>
      </c>
      <c r="C95" s="189" t="s">
        <v>325</v>
      </c>
      <c r="D95" s="170">
        <v>119</v>
      </c>
      <c r="E95" s="175" t="s">
        <v>33</v>
      </c>
      <c r="F95" s="190">
        <v>5779.13</v>
      </c>
      <c r="G95" s="190">
        <v>5779.13</v>
      </c>
      <c r="H95" s="190">
        <v>18.46</v>
      </c>
      <c r="I95" s="144">
        <f>H95</f>
        <v>18.46</v>
      </c>
      <c r="J95" s="191">
        <v>19.04</v>
      </c>
      <c r="K95" s="144">
        <f>I95-N95</f>
        <v>7.6214800000000018</v>
      </c>
      <c r="L95" s="144">
        <f>I95-P95</f>
        <v>7.2702907000000003</v>
      </c>
      <c r="M95" s="190">
        <v>204</v>
      </c>
      <c r="N95" s="146">
        <f>M95*0.05313</f>
        <v>10.838519999999999</v>
      </c>
      <c r="O95" s="190">
        <v>210.61</v>
      </c>
      <c r="P95" s="144">
        <f>O95*0.05313</f>
        <v>11.189709300000001</v>
      </c>
      <c r="Q95" s="145">
        <f>J95*1000/D95</f>
        <v>160</v>
      </c>
      <c r="R95" s="145">
        <f>K95*1000/D95</f>
        <v>64.046050420168072</v>
      </c>
      <c r="S95" s="145">
        <f>L95*1000/D95</f>
        <v>61.094879831932779</v>
      </c>
      <c r="T95" s="144">
        <f>L95-J95</f>
        <v>-11.769709299999999</v>
      </c>
      <c r="U95" s="144">
        <f>N95-P95</f>
        <v>-0.35118930000000148</v>
      </c>
      <c r="V95" s="147">
        <f>O95-M95</f>
        <v>6.6100000000000136</v>
      </c>
    </row>
    <row r="96" spans="1:22" s="1" customFormat="1" x14ac:dyDescent="0.2">
      <c r="A96" s="126"/>
      <c r="B96" s="134">
        <v>90</v>
      </c>
      <c r="C96" s="192" t="s">
        <v>326</v>
      </c>
      <c r="D96" s="170">
        <v>21</v>
      </c>
      <c r="E96" s="175" t="s">
        <v>33</v>
      </c>
      <c r="F96" s="190">
        <v>960.25</v>
      </c>
      <c r="G96" s="193">
        <v>960.25</v>
      </c>
      <c r="H96" s="193">
        <v>2.98</v>
      </c>
      <c r="I96" s="144">
        <f>H96</f>
        <v>2.98</v>
      </c>
      <c r="J96" s="174">
        <v>3.2</v>
      </c>
      <c r="K96" s="144">
        <f>I96-N96</f>
        <v>1.5986200000000002</v>
      </c>
      <c r="L96" s="144">
        <f>I96-P96</f>
        <v>1.3977885999999999</v>
      </c>
      <c r="M96" s="193">
        <v>26</v>
      </c>
      <c r="N96" s="146">
        <f>M96*0.05313</f>
        <v>1.3813799999999998</v>
      </c>
      <c r="O96" s="193">
        <v>29.78</v>
      </c>
      <c r="P96" s="144">
        <f>O96*0.05313</f>
        <v>1.5822114</v>
      </c>
      <c r="Q96" s="145">
        <f>J96*1000/D96</f>
        <v>152.38095238095238</v>
      </c>
      <c r="R96" s="145">
        <f>K96*1000/D96</f>
        <v>76.124761904761911</v>
      </c>
      <c r="S96" s="145">
        <f>L96*1000/D96</f>
        <v>66.561361904761895</v>
      </c>
      <c r="T96" s="144">
        <f>L96-J96</f>
        <v>-1.8022114000000002</v>
      </c>
      <c r="U96" s="144">
        <f>N96-P96</f>
        <v>-0.20083140000000022</v>
      </c>
      <c r="V96" s="147">
        <f>O96-M96</f>
        <v>3.7800000000000011</v>
      </c>
    </row>
    <row r="97" spans="1:22" s="1" customFormat="1" x14ac:dyDescent="0.2">
      <c r="A97" s="126"/>
      <c r="B97" s="134">
        <v>91</v>
      </c>
      <c r="C97" s="189" t="s">
        <v>327</v>
      </c>
      <c r="D97" s="170">
        <v>20</v>
      </c>
      <c r="E97" s="175" t="s">
        <v>33</v>
      </c>
      <c r="F97" s="190">
        <v>1189.8399999999999</v>
      </c>
      <c r="G97" s="190">
        <v>1189.8399999999999</v>
      </c>
      <c r="H97" s="190">
        <v>4.4000000000000004</v>
      </c>
      <c r="I97" s="144">
        <f>H97</f>
        <v>4.4000000000000004</v>
      </c>
      <c r="J97" s="191">
        <v>3.2</v>
      </c>
      <c r="K97" s="144">
        <f>I97-N97</f>
        <v>2.2216700000000005</v>
      </c>
      <c r="L97" s="144">
        <f>I97-P97</f>
        <v>1.4778500000000006</v>
      </c>
      <c r="M97" s="190">
        <v>41</v>
      </c>
      <c r="N97" s="146">
        <f>M97*0.05313</f>
        <v>2.1783299999999999</v>
      </c>
      <c r="O97" s="190">
        <v>55</v>
      </c>
      <c r="P97" s="144">
        <f>O97*0.05313</f>
        <v>2.9221499999999998</v>
      </c>
      <c r="Q97" s="145">
        <f>J97*1000/D97</f>
        <v>160</v>
      </c>
      <c r="R97" s="145">
        <f>K97*1000/D97</f>
        <v>111.08350000000003</v>
      </c>
      <c r="S97" s="145">
        <f>L97*1000/D97</f>
        <v>73.892500000000027</v>
      </c>
      <c r="T97" s="144">
        <f>L97-J97</f>
        <v>-1.7221499999999996</v>
      </c>
      <c r="U97" s="144">
        <f>N97-P97</f>
        <v>-0.74381999999999993</v>
      </c>
      <c r="V97" s="147">
        <f>O97-M97</f>
        <v>14</v>
      </c>
    </row>
    <row r="98" spans="1:22" s="1" customFormat="1" x14ac:dyDescent="0.2">
      <c r="A98" s="126"/>
      <c r="B98" s="134">
        <v>92</v>
      </c>
      <c r="C98" s="189" t="s">
        <v>328</v>
      </c>
      <c r="D98" s="170">
        <v>55</v>
      </c>
      <c r="E98" s="175" t="s">
        <v>33</v>
      </c>
      <c r="F98" s="190">
        <v>2960.91</v>
      </c>
      <c r="G98" s="190">
        <v>2960.91</v>
      </c>
      <c r="H98" s="190">
        <v>11.21</v>
      </c>
      <c r="I98" s="144">
        <f>H98</f>
        <v>11.21</v>
      </c>
      <c r="J98" s="194">
        <v>8.8000000000000007</v>
      </c>
      <c r="K98" s="144">
        <f>I98-N98</f>
        <v>5.8970000000000011</v>
      </c>
      <c r="L98" s="144">
        <f>I98-P98</f>
        <v>5.0405444000000008</v>
      </c>
      <c r="M98" s="190">
        <v>100</v>
      </c>
      <c r="N98" s="146">
        <f>M98*0.05313</f>
        <v>5.3129999999999997</v>
      </c>
      <c r="O98" s="190">
        <v>116.12</v>
      </c>
      <c r="P98" s="144">
        <f>O98*0.05313</f>
        <v>6.1694556</v>
      </c>
      <c r="Q98" s="145">
        <f>J98*1000/D98</f>
        <v>160</v>
      </c>
      <c r="R98" s="145">
        <f>K98*1000/D98</f>
        <v>107.21818181818183</v>
      </c>
      <c r="S98" s="145">
        <f>L98*1000/D98</f>
        <v>91.646261818181827</v>
      </c>
      <c r="T98" s="144">
        <f>L98-J98</f>
        <v>-3.7594555999999999</v>
      </c>
      <c r="U98" s="144">
        <f>N98-P98</f>
        <v>-0.85645560000000032</v>
      </c>
      <c r="V98" s="147">
        <f>O98-M98</f>
        <v>16.120000000000005</v>
      </c>
    </row>
    <row r="99" spans="1:22" s="1" customFormat="1" x14ac:dyDescent="0.2">
      <c r="A99" s="126"/>
      <c r="B99" s="134">
        <v>93</v>
      </c>
      <c r="C99" s="189" t="s">
        <v>329</v>
      </c>
      <c r="D99" s="170">
        <v>119</v>
      </c>
      <c r="E99" s="175" t="s">
        <v>33</v>
      </c>
      <c r="F99" s="190">
        <v>5794.02</v>
      </c>
      <c r="G99" s="190">
        <v>5794.02</v>
      </c>
      <c r="H99" s="190">
        <v>20.49</v>
      </c>
      <c r="I99" s="144">
        <f>H99</f>
        <v>20.49</v>
      </c>
      <c r="J99" s="191">
        <v>19.04</v>
      </c>
      <c r="K99" s="144">
        <f>I99-N99</f>
        <v>10.873469999999999</v>
      </c>
      <c r="L99" s="144">
        <f>I99-P99</f>
        <v>11.146558199999998</v>
      </c>
      <c r="M99" s="190">
        <v>181</v>
      </c>
      <c r="N99" s="146">
        <f>M99*0.05313</f>
        <v>9.6165299999999991</v>
      </c>
      <c r="O99" s="190">
        <v>175.86</v>
      </c>
      <c r="P99" s="144">
        <f>O99*0.05313</f>
        <v>9.3434418000000008</v>
      </c>
      <c r="Q99" s="145">
        <f>J99*1000/D99</f>
        <v>160</v>
      </c>
      <c r="R99" s="145">
        <f>K99*1000/D99</f>
        <v>91.373697478991588</v>
      </c>
      <c r="S99" s="145">
        <f>L99*1000/D99</f>
        <v>93.668556302520983</v>
      </c>
      <c r="T99" s="144">
        <f>L99-J99</f>
        <v>-7.8934418000000015</v>
      </c>
      <c r="U99" s="144">
        <f>N99-P99</f>
        <v>0.27308819999999834</v>
      </c>
      <c r="V99" s="147">
        <f>O99-M99</f>
        <v>-5.1399999999999864</v>
      </c>
    </row>
    <row r="100" spans="1:22" s="1" customFormat="1" x14ac:dyDescent="0.2">
      <c r="A100" s="126"/>
      <c r="B100" s="134">
        <v>94</v>
      </c>
      <c r="C100" s="189" t="s">
        <v>330</v>
      </c>
      <c r="D100" s="170">
        <v>24</v>
      </c>
      <c r="E100" s="175" t="s">
        <v>33</v>
      </c>
      <c r="F100" s="190">
        <v>884.66</v>
      </c>
      <c r="G100" s="190">
        <v>884.66</v>
      </c>
      <c r="H100" s="190">
        <v>4.53</v>
      </c>
      <c r="I100" s="144">
        <f>H100</f>
        <v>4.53</v>
      </c>
      <c r="J100" s="194">
        <v>3.69</v>
      </c>
      <c r="K100" s="144">
        <f>I100-N100</f>
        <v>2.3516700000000004</v>
      </c>
      <c r="L100" s="144">
        <f>I100-P100</f>
        <v>2.2592238000000004</v>
      </c>
      <c r="M100" s="190">
        <v>41</v>
      </c>
      <c r="N100" s="146">
        <f>M100*0.05313</f>
        <v>2.1783299999999999</v>
      </c>
      <c r="O100" s="190">
        <v>42.74</v>
      </c>
      <c r="P100" s="144">
        <f>O100*0.05313</f>
        <v>2.2707761999999998</v>
      </c>
      <c r="Q100" s="145">
        <f>J100*1000/D100</f>
        <v>153.75</v>
      </c>
      <c r="R100" s="145">
        <f>K100*1000/D100</f>
        <v>97.986250000000027</v>
      </c>
      <c r="S100" s="145">
        <f>L100*1000/D100</f>
        <v>94.134325000000032</v>
      </c>
      <c r="T100" s="144">
        <f>L100-J100</f>
        <v>-1.4307761999999995</v>
      </c>
      <c r="U100" s="144">
        <f>N100-P100</f>
        <v>-9.2446199999999923E-2</v>
      </c>
      <c r="V100" s="147">
        <f>O100-M100</f>
        <v>1.740000000000002</v>
      </c>
    </row>
    <row r="101" spans="1:22" s="1" customFormat="1" x14ac:dyDescent="0.2">
      <c r="A101" s="126"/>
      <c r="B101" s="134">
        <v>95</v>
      </c>
      <c r="C101" s="189" t="s">
        <v>331</v>
      </c>
      <c r="D101" s="170">
        <v>75</v>
      </c>
      <c r="E101" s="175" t="s">
        <v>33</v>
      </c>
      <c r="F101" s="190">
        <v>3949.25</v>
      </c>
      <c r="G101" s="190">
        <v>3949.25</v>
      </c>
      <c r="H101" s="190">
        <v>12.95</v>
      </c>
      <c r="I101" s="144">
        <f>H101</f>
        <v>12.95</v>
      </c>
      <c r="J101" s="194">
        <v>12</v>
      </c>
      <c r="K101" s="144">
        <f>I101-N101</f>
        <v>7.3713499999999996</v>
      </c>
      <c r="L101" s="144">
        <f>I101-P101</f>
        <v>7.3447849999999999</v>
      </c>
      <c r="M101" s="190">
        <v>105</v>
      </c>
      <c r="N101" s="146">
        <f>M101*0.05313</f>
        <v>5.5786499999999997</v>
      </c>
      <c r="O101" s="190">
        <v>105.5</v>
      </c>
      <c r="P101" s="144">
        <f>O101*0.05313</f>
        <v>5.6052149999999994</v>
      </c>
      <c r="Q101" s="145">
        <f>J101*1000/D101</f>
        <v>160</v>
      </c>
      <c r="R101" s="145">
        <f>K101*1000/D101</f>
        <v>98.284666666666666</v>
      </c>
      <c r="S101" s="145">
        <f>L101*1000/D101</f>
        <v>97.930466666666661</v>
      </c>
      <c r="T101" s="144">
        <f>L101-J101</f>
        <v>-4.6552150000000001</v>
      </c>
      <c r="U101" s="144">
        <f>N101-P101</f>
        <v>-2.6564999999999728E-2</v>
      </c>
      <c r="V101" s="147">
        <f>O101-M101</f>
        <v>0.5</v>
      </c>
    </row>
    <row r="102" spans="1:22" s="1" customFormat="1" x14ac:dyDescent="0.2">
      <c r="A102" s="126"/>
      <c r="B102" s="134">
        <v>96</v>
      </c>
      <c r="C102" s="189" t="s">
        <v>332</v>
      </c>
      <c r="D102" s="170">
        <v>60</v>
      </c>
      <c r="E102" s="175" t="s">
        <v>33</v>
      </c>
      <c r="F102" s="190">
        <v>3632</v>
      </c>
      <c r="G102" s="190">
        <v>3632</v>
      </c>
      <c r="H102" s="190">
        <v>12.51</v>
      </c>
      <c r="I102" s="144">
        <f>H102</f>
        <v>12.51</v>
      </c>
      <c r="J102" s="194">
        <v>9.6</v>
      </c>
      <c r="K102" s="144">
        <f>I102-N102</f>
        <v>6.1875299999999998</v>
      </c>
      <c r="L102" s="144">
        <f>I102-P102</f>
        <v>5.9649153000000004</v>
      </c>
      <c r="M102" s="190">
        <v>119</v>
      </c>
      <c r="N102" s="146">
        <f>M102*0.05313</f>
        <v>6.32247</v>
      </c>
      <c r="O102" s="190">
        <v>123.19</v>
      </c>
      <c r="P102" s="144">
        <f>O102*0.05313</f>
        <v>6.5450846999999994</v>
      </c>
      <c r="Q102" s="145">
        <f>J102*1000/D102</f>
        <v>160</v>
      </c>
      <c r="R102" s="145">
        <f>K102*1000/D102</f>
        <v>103.1255</v>
      </c>
      <c r="S102" s="145">
        <f>L102*1000/D102</f>
        <v>99.415255000000016</v>
      </c>
      <c r="T102" s="144">
        <f>L102-J102</f>
        <v>-3.6350846999999993</v>
      </c>
      <c r="U102" s="144">
        <f>N102-P102</f>
        <v>-0.22261469999999939</v>
      </c>
      <c r="V102" s="147">
        <f>O102-M102</f>
        <v>4.1899999999999977</v>
      </c>
    </row>
    <row r="103" spans="1:22" s="1" customFormat="1" x14ac:dyDescent="0.2">
      <c r="A103" s="126"/>
      <c r="B103" s="134">
        <v>97</v>
      </c>
      <c r="C103" s="189" t="s">
        <v>333</v>
      </c>
      <c r="D103" s="170">
        <v>119</v>
      </c>
      <c r="E103" s="175" t="s">
        <v>33</v>
      </c>
      <c r="F103" s="190">
        <v>5783.35</v>
      </c>
      <c r="G103" s="190">
        <v>5783.35</v>
      </c>
      <c r="H103" s="190">
        <v>22.67</v>
      </c>
      <c r="I103" s="144">
        <f>H103</f>
        <v>22.67</v>
      </c>
      <c r="J103" s="191">
        <v>19.04</v>
      </c>
      <c r="K103" s="144">
        <f>I103-N103</f>
        <v>13.319120000000002</v>
      </c>
      <c r="L103" s="144">
        <f>I103-P103</f>
        <v>12.261301700000002</v>
      </c>
      <c r="M103" s="190">
        <v>176</v>
      </c>
      <c r="N103" s="146">
        <f>M103*0.05313</f>
        <v>9.3508800000000001</v>
      </c>
      <c r="O103" s="190">
        <v>195.91</v>
      </c>
      <c r="P103" s="144">
        <f>O103*0.05313</f>
        <v>10.408698299999999</v>
      </c>
      <c r="Q103" s="145">
        <f>J103*1000/D103</f>
        <v>160</v>
      </c>
      <c r="R103" s="145">
        <f>K103*1000/D103</f>
        <v>111.92537815126052</v>
      </c>
      <c r="S103" s="145">
        <f>L103*1000/D103</f>
        <v>103.03614873949581</v>
      </c>
      <c r="T103" s="144">
        <f>L103-J103</f>
        <v>-6.7786982999999967</v>
      </c>
      <c r="U103" s="144">
        <f>N103-P103</f>
        <v>-1.0578182999999992</v>
      </c>
      <c r="V103" s="147">
        <f>O103-M103</f>
        <v>19.909999999999997</v>
      </c>
    </row>
    <row r="104" spans="1:22" s="1" customFormat="1" x14ac:dyDescent="0.2">
      <c r="A104" s="126"/>
      <c r="B104" s="134">
        <v>98</v>
      </c>
      <c r="C104" s="189" t="s">
        <v>334</v>
      </c>
      <c r="D104" s="170">
        <v>45</v>
      </c>
      <c r="E104" s="175" t="s">
        <v>33</v>
      </c>
      <c r="F104" s="193">
        <v>2323.31</v>
      </c>
      <c r="G104" s="193">
        <v>2323.31</v>
      </c>
      <c r="H104" s="190">
        <v>7.98</v>
      </c>
      <c r="I104" s="144">
        <f>H104</f>
        <v>7.98</v>
      </c>
      <c r="J104" s="194">
        <v>7.2</v>
      </c>
      <c r="K104" s="144">
        <f>I104-N104</f>
        <v>3.5702100000000003</v>
      </c>
      <c r="L104" s="144">
        <f>I104-P104</f>
        <v>4.8017634000000005</v>
      </c>
      <c r="M104" s="190">
        <v>83</v>
      </c>
      <c r="N104" s="146">
        <f>M104*0.05313</f>
        <v>4.4097900000000001</v>
      </c>
      <c r="O104" s="190">
        <v>59.82</v>
      </c>
      <c r="P104" s="144">
        <f>O104*0.05313</f>
        <v>3.1782366</v>
      </c>
      <c r="Q104" s="145">
        <f>J104*1000/D104</f>
        <v>160</v>
      </c>
      <c r="R104" s="145">
        <f>K104*1000/D104</f>
        <v>79.338000000000008</v>
      </c>
      <c r="S104" s="145">
        <f>L104*1000/D104</f>
        <v>106.70585333333335</v>
      </c>
      <c r="T104" s="144">
        <f>L104-J104</f>
        <v>-2.3982365999999997</v>
      </c>
      <c r="U104" s="144">
        <f>N104-P104</f>
        <v>1.2315534000000001</v>
      </c>
      <c r="V104" s="147">
        <f>O104-M104</f>
        <v>-23.18</v>
      </c>
    </row>
    <row r="105" spans="1:22" s="1" customFormat="1" x14ac:dyDescent="0.2">
      <c r="A105" s="126"/>
      <c r="B105" s="134">
        <v>99</v>
      </c>
      <c r="C105" s="189" t="s">
        <v>335</v>
      </c>
      <c r="D105" s="170">
        <v>45</v>
      </c>
      <c r="E105" s="171" t="s">
        <v>336</v>
      </c>
      <c r="F105" s="190">
        <v>2348.9</v>
      </c>
      <c r="G105" s="190">
        <v>2348.9</v>
      </c>
      <c r="H105" s="190">
        <v>8.91</v>
      </c>
      <c r="I105" s="144">
        <f>H105</f>
        <v>8.91</v>
      </c>
      <c r="J105" s="194">
        <v>7.2</v>
      </c>
      <c r="K105" s="144">
        <f>I105-N105</f>
        <v>4.9252500000000001</v>
      </c>
      <c r="L105" s="144">
        <f>I105-P105</f>
        <v>4.099078500000001</v>
      </c>
      <c r="M105" s="190">
        <v>75</v>
      </c>
      <c r="N105" s="146">
        <f>M105*0.05313</f>
        <v>3.9847499999999996</v>
      </c>
      <c r="O105" s="190">
        <v>90.55</v>
      </c>
      <c r="P105" s="144">
        <f>O105*0.05313</f>
        <v>4.8109214999999992</v>
      </c>
      <c r="Q105" s="145">
        <f>J105*1000/D105</f>
        <v>160</v>
      </c>
      <c r="R105" s="145">
        <f>K105*1000/D105</f>
        <v>109.45</v>
      </c>
      <c r="S105" s="145">
        <f>L105*1000/D105</f>
        <v>91.090633333333344</v>
      </c>
      <c r="T105" s="144">
        <f>L105-J105</f>
        <v>-3.1009214999999992</v>
      </c>
      <c r="U105" s="144">
        <f>N105-P105</f>
        <v>-0.82617149999999961</v>
      </c>
      <c r="V105" s="147">
        <f>O105-M105</f>
        <v>15.549999999999997</v>
      </c>
    </row>
    <row r="106" spans="1:22" s="1" customFormat="1" x14ac:dyDescent="0.2">
      <c r="A106" s="126"/>
      <c r="B106" s="134">
        <v>100</v>
      </c>
      <c r="C106" s="189" t="s">
        <v>337</v>
      </c>
      <c r="D106" s="170">
        <v>54</v>
      </c>
      <c r="E106" s="171" t="s">
        <v>336</v>
      </c>
      <c r="F106" s="190">
        <v>3020.6</v>
      </c>
      <c r="G106" s="190">
        <v>2892.52</v>
      </c>
      <c r="H106" s="190">
        <v>9.09</v>
      </c>
      <c r="I106" s="144">
        <f>H106</f>
        <v>9.09</v>
      </c>
      <c r="J106" s="174">
        <v>8.64</v>
      </c>
      <c r="K106" s="144">
        <f>I106-N106</f>
        <v>5.4240300000000001</v>
      </c>
      <c r="L106" s="144">
        <f>I106-P106</f>
        <v>4.9612677000000005</v>
      </c>
      <c r="M106" s="190">
        <v>69</v>
      </c>
      <c r="N106" s="146">
        <f>M106*0.05313</f>
        <v>3.6659699999999997</v>
      </c>
      <c r="O106" s="190">
        <v>77.709999999999994</v>
      </c>
      <c r="P106" s="144">
        <f>O106*0.05313</f>
        <v>4.1287322999999994</v>
      </c>
      <c r="Q106" s="145">
        <f>J106*1000/D106</f>
        <v>160</v>
      </c>
      <c r="R106" s="145">
        <f>K106*1000/D106</f>
        <v>100.44499999999999</v>
      </c>
      <c r="S106" s="145">
        <f>L106*1000/D106</f>
        <v>91.875327777777784</v>
      </c>
      <c r="T106" s="144">
        <f>L106-J106</f>
        <v>-3.6787323000000001</v>
      </c>
      <c r="U106" s="144">
        <f>N106-P106</f>
        <v>-0.46276229999999963</v>
      </c>
      <c r="V106" s="147">
        <f>O106-M106</f>
        <v>8.7099999999999937</v>
      </c>
    </row>
    <row r="107" spans="1:22" s="1" customFormat="1" x14ac:dyDescent="0.2">
      <c r="A107" s="126"/>
      <c r="B107" s="134">
        <v>101</v>
      </c>
      <c r="C107" s="189" t="s">
        <v>338</v>
      </c>
      <c r="D107" s="170">
        <v>51</v>
      </c>
      <c r="E107" s="171" t="s">
        <v>336</v>
      </c>
      <c r="F107" s="190">
        <v>2601.77</v>
      </c>
      <c r="G107" s="190">
        <v>2601.77</v>
      </c>
      <c r="H107" s="190">
        <v>11.35</v>
      </c>
      <c r="I107" s="144">
        <f>H107</f>
        <v>11.35</v>
      </c>
      <c r="J107" s="191">
        <v>7.03</v>
      </c>
      <c r="K107" s="144">
        <f>I107-N107</f>
        <v>6.7276899999999999</v>
      </c>
      <c r="L107" s="144">
        <f>I107-P107</f>
        <v>5.2257049000000002</v>
      </c>
      <c r="M107" s="190">
        <v>87</v>
      </c>
      <c r="N107" s="146">
        <f>M107*0.05313</f>
        <v>4.6223099999999997</v>
      </c>
      <c r="O107" s="190">
        <v>115.27</v>
      </c>
      <c r="P107" s="144">
        <f>O107*0.05313</f>
        <v>6.1242950999999994</v>
      </c>
      <c r="Q107" s="145">
        <f>J107*1000/D107</f>
        <v>137.84313725490196</v>
      </c>
      <c r="R107" s="145">
        <f>K107*1000/D107</f>
        <v>131.91549019607842</v>
      </c>
      <c r="S107" s="145">
        <f>L107*1000/D107</f>
        <v>102.46480196078433</v>
      </c>
      <c r="T107" s="144">
        <f>L107-J107</f>
        <v>-1.8042951</v>
      </c>
      <c r="U107" s="144">
        <f>N107-P107</f>
        <v>-1.5019850999999997</v>
      </c>
      <c r="V107" s="147">
        <f>O107-M107</f>
        <v>28.269999999999996</v>
      </c>
    </row>
    <row r="108" spans="1:22" s="1" customFormat="1" ht="12.75" customHeight="1" x14ac:dyDescent="0.2">
      <c r="A108" s="126"/>
      <c r="B108" s="134">
        <v>102</v>
      </c>
      <c r="C108" s="189" t="s">
        <v>339</v>
      </c>
      <c r="D108" s="170">
        <v>31</v>
      </c>
      <c r="E108" s="171" t="s">
        <v>336</v>
      </c>
      <c r="F108" s="190">
        <v>2051.9499999999998</v>
      </c>
      <c r="G108" s="190">
        <v>2051.9499999999998</v>
      </c>
      <c r="H108" s="190">
        <v>7.55</v>
      </c>
      <c r="I108" s="144">
        <f>H108</f>
        <v>7.55</v>
      </c>
      <c r="J108" s="194">
        <v>4.8</v>
      </c>
      <c r="K108" s="144">
        <f>I108-N108</f>
        <v>3.72464</v>
      </c>
      <c r="L108" s="144">
        <f>I108-P108</f>
        <v>3.2693159000000005</v>
      </c>
      <c r="M108" s="190">
        <v>72</v>
      </c>
      <c r="N108" s="146">
        <f>M108*0.05313</f>
        <v>3.8253599999999999</v>
      </c>
      <c r="O108" s="190">
        <v>80.569999999999993</v>
      </c>
      <c r="P108" s="144">
        <f>O108*0.05313</f>
        <v>4.2806840999999993</v>
      </c>
      <c r="Q108" s="145">
        <f>J108*1000/D108</f>
        <v>154.83870967741936</v>
      </c>
      <c r="R108" s="145">
        <f>K108*1000/D108</f>
        <v>120.14967741935483</v>
      </c>
      <c r="S108" s="145">
        <f>L108*1000/D108</f>
        <v>105.46180322580646</v>
      </c>
      <c r="T108" s="144">
        <f>L108-J108</f>
        <v>-1.5306840999999993</v>
      </c>
      <c r="U108" s="144">
        <f>N108-P108</f>
        <v>-0.45532409999999945</v>
      </c>
      <c r="V108" s="147">
        <f>O108-M108</f>
        <v>8.5699999999999932</v>
      </c>
    </row>
    <row r="109" spans="1:22" s="1" customFormat="1" x14ac:dyDescent="0.2">
      <c r="A109" s="126"/>
      <c r="B109" s="134">
        <v>103</v>
      </c>
      <c r="C109" s="189" t="s">
        <v>340</v>
      </c>
      <c r="D109" s="170">
        <v>81</v>
      </c>
      <c r="E109" s="171" t="s">
        <v>336</v>
      </c>
      <c r="F109" s="190">
        <v>3933.05</v>
      </c>
      <c r="G109" s="190">
        <v>3933.05</v>
      </c>
      <c r="H109" s="190">
        <v>16.04</v>
      </c>
      <c r="I109" s="144">
        <f>H109</f>
        <v>16.04</v>
      </c>
      <c r="J109" s="194">
        <v>12.8</v>
      </c>
      <c r="K109" s="144">
        <f>I109-N109</f>
        <v>8.3892799999999994</v>
      </c>
      <c r="L109" s="144">
        <f>I109-P109</f>
        <v>8.5651402999999995</v>
      </c>
      <c r="M109" s="190">
        <v>144</v>
      </c>
      <c r="N109" s="146">
        <f>M109*0.05313</f>
        <v>7.6507199999999997</v>
      </c>
      <c r="O109" s="190">
        <v>140.69</v>
      </c>
      <c r="P109" s="144">
        <f>O109*0.05313</f>
        <v>7.4748596999999997</v>
      </c>
      <c r="Q109" s="145">
        <f>J109*1000/D109</f>
        <v>158.02469135802468</v>
      </c>
      <c r="R109" s="145">
        <f>K109*1000/D109</f>
        <v>103.57135802469135</v>
      </c>
      <c r="S109" s="145">
        <f>L109*1000/D109</f>
        <v>105.74247283950616</v>
      </c>
      <c r="T109" s="144">
        <f>L109-J109</f>
        <v>-4.2348597000000012</v>
      </c>
      <c r="U109" s="144">
        <f>N109-P109</f>
        <v>0.17586030000000008</v>
      </c>
      <c r="V109" s="147">
        <f>O109-M109</f>
        <v>-3.3100000000000023</v>
      </c>
    </row>
    <row r="110" spans="1:22" s="1" customFormat="1" x14ac:dyDescent="0.2">
      <c r="A110" s="126"/>
      <c r="B110" s="134">
        <v>104</v>
      </c>
      <c r="C110" s="189" t="s">
        <v>341</v>
      </c>
      <c r="D110" s="170">
        <v>75</v>
      </c>
      <c r="E110" s="171" t="s">
        <v>336</v>
      </c>
      <c r="F110" s="190">
        <v>3968.65</v>
      </c>
      <c r="G110" s="190">
        <v>3968.65</v>
      </c>
      <c r="H110" s="190">
        <v>14.28</v>
      </c>
      <c r="I110" s="144">
        <f>H110</f>
        <v>14.28</v>
      </c>
      <c r="J110" s="191">
        <v>11.92</v>
      </c>
      <c r="K110" s="144">
        <f>I110-N110</f>
        <v>8.4357000000000006</v>
      </c>
      <c r="L110" s="144">
        <f>I110-P110</f>
        <v>8.094605399999999</v>
      </c>
      <c r="M110" s="190">
        <v>110</v>
      </c>
      <c r="N110" s="146">
        <f>M110*0.05313</f>
        <v>5.8442999999999996</v>
      </c>
      <c r="O110" s="190">
        <v>116.42</v>
      </c>
      <c r="P110" s="144">
        <f>O110*0.05313</f>
        <v>6.1853945999999995</v>
      </c>
      <c r="Q110" s="145">
        <f>J110*1000/D110</f>
        <v>158.93333333333334</v>
      </c>
      <c r="R110" s="145">
        <f>K110*1000/D110</f>
        <v>112.47600000000001</v>
      </c>
      <c r="S110" s="145">
        <f>L110*1000/D110</f>
        <v>107.92807199999999</v>
      </c>
      <c r="T110" s="144">
        <f>L110-J110</f>
        <v>-3.825394600000001</v>
      </c>
      <c r="U110" s="144">
        <f>N110-P110</f>
        <v>-0.34109459999999991</v>
      </c>
      <c r="V110" s="147">
        <f>O110-M110</f>
        <v>6.4200000000000017</v>
      </c>
    </row>
    <row r="111" spans="1:22" s="1" customFormat="1" x14ac:dyDescent="0.2">
      <c r="A111" s="126"/>
      <c r="B111" s="134">
        <v>105</v>
      </c>
      <c r="C111" s="189" t="s">
        <v>342</v>
      </c>
      <c r="D111" s="170">
        <v>45</v>
      </c>
      <c r="E111" s="171" t="s">
        <v>336</v>
      </c>
      <c r="F111" s="190">
        <v>2333.85</v>
      </c>
      <c r="G111" s="190">
        <v>2333.85</v>
      </c>
      <c r="H111" s="190">
        <v>9.94</v>
      </c>
      <c r="I111" s="144">
        <f>H111</f>
        <v>9.94</v>
      </c>
      <c r="J111" s="174">
        <v>7.2</v>
      </c>
      <c r="K111" s="144">
        <f>I111-N111</f>
        <v>5.4239499999999996</v>
      </c>
      <c r="L111" s="144">
        <f>I111-P111</f>
        <v>5.094544</v>
      </c>
      <c r="M111" s="190">
        <v>85</v>
      </c>
      <c r="N111" s="146">
        <f>M111*0.05313</f>
        <v>4.5160499999999999</v>
      </c>
      <c r="O111" s="190">
        <v>91.2</v>
      </c>
      <c r="P111" s="144">
        <f>O111*0.05313</f>
        <v>4.8454559999999995</v>
      </c>
      <c r="Q111" s="145">
        <f>J111*1000/D111</f>
        <v>160</v>
      </c>
      <c r="R111" s="145">
        <f>K111*1000/D111</f>
        <v>120.53222222222222</v>
      </c>
      <c r="S111" s="145">
        <f>L111*1000/D111</f>
        <v>113.21208888888889</v>
      </c>
      <c r="T111" s="144">
        <f>L111-J111</f>
        <v>-2.1054560000000002</v>
      </c>
      <c r="U111" s="144">
        <f>N111-P111</f>
        <v>-0.32940599999999964</v>
      </c>
      <c r="V111" s="147">
        <f>O111-M111</f>
        <v>6.2000000000000028</v>
      </c>
    </row>
    <row r="112" spans="1:22" s="1" customFormat="1" x14ac:dyDescent="0.2">
      <c r="A112" s="126"/>
      <c r="B112" s="134">
        <v>106</v>
      </c>
      <c r="C112" s="189" t="s">
        <v>343</v>
      </c>
      <c r="D112" s="170">
        <v>120</v>
      </c>
      <c r="E112" s="171" t="s">
        <v>336</v>
      </c>
      <c r="F112" s="190">
        <v>5727.73</v>
      </c>
      <c r="G112" s="190">
        <v>5727.73</v>
      </c>
      <c r="H112" s="190">
        <v>25.54</v>
      </c>
      <c r="I112" s="144">
        <f>H112</f>
        <v>25.54</v>
      </c>
      <c r="J112" s="174">
        <v>19.04</v>
      </c>
      <c r="K112" s="144">
        <f>I112-N112</f>
        <v>15.339040000000001</v>
      </c>
      <c r="L112" s="144">
        <f>I112-P112</f>
        <v>13.601689</v>
      </c>
      <c r="M112" s="190">
        <v>192</v>
      </c>
      <c r="N112" s="146">
        <f>M112*0.05313</f>
        <v>10.200959999999998</v>
      </c>
      <c r="O112" s="190">
        <v>224.7</v>
      </c>
      <c r="P112" s="144">
        <f>O112*0.05313</f>
        <v>11.938310999999999</v>
      </c>
      <c r="Q112" s="145">
        <f>J112*1000/D112</f>
        <v>158.66666666666666</v>
      </c>
      <c r="R112" s="145">
        <f>K112*1000/D112</f>
        <v>127.82533333333335</v>
      </c>
      <c r="S112" s="145">
        <f>L112*1000/D112</f>
        <v>113.34740833333333</v>
      </c>
      <c r="T112" s="144">
        <f>L112-J112</f>
        <v>-5.4383109999999988</v>
      </c>
      <c r="U112" s="144">
        <f>N112-P112</f>
        <v>-1.7373510000000003</v>
      </c>
      <c r="V112" s="147">
        <f>O112-M112</f>
        <v>32.699999999999989</v>
      </c>
    </row>
    <row r="113" spans="1:22" s="1" customFormat="1" x14ac:dyDescent="0.2">
      <c r="A113" s="126"/>
      <c r="B113" s="134">
        <v>107</v>
      </c>
      <c r="C113" s="192" t="s">
        <v>344</v>
      </c>
      <c r="D113" s="170">
        <v>73</v>
      </c>
      <c r="E113" s="171" t="s">
        <v>336</v>
      </c>
      <c r="F113" s="190">
        <v>3956.5</v>
      </c>
      <c r="G113" s="190">
        <v>3842.69</v>
      </c>
      <c r="H113" s="193">
        <v>16.97</v>
      </c>
      <c r="I113" s="144">
        <f>H113</f>
        <v>16.97</v>
      </c>
      <c r="J113" s="194">
        <v>12</v>
      </c>
      <c r="K113" s="144">
        <f>I113-N113</f>
        <v>9.5849299999999999</v>
      </c>
      <c r="L113" s="144">
        <f>I113-P113</f>
        <v>9.6858769999999996</v>
      </c>
      <c r="M113" s="193">
        <v>139</v>
      </c>
      <c r="N113" s="146">
        <f>M113*0.05313</f>
        <v>7.3850699999999998</v>
      </c>
      <c r="O113" s="193">
        <v>137.1</v>
      </c>
      <c r="P113" s="144">
        <f>O113*0.05313</f>
        <v>7.2841229999999992</v>
      </c>
      <c r="Q113" s="145">
        <f>J113*1000/D113</f>
        <v>164.38356164383561</v>
      </c>
      <c r="R113" s="145">
        <f>K113*1000/D113</f>
        <v>131.30041095890411</v>
      </c>
      <c r="S113" s="145">
        <f>L113*1000/D113</f>
        <v>132.68324657534248</v>
      </c>
      <c r="T113" s="144">
        <f>L113-J113</f>
        <v>-2.3141230000000004</v>
      </c>
      <c r="U113" s="144">
        <f>N113-P113</f>
        <v>0.10094700000000056</v>
      </c>
      <c r="V113" s="147">
        <f>O113-M113</f>
        <v>-1.9000000000000057</v>
      </c>
    </row>
    <row r="114" spans="1:22" s="1" customFormat="1" x14ac:dyDescent="0.2">
      <c r="A114" s="126"/>
      <c r="B114" s="134">
        <v>108</v>
      </c>
      <c r="C114" s="192" t="s">
        <v>345</v>
      </c>
      <c r="D114" s="170">
        <v>45</v>
      </c>
      <c r="E114" s="171" t="s">
        <v>336</v>
      </c>
      <c r="F114" s="190">
        <v>2313.84</v>
      </c>
      <c r="G114" s="190">
        <v>2313.84</v>
      </c>
      <c r="H114" s="193">
        <v>9.08</v>
      </c>
      <c r="I114" s="144">
        <f>H114</f>
        <v>9.08</v>
      </c>
      <c r="J114" s="174">
        <v>7.12</v>
      </c>
      <c r="K114" s="144">
        <f>I114-N114</f>
        <v>6.3703700000000003</v>
      </c>
      <c r="L114" s="144">
        <f>I114-P114</f>
        <v>6.0149303000000005</v>
      </c>
      <c r="M114" s="193">
        <v>51</v>
      </c>
      <c r="N114" s="146">
        <f>M114*0.05313</f>
        <v>2.7096299999999998</v>
      </c>
      <c r="O114" s="193">
        <v>57.69</v>
      </c>
      <c r="P114" s="144">
        <f>O114*0.05313</f>
        <v>3.0650696999999996</v>
      </c>
      <c r="Q114" s="145">
        <f>J114*1000/D114</f>
        <v>158.22222222222223</v>
      </c>
      <c r="R114" s="145">
        <f>K114*1000/D114</f>
        <v>141.56377777777777</v>
      </c>
      <c r="S114" s="145">
        <f>L114*1000/D114</f>
        <v>133.66511777777779</v>
      </c>
      <c r="T114" s="144">
        <f>L114-J114</f>
        <v>-1.1050696999999996</v>
      </c>
      <c r="U114" s="144">
        <f>N114-P114</f>
        <v>-0.3554396999999998</v>
      </c>
      <c r="V114" s="147">
        <f>O114-M114</f>
        <v>6.6899999999999977</v>
      </c>
    </row>
    <row r="115" spans="1:22" s="1" customFormat="1" x14ac:dyDescent="0.2">
      <c r="A115" s="126"/>
      <c r="B115" s="134">
        <v>109</v>
      </c>
      <c r="C115" s="189" t="s">
        <v>346</v>
      </c>
      <c r="D115" s="170">
        <v>46</v>
      </c>
      <c r="E115" s="175" t="s">
        <v>33</v>
      </c>
      <c r="F115" s="193">
        <v>2313.1999999999998</v>
      </c>
      <c r="G115" s="193">
        <v>2313.1999999999998</v>
      </c>
      <c r="H115" s="190">
        <v>10.6</v>
      </c>
      <c r="I115" s="144">
        <f>H115</f>
        <v>10.6</v>
      </c>
      <c r="J115" s="174">
        <v>7.2</v>
      </c>
      <c r="K115" s="144">
        <f>I115-N115</f>
        <v>6.1902099999999995</v>
      </c>
      <c r="L115" s="144">
        <f>I115-P115</f>
        <v>5.6535970000000004</v>
      </c>
      <c r="M115" s="190">
        <v>83</v>
      </c>
      <c r="N115" s="146">
        <f>M115*0.05313</f>
        <v>4.4097900000000001</v>
      </c>
      <c r="O115" s="190">
        <v>93.1</v>
      </c>
      <c r="P115" s="144">
        <f>O115*0.05313</f>
        <v>4.9464029999999992</v>
      </c>
      <c r="Q115" s="145">
        <f>J115*1000/D115</f>
        <v>156.52173913043478</v>
      </c>
      <c r="R115" s="145">
        <f>K115*1000/D115</f>
        <v>134.56978260869565</v>
      </c>
      <c r="S115" s="145">
        <f>L115*1000/D115</f>
        <v>122.90428260869567</v>
      </c>
      <c r="T115" s="144">
        <f>L115-J115</f>
        <v>-1.5464029999999998</v>
      </c>
      <c r="U115" s="144">
        <f>N115-P115</f>
        <v>-0.53661299999999912</v>
      </c>
      <c r="V115" s="147">
        <f>O115-M115</f>
        <v>10.099999999999994</v>
      </c>
    </row>
    <row r="116" spans="1:22" s="1" customFormat="1" x14ac:dyDescent="0.2">
      <c r="A116" s="126"/>
      <c r="B116" s="134">
        <v>110</v>
      </c>
      <c r="C116" s="189" t="s">
        <v>347</v>
      </c>
      <c r="D116" s="170">
        <v>76</v>
      </c>
      <c r="E116" s="175" t="s">
        <v>33</v>
      </c>
      <c r="F116" s="190">
        <v>3969.65</v>
      </c>
      <c r="G116" s="190">
        <v>3969.65</v>
      </c>
      <c r="H116" s="190">
        <v>17.25</v>
      </c>
      <c r="I116" s="144">
        <f>H116</f>
        <v>17.25</v>
      </c>
      <c r="J116" s="194">
        <v>12</v>
      </c>
      <c r="K116" s="144">
        <f>I116-N116</f>
        <v>10.13058</v>
      </c>
      <c r="L116" s="144">
        <f>I116-P116</f>
        <v>10.2835944</v>
      </c>
      <c r="M116" s="190">
        <v>134</v>
      </c>
      <c r="N116" s="146">
        <f>M116*0.05313</f>
        <v>7.1194199999999999</v>
      </c>
      <c r="O116" s="190">
        <v>131.12</v>
      </c>
      <c r="P116" s="144">
        <f>O116*0.05313</f>
        <v>6.9664055999999999</v>
      </c>
      <c r="Q116" s="145">
        <f>J116*1000/D116</f>
        <v>157.89473684210526</v>
      </c>
      <c r="R116" s="145">
        <f>K116*1000/D116</f>
        <v>133.2971052631579</v>
      </c>
      <c r="S116" s="145">
        <f>L116*1000/D116</f>
        <v>135.31045263157895</v>
      </c>
      <c r="T116" s="144">
        <f>L116-J116</f>
        <v>-1.7164055999999999</v>
      </c>
      <c r="U116" s="144">
        <f>N116-P116</f>
        <v>0.15301439999999999</v>
      </c>
      <c r="V116" s="147">
        <f>O116-M116</f>
        <v>-2.8799999999999955</v>
      </c>
    </row>
    <row r="117" spans="1:22" s="1" customFormat="1" x14ac:dyDescent="0.2">
      <c r="A117" s="126"/>
      <c r="B117" s="134">
        <v>111</v>
      </c>
      <c r="C117" s="189" t="s">
        <v>348</v>
      </c>
      <c r="D117" s="170">
        <v>72</v>
      </c>
      <c r="E117" s="175" t="s">
        <v>33</v>
      </c>
      <c r="F117" s="193">
        <v>2892.28</v>
      </c>
      <c r="G117" s="193">
        <v>2892.28</v>
      </c>
      <c r="H117" s="190">
        <v>14.62</v>
      </c>
      <c r="I117" s="144">
        <f>H117</f>
        <v>14.62</v>
      </c>
      <c r="J117" s="195">
        <v>11.52</v>
      </c>
      <c r="K117" s="144">
        <f>I117-N117</f>
        <v>9.6789099999999983</v>
      </c>
      <c r="L117" s="144">
        <f>I117-P117</f>
        <v>9.7718874999999983</v>
      </c>
      <c r="M117" s="190">
        <v>93</v>
      </c>
      <c r="N117" s="146">
        <f>M117*0.05313</f>
        <v>4.94109</v>
      </c>
      <c r="O117" s="190">
        <v>91.25</v>
      </c>
      <c r="P117" s="144">
        <f>O117*0.05313</f>
        <v>4.8481125</v>
      </c>
      <c r="Q117" s="145">
        <f>J117*1000/D117</f>
        <v>160</v>
      </c>
      <c r="R117" s="145">
        <f>K117*1000/D117</f>
        <v>134.42930555555552</v>
      </c>
      <c r="S117" s="145">
        <f>L117*1000/D117</f>
        <v>135.72065972222219</v>
      </c>
      <c r="T117" s="144">
        <f>L117-J117</f>
        <v>-1.7481125000000013</v>
      </c>
      <c r="U117" s="144">
        <f>N117-P117</f>
        <v>9.2977499999999935E-2</v>
      </c>
      <c r="V117" s="147">
        <f>O117-M117</f>
        <v>-1.75</v>
      </c>
    </row>
    <row r="118" spans="1:22" s="1" customFormat="1" x14ac:dyDescent="0.2">
      <c r="A118" s="126"/>
      <c r="B118" s="134">
        <v>112</v>
      </c>
      <c r="C118" s="189" t="s">
        <v>349</v>
      </c>
      <c r="D118" s="170">
        <v>29</v>
      </c>
      <c r="E118" s="175" t="s">
        <v>33</v>
      </c>
      <c r="F118" s="190">
        <v>1565.42</v>
      </c>
      <c r="G118" s="190">
        <v>1453.21</v>
      </c>
      <c r="H118" s="190">
        <v>6.08</v>
      </c>
      <c r="I118" s="144">
        <f>H118</f>
        <v>6.08</v>
      </c>
      <c r="J118" s="194">
        <v>4.6399999999999997</v>
      </c>
      <c r="K118" s="144">
        <f>I118-N118</f>
        <v>4.2204500000000005</v>
      </c>
      <c r="L118" s="144">
        <f>I118-P118</f>
        <v>3.9468305000000004</v>
      </c>
      <c r="M118" s="190">
        <v>35</v>
      </c>
      <c r="N118" s="146">
        <f>M118*0.05313</f>
        <v>1.8595499999999998</v>
      </c>
      <c r="O118" s="190">
        <v>40.15</v>
      </c>
      <c r="P118" s="144">
        <f>O118*0.05313</f>
        <v>2.1331694999999997</v>
      </c>
      <c r="Q118" s="145">
        <f>J118*1000/D118</f>
        <v>160</v>
      </c>
      <c r="R118" s="145">
        <f>K118*1000/D118</f>
        <v>145.53275862068969</v>
      </c>
      <c r="S118" s="145">
        <f>L118*1000/D118</f>
        <v>136.09760344827589</v>
      </c>
      <c r="T118" s="144">
        <f>L118-J118</f>
        <v>-0.69316949999999933</v>
      </c>
      <c r="U118" s="144">
        <f>N118-P118</f>
        <v>-0.2736194999999999</v>
      </c>
      <c r="V118" s="147">
        <f>O118-M118</f>
        <v>5.1499999999999986</v>
      </c>
    </row>
    <row r="119" spans="1:22" s="1" customFormat="1" x14ac:dyDescent="0.2">
      <c r="A119" s="126"/>
      <c r="B119" s="134">
        <v>113</v>
      </c>
      <c r="C119" s="189" t="s">
        <v>350</v>
      </c>
      <c r="D119" s="170">
        <v>106</v>
      </c>
      <c r="E119" s="175" t="s">
        <v>33</v>
      </c>
      <c r="F119" s="193">
        <v>2566.29</v>
      </c>
      <c r="G119" s="193">
        <v>2566.29</v>
      </c>
      <c r="H119" s="190">
        <v>22.39</v>
      </c>
      <c r="I119" s="144">
        <f>H119</f>
        <v>22.39</v>
      </c>
      <c r="J119" s="194">
        <v>17.13</v>
      </c>
      <c r="K119" s="144">
        <f>I119-N119</f>
        <v>16.333180000000002</v>
      </c>
      <c r="L119" s="144">
        <f>I119-P119</f>
        <v>15.489475600000002</v>
      </c>
      <c r="M119" s="190">
        <v>114</v>
      </c>
      <c r="N119" s="146">
        <f>M119*0.05313</f>
        <v>6.0568199999999992</v>
      </c>
      <c r="O119" s="190">
        <v>129.88</v>
      </c>
      <c r="P119" s="144">
        <f>O119*0.05313</f>
        <v>6.9005243999999992</v>
      </c>
      <c r="Q119" s="145">
        <f>J119*1000/D119</f>
        <v>161.60377358490567</v>
      </c>
      <c r="R119" s="145">
        <f>K119*1000/D119</f>
        <v>154.08660377358493</v>
      </c>
      <c r="S119" s="145">
        <f>L119*1000/D119</f>
        <v>146.12712830188681</v>
      </c>
      <c r="T119" s="144">
        <f>L119-J119</f>
        <v>-1.6405243999999968</v>
      </c>
      <c r="U119" s="144">
        <f>N119-P119</f>
        <v>-0.84370440000000002</v>
      </c>
      <c r="V119" s="147">
        <f>O119-M119</f>
        <v>15.879999999999995</v>
      </c>
    </row>
    <row r="120" spans="1:22" s="1" customFormat="1" x14ac:dyDescent="0.2">
      <c r="A120" s="126"/>
      <c r="B120" s="134">
        <v>114</v>
      </c>
      <c r="C120" s="189" t="s">
        <v>351</v>
      </c>
      <c r="D120" s="170">
        <v>80</v>
      </c>
      <c r="E120" s="175" t="s">
        <v>33</v>
      </c>
      <c r="F120" s="190">
        <v>3914.56</v>
      </c>
      <c r="G120" s="190">
        <v>3914.56</v>
      </c>
      <c r="H120" s="190">
        <v>16.920000000000002</v>
      </c>
      <c r="I120" s="144">
        <f>H120</f>
        <v>16.920000000000002</v>
      </c>
      <c r="J120" s="194">
        <v>12.8</v>
      </c>
      <c r="K120" s="144">
        <f>I120-N120</f>
        <v>11.288220000000003</v>
      </c>
      <c r="L120" s="144">
        <f>I120-P120</f>
        <v>11.745138000000001</v>
      </c>
      <c r="M120" s="190">
        <v>106</v>
      </c>
      <c r="N120" s="146">
        <f>M120*0.05313</f>
        <v>5.63178</v>
      </c>
      <c r="O120" s="190">
        <v>97.4</v>
      </c>
      <c r="P120" s="144">
        <f>O120*0.05313</f>
        <v>5.1748620000000001</v>
      </c>
      <c r="Q120" s="145">
        <f>J120*1000/D120</f>
        <v>160</v>
      </c>
      <c r="R120" s="145">
        <f>K120*1000/D120</f>
        <v>141.10275000000004</v>
      </c>
      <c r="S120" s="145">
        <f>L120*1000/D120</f>
        <v>146.81422500000002</v>
      </c>
      <c r="T120" s="144">
        <f>L120-J120</f>
        <v>-1.054862</v>
      </c>
      <c r="U120" s="144">
        <f>N120-P120</f>
        <v>0.45691799999999994</v>
      </c>
      <c r="V120" s="147">
        <f>O120-M120</f>
        <v>-8.5999999999999943</v>
      </c>
    </row>
    <row r="121" spans="1:22" s="1" customFormat="1" x14ac:dyDescent="0.2">
      <c r="A121" s="126"/>
      <c r="B121" s="134">
        <v>115</v>
      </c>
      <c r="C121" s="189" t="s">
        <v>355</v>
      </c>
      <c r="D121" s="170">
        <v>33</v>
      </c>
      <c r="E121" s="196" t="s">
        <v>33</v>
      </c>
      <c r="F121" s="190">
        <v>1894.74</v>
      </c>
      <c r="G121" s="190">
        <v>1839.2</v>
      </c>
      <c r="H121" s="190">
        <v>8.89</v>
      </c>
      <c r="I121" s="144">
        <f>H121</f>
        <v>8.89</v>
      </c>
      <c r="J121" s="191">
        <v>5.28</v>
      </c>
      <c r="K121" s="144">
        <f>I121-N121</f>
        <v>3.2582200000000006</v>
      </c>
      <c r="L121" s="144">
        <f>I121-P121</f>
        <v>5.1257395000000017</v>
      </c>
      <c r="M121" s="190">
        <v>106</v>
      </c>
      <c r="N121" s="146">
        <f>M121*0.05313</f>
        <v>5.63178</v>
      </c>
      <c r="O121" s="190">
        <v>70.849999999999994</v>
      </c>
      <c r="P121" s="144">
        <f>O121*0.05313</f>
        <v>3.7642604999999993</v>
      </c>
      <c r="Q121" s="145">
        <f>J121*1000/D121</f>
        <v>160</v>
      </c>
      <c r="R121" s="145">
        <f>K121*1000/D121</f>
        <v>98.733939393939409</v>
      </c>
      <c r="S121" s="145">
        <f>L121*1000/D121</f>
        <v>155.32543939393943</v>
      </c>
      <c r="T121" s="144">
        <f>L121-J121</f>
        <v>-0.15426049999999858</v>
      </c>
      <c r="U121" s="144">
        <f>N121-P121</f>
        <v>1.8675195000000007</v>
      </c>
      <c r="V121" s="147">
        <f>O121-M121</f>
        <v>-35.150000000000006</v>
      </c>
    </row>
    <row r="122" spans="1:22" s="1" customFormat="1" x14ac:dyDescent="0.2">
      <c r="A122" s="126"/>
      <c r="B122" s="134">
        <v>116</v>
      </c>
      <c r="C122" s="163" t="s">
        <v>365</v>
      </c>
      <c r="D122" s="157">
        <v>30</v>
      </c>
      <c r="E122" s="157">
        <v>2000</v>
      </c>
      <c r="F122" s="158">
        <v>1411.56</v>
      </c>
      <c r="G122" s="158">
        <v>1411.56</v>
      </c>
      <c r="H122" s="159">
        <v>6.1852640000000001</v>
      </c>
      <c r="I122" s="159">
        <v>6.1852640000000001</v>
      </c>
      <c r="J122" s="159">
        <v>4.72</v>
      </c>
      <c r="K122" s="159">
        <v>3.8149839999999999</v>
      </c>
      <c r="L122" s="159">
        <v>4.7200000000000006</v>
      </c>
      <c r="M122" s="159">
        <v>44</v>
      </c>
      <c r="N122" s="160">
        <v>2.3702800000000002</v>
      </c>
      <c r="O122" s="159">
        <v>27.2</v>
      </c>
      <c r="P122" s="159">
        <v>1.4652639999999999</v>
      </c>
      <c r="Q122" s="158">
        <v>160</v>
      </c>
      <c r="R122" s="158">
        <v>127.16613333333332</v>
      </c>
      <c r="S122" s="158">
        <v>157.33333333333334</v>
      </c>
      <c r="T122" s="159">
        <v>0</v>
      </c>
      <c r="U122" s="159">
        <v>0.90501600000000026</v>
      </c>
      <c r="V122" s="161">
        <v>-16.8</v>
      </c>
    </row>
    <row r="123" spans="1:22" s="1" customFormat="1" x14ac:dyDescent="0.2">
      <c r="A123" s="126"/>
      <c r="B123" s="134">
        <v>117</v>
      </c>
      <c r="C123" s="163" t="s">
        <v>366</v>
      </c>
      <c r="D123" s="157">
        <v>30</v>
      </c>
      <c r="E123" s="157">
        <v>2007</v>
      </c>
      <c r="F123" s="158">
        <v>1423.9</v>
      </c>
      <c r="G123" s="158">
        <v>1423.9</v>
      </c>
      <c r="H123" s="159">
        <v>4.5548000000000002</v>
      </c>
      <c r="I123" s="159">
        <v>4.5548000000000002</v>
      </c>
      <c r="J123" s="159">
        <v>2.4</v>
      </c>
      <c r="K123" s="159">
        <v>2.0767800000000003</v>
      </c>
      <c r="L123" s="159">
        <v>2.4000000000000004</v>
      </c>
      <c r="M123" s="159">
        <v>46</v>
      </c>
      <c r="N123" s="160">
        <v>2.4780199999999999</v>
      </c>
      <c r="O123" s="159">
        <v>40</v>
      </c>
      <c r="P123" s="159">
        <v>2.1547999999999998</v>
      </c>
      <c r="Q123" s="158">
        <v>80</v>
      </c>
      <c r="R123" s="158">
        <v>69.226000000000013</v>
      </c>
      <c r="S123" s="158">
        <v>80.000000000000014</v>
      </c>
      <c r="T123" s="159">
        <v>0</v>
      </c>
      <c r="U123" s="159">
        <v>0.32322000000000006</v>
      </c>
      <c r="V123" s="161">
        <v>-6</v>
      </c>
    </row>
    <row r="124" spans="1:22" s="1" customFormat="1" x14ac:dyDescent="0.2">
      <c r="A124" s="126"/>
      <c r="B124" s="134">
        <v>118</v>
      </c>
      <c r="C124" s="163" t="s">
        <v>367</v>
      </c>
      <c r="D124" s="157">
        <v>50</v>
      </c>
      <c r="E124" s="157">
        <v>1978</v>
      </c>
      <c r="F124" s="158">
        <v>2590.16</v>
      </c>
      <c r="G124" s="158">
        <v>2590.16</v>
      </c>
      <c r="H124" s="159">
        <v>7.45</v>
      </c>
      <c r="I124" s="162">
        <v>7.45</v>
      </c>
      <c r="J124" s="162">
        <v>8</v>
      </c>
      <c r="K124" s="162">
        <v>4.0839999999999996</v>
      </c>
      <c r="L124" s="162">
        <v>3.8030410000000003</v>
      </c>
      <c r="M124" s="162">
        <v>66</v>
      </c>
      <c r="N124" s="164">
        <v>3.3660000000000001</v>
      </c>
      <c r="O124" s="162">
        <v>71.509</v>
      </c>
      <c r="P124" s="159">
        <v>3.6469589999999998</v>
      </c>
      <c r="Q124" s="158">
        <v>160</v>
      </c>
      <c r="R124" s="158">
        <v>81.679999999999993</v>
      </c>
      <c r="S124" s="158">
        <v>76.060820000000007</v>
      </c>
      <c r="T124" s="159">
        <v>-4.1969589999999997</v>
      </c>
      <c r="U124" s="159">
        <v>-0.28095899999999974</v>
      </c>
      <c r="V124" s="161">
        <v>5.5090000000000003</v>
      </c>
    </row>
    <row r="125" spans="1:22" s="1" customFormat="1" x14ac:dyDescent="0.2">
      <c r="A125" s="126"/>
      <c r="B125" s="134">
        <v>119</v>
      </c>
      <c r="C125" s="163" t="s">
        <v>368</v>
      </c>
      <c r="D125" s="157">
        <v>12</v>
      </c>
      <c r="E125" s="157">
        <v>1962</v>
      </c>
      <c r="F125" s="158">
        <v>533.5</v>
      </c>
      <c r="G125" s="158">
        <v>533.5</v>
      </c>
      <c r="H125" s="159">
        <v>2.2400000000000002</v>
      </c>
      <c r="I125" s="162">
        <v>2.2400000000000002</v>
      </c>
      <c r="J125" s="162">
        <v>1.92</v>
      </c>
      <c r="K125" s="162">
        <v>1.2703400000000002</v>
      </c>
      <c r="L125" s="162">
        <v>1.2542867400000002</v>
      </c>
      <c r="M125" s="162">
        <v>18</v>
      </c>
      <c r="N125" s="164">
        <v>0.96965999999999997</v>
      </c>
      <c r="O125" s="162">
        <v>18.297999999999998</v>
      </c>
      <c r="P125" s="159">
        <v>0.98571326000000004</v>
      </c>
      <c r="Q125" s="158">
        <v>160</v>
      </c>
      <c r="R125" s="158">
        <v>105.86166666666669</v>
      </c>
      <c r="S125" s="158">
        <v>104.52389500000002</v>
      </c>
      <c r="T125" s="159">
        <v>-0.66571325999999975</v>
      </c>
      <c r="U125" s="159">
        <v>-1.6053260000000069E-2</v>
      </c>
      <c r="V125" s="161">
        <v>0.29799999999999827</v>
      </c>
    </row>
    <row r="126" spans="1:22" s="1" customFormat="1" x14ac:dyDescent="0.2">
      <c r="A126" s="126"/>
      <c r="B126" s="134">
        <v>120</v>
      </c>
      <c r="C126" s="163" t="s">
        <v>369</v>
      </c>
      <c r="D126" s="157">
        <v>12</v>
      </c>
      <c r="E126" s="157">
        <v>1962</v>
      </c>
      <c r="F126" s="158">
        <v>528.27</v>
      </c>
      <c r="G126" s="158">
        <v>528.27</v>
      </c>
      <c r="H126" s="159">
        <v>2.1</v>
      </c>
      <c r="I126" s="162">
        <v>2.1</v>
      </c>
      <c r="J126" s="162">
        <v>1.92</v>
      </c>
      <c r="K126" s="162">
        <v>1.1303400000000001</v>
      </c>
      <c r="L126" s="162">
        <v>1.1377202</v>
      </c>
      <c r="M126" s="162">
        <v>18</v>
      </c>
      <c r="N126" s="164">
        <v>0.96965999999999997</v>
      </c>
      <c r="O126" s="162">
        <v>17.683</v>
      </c>
      <c r="P126" s="159">
        <v>0.96227980000000002</v>
      </c>
      <c r="Q126" s="158">
        <v>160</v>
      </c>
      <c r="R126" s="158">
        <v>94.195000000000022</v>
      </c>
      <c r="S126" s="158">
        <v>94.810016666666669</v>
      </c>
      <c r="T126" s="159">
        <v>-0.78227979999999997</v>
      </c>
      <c r="U126" s="159">
        <v>7.3801999999999479E-3</v>
      </c>
      <c r="V126" s="161">
        <v>-0.31700000000000017</v>
      </c>
    </row>
    <row r="127" spans="1:22" s="1" customFormat="1" x14ac:dyDescent="0.2">
      <c r="A127" s="126"/>
      <c r="B127" s="134">
        <v>121</v>
      </c>
      <c r="C127" s="163" t="s">
        <v>370</v>
      </c>
      <c r="D127" s="157">
        <v>12</v>
      </c>
      <c r="E127" s="157">
        <v>1962</v>
      </c>
      <c r="F127" s="158">
        <v>533.70000000000005</v>
      </c>
      <c r="G127" s="158">
        <v>533.70000000000005</v>
      </c>
      <c r="H127" s="159">
        <v>2.11</v>
      </c>
      <c r="I127" s="162">
        <v>2.11</v>
      </c>
      <c r="J127" s="162">
        <v>1.92</v>
      </c>
      <c r="K127" s="162">
        <v>1.0326</v>
      </c>
      <c r="L127" s="162">
        <v>1.1407170999999998</v>
      </c>
      <c r="M127" s="162">
        <v>20</v>
      </c>
      <c r="N127" s="164">
        <v>1.0773999999999999</v>
      </c>
      <c r="O127" s="162">
        <v>17.992999999999999</v>
      </c>
      <c r="P127" s="159">
        <v>0.96928289999999995</v>
      </c>
      <c r="Q127" s="158">
        <v>160</v>
      </c>
      <c r="R127" s="158">
        <v>86.05</v>
      </c>
      <c r="S127" s="158">
        <v>95.05975833333332</v>
      </c>
      <c r="T127" s="159">
        <v>-0.77928290000000011</v>
      </c>
      <c r="U127" s="159">
        <v>0.10811709999999997</v>
      </c>
      <c r="V127" s="161">
        <v>-2.0070000000000014</v>
      </c>
    </row>
    <row r="128" spans="1:22" s="1" customFormat="1" x14ac:dyDescent="0.2">
      <c r="A128" s="126"/>
      <c r="B128" s="134">
        <v>122</v>
      </c>
      <c r="C128" s="163" t="s">
        <v>371</v>
      </c>
      <c r="D128" s="157">
        <v>12</v>
      </c>
      <c r="E128" s="157">
        <v>1963</v>
      </c>
      <c r="F128" s="158">
        <v>532.45000000000005</v>
      </c>
      <c r="G128" s="158">
        <v>532.45000000000005</v>
      </c>
      <c r="H128" s="159">
        <v>1.4</v>
      </c>
      <c r="I128" s="159">
        <v>1.4</v>
      </c>
      <c r="J128" s="159">
        <v>1.92</v>
      </c>
      <c r="K128" s="159">
        <v>0.59194999999999987</v>
      </c>
      <c r="L128" s="159">
        <v>0.67571799999999993</v>
      </c>
      <c r="M128" s="159">
        <v>15</v>
      </c>
      <c r="N128" s="160">
        <v>0.80805000000000005</v>
      </c>
      <c r="O128" s="159">
        <v>13.445</v>
      </c>
      <c r="P128" s="159">
        <v>0.72428199999999998</v>
      </c>
      <c r="Q128" s="158">
        <v>160</v>
      </c>
      <c r="R128" s="158">
        <v>49.329166666666652</v>
      </c>
      <c r="S128" s="158">
        <v>56.30983333333333</v>
      </c>
      <c r="T128" s="159">
        <v>-1.2442820000000001</v>
      </c>
      <c r="U128" s="159">
        <v>8.3768000000000065E-2</v>
      </c>
      <c r="V128" s="161">
        <v>-1.5549999999999997</v>
      </c>
    </row>
    <row r="129" spans="1:22" s="1" customFormat="1" x14ac:dyDescent="0.2">
      <c r="A129" s="126"/>
      <c r="B129" s="134">
        <v>123</v>
      </c>
      <c r="C129" s="163" t="s">
        <v>372</v>
      </c>
      <c r="D129" s="157">
        <v>55</v>
      </c>
      <c r="E129" s="157">
        <v>1966</v>
      </c>
      <c r="F129" s="158">
        <v>2564.02</v>
      </c>
      <c r="G129" s="158">
        <v>2564.02</v>
      </c>
      <c r="H129" s="159">
        <v>9.02</v>
      </c>
      <c r="I129" s="159">
        <v>9.02</v>
      </c>
      <c r="J129" s="159">
        <v>8.8000000000000007</v>
      </c>
      <c r="K129" s="159">
        <v>5.1952299999999996</v>
      </c>
      <c r="L129" s="159">
        <v>4.9395099999999994</v>
      </c>
      <c r="M129" s="159">
        <v>71</v>
      </c>
      <c r="N129" s="160">
        <v>3.82477</v>
      </c>
      <c r="O129" s="159">
        <v>75.747</v>
      </c>
      <c r="P129" s="159">
        <v>4.0804900000000002</v>
      </c>
      <c r="Q129" s="158">
        <v>160</v>
      </c>
      <c r="R129" s="158">
        <v>94.458727272727259</v>
      </c>
      <c r="S129" s="158">
        <v>89.809272727272713</v>
      </c>
      <c r="T129" s="159">
        <v>-3.8604900000000013</v>
      </c>
      <c r="U129" s="159">
        <v>-0.25572000000000017</v>
      </c>
      <c r="V129" s="161">
        <v>4.7469999999999999</v>
      </c>
    </row>
    <row r="130" spans="1:22" s="1" customFormat="1" x14ac:dyDescent="0.2">
      <c r="A130" s="126"/>
      <c r="B130" s="134">
        <v>124</v>
      </c>
      <c r="C130" s="165" t="s">
        <v>373</v>
      </c>
      <c r="D130" s="157">
        <v>58</v>
      </c>
      <c r="E130" s="157">
        <v>1986</v>
      </c>
      <c r="F130" s="158">
        <v>3808.22</v>
      </c>
      <c r="G130" s="158">
        <v>3808.22</v>
      </c>
      <c r="H130" s="159">
        <v>14.27</v>
      </c>
      <c r="I130" s="159">
        <v>14.27</v>
      </c>
      <c r="J130" s="159">
        <v>9.2799999999999994</v>
      </c>
      <c r="K130" s="159">
        <v>8.8829999999999991</v>
      </c>
      <c r="L130" s="159">
        <v>8.6067009999999993</v>
      </c>
      <c r="M130" s="159">
        <v>100</v>
      </c>
      <c r="N130" s="160">
        <v>5.3869999999999996</v>
      </c>
      <c r="O130" s="159">
        <v>105.129</v>
      </c>
      <c r="P130" s="159">
        <v>5.6632990000000003</v>
      </c>
      <c r="Q130" s="158">
        <v>160</v>
      </c>
      <c r="R130" s="158">
        <v>153.15517241379308</v>
      </c>
      <c r="S130" s="158">
        <v>148.39139655172411</v>
      </c>
      <c r="T130" s="159">
        <v>-0.67329900000000009</v>
      </c>
      <c r="U130" s="159">
        <v>-0.27629900000000074</v>
      </c>
      <c r="V130" s="161">
        <v>5.1290000000000049</v>
      </c>
    </row>
    <row r="131" spans="1:22" s="1" customFormat="1" x14ac:dyDescent="0.2">
      <c r="A131" s="126"/>
      <c r="B131" s="134">
        <v>125</v>
      </c>
      <c r="C131" s="163" t="s">
        <v>374</v>
      </c>
      <c r="D131" s="157">
        <v>24</v>
      </c>
      <c r="E131" s="157">
        <v>1991</v>
      </c>
      <c r="F131" s="158">
        <v>1163.97</v>
      </c>
      <c r="G131" s="158">
        <v>1163.97</v>
      </c>
      <c r="H131" s="159">
        <v>4.3099999999999996</v>
      </c>
      <c r="I131" s="159">
        <v>4.3099999999999996</v>
      </c>
      <c r="J131" s="159">
        <v>3.84</v>
      </c>
      <c r="K131" s="159">
        <v>2.8309999999999995</v>
      </c>
      <c r="L131" s="159">
        <v>2.7282349999999997</v>
      </c>
      <c r="M131" s="159">
        <v>29</v>
      </c>
      <c r="N131" s="160">
        <v>1.4790000000000001</v>
      </c>
      <c r="O131" s="159">
        <v>31.015000000000001</v>
      </c>
      <c r="P131" s="159">
        <v>1.5817650000000001</v>
      </c>
      <c r="Q131" s="158">
        <v>160</v>
      </c>
      <c r="R131" s="158">
        <v>117.95833333333331</v>
      </c>
      <c r="S131" s="158">
        <v>113.67645833333333</v>
      </c>
      <c r="T131" s="159">
        <v>-1.1117650000000001</v>
      </c>
      <c r="U131" s="159">
        <v>-0.102765</v>
      </c>
      <c r="V131" s="161">
        <v>2.0150000000000006</v>
      </c>
    </row>
    <row r="132" spans="1:22" s="1" customFormat="1" x14ac:dyDescent="0.2">
      <c r="A132" s="126"/>
      <c r="B132" s="134">
        <v>126</v>
      </c>
      <c r="C132" s="163" t="s">
        <v>375</v>
      </c>
      <c r="D132" s="157">
        <v>60</v>
      </c>
      <c r="E132" s="157">
        <v>1968</v>
      </c>
      <c r="F132" s="158">
        <v>2726.22</v>
      </c>
      <c r="G132" s="158">
        <v>2726.22</v>
      </c>
      <c r="H132" s="159">
        <v>9.69</v>
      </c>
      <c r="I132" s="159">
        <v>9.69</v>
      </c>
      <c r="J132" s="159">
        <v>9.6</v>
      </c>
      <c r="K132" s="159">
        <v>5.3803999999999998</v>
      </c>
      <c r="L132" s="159">
        <v>5.7495199999999995</v>
      </c>
      <c r="M132" s="159">
        <v>80</v>
      </c>
      <c r="N132" s="160">
        <v>4.3095999999999997</v>
      </c>
      <c r="O132" s="159">
        <v>73.147999999999996</v>
      </c>
      <c r="P132" s="159">
        <v>3.94048</v>
      </c>
      <c r="Q132" s="158">
        <v>160</v>
      </c>
      <c r="R132" s="158">
        <v>89.673333333333332</v>
      </c>
      <c r="S132" s="158">
        <v>95.825333333333333</v>
      </c>
      <c r="T132" s="159">
        <v>-3.8504800000000001</v>
      </c>
      <c r="U132" s="159">
        <v>0.36911999999999967</v>
      </c>
      <c r="V132" s="161">
        <v>-6.8520000000000039</v>
      </c>
    </row>
    <row r="133" spans="1:22" s="1" customFormat="1" x14ac:dyDescent="0.2">
      <c r="A133" s="126"/>
      <c r="B133" s="134">
        <v>127</v>
      </c>
      <c r="C133" s="163" t="s">
        <v>376</v>
      </c>
      <c r="D133" s="157">
        <v>60</v>
      </c>
      <c r="E133" s="157">
        <v>1980</v>
      </c>
      <c r="F133" s="158">
        <v>3117.8</v>
      </c>
      <c r="G133" s="158">
        <v>3117.8</v>
      </c>
      <c r="H133" s="162">
        <v>10.9</v>
      </c>
      <c r="I133" s="159">
        <v>10.9</v>
      </c>
      <c r="J133" s="162">
        <v>9.44</v>
      </c>
      <c r="K133" s="159">
        <v>5.0281700000000003</v>
      </c>
      <c r="L133" s="159">
        <v>5.06168</v>
      </c>
      <c r="M133" s="159">
        <v>109</v>
      </c>
      <c r="N133" s="160">
        <v>5.8718300000000001</v>
      </c>
      <c r="O133" s="159">
        <v>108.378</v>
      </c>
      <c r="P133" s="159">
        <v>5.8383200000000004</v>
      </c>
      <c r="Q133" s="158">
        <v>160</v>
      </c>
      <c r="R133" s="158">
        <v>83.802833333333339</v>
      </c>
      <c r="S133" s="158">
        <v>84.361333333333334</v>
      </c>
      <c r="T133" s="159">
        <v>-4.3783199999999995</v>
      </c>
      <c r="U133" s="159">
        <v>3.3509999999999707E-2</v>
      </c>
      <c r="V133" s="161">
        <v>-0.62199999999999989</v>
      </c>
    </row>
    <row r="134" spans="1:22" s="1" customFormat="1" ht="12.75" customHeight="1" x14ac:dyDescent="0.2">
      <c r="A134" s="126"/>
      <c r="B134" s="134">
        <v>128</v>
      </c>
      <c r="C134" s="163" t="s">
        <v>377</v>
      </c>
      <c r="D134" s="157">
        <v>44</v>
      </c>
      <c r="E134" s="157">
        <v>1995</v>
      </c>
      <c r="F134" s="158">
        <v>2837.16</v>
      </c>
      <c r="G134" s="158">
        <v>2837.16</v>
      </c>
      <c r="H134" s="162">
        <v>11.02638</v>
      </c>
      <c r="I134" s="159">
        <v>11.02638</v>
      </c>
      <c r="J134" s="159">
        <v>7.04</v>
      </c>
      <c r="K134" s="159">
        <v>5.6932499999999999</v>
      </c>
      <c r="L134" s="159">
        <v>7.0399999999999991</v>
      </c>
      <c r="M134" s="159">
        <v>99</v>
      </c>
      <c r="N134" s="160">
        <v>5.3331299999999997</v>
      </c>
      <c r="O134" s="159">
        <v>74</v>
      </c>
      <c r="P134" s="159">
        <v>3.98638</v>
      </c>
      <c r="Q134" s="158">
        <v>160</v>
      </c>
      <c r="R134" s="158">
        <v>129.39204545454544</v>
      </c>
      <c r="S134" s="158">
        <v>159.99999999999997</v>
      </c>
      <c r="T134" s="159">
        <v>0</v>
      </c>
      <c r="U134" s="159">
        <v>1.3467499999999997</v>
      </c>
      <c r="V134" s="161">
        <v>-25</v>
      </c>
    </row>
    <row r="135" spans="1:22" s="1" customFormat="1" x14ac:dyDescent="0.2">
      <c r="A135" s="126"/>
      <c r="B135" s="134">
        <v>129</v>
      </c>
      <c r="C135" s="197" t="s">
        <v>386</v>
      </c>
      <c r="D135" s="152">
        <v>100</v>
      </c>
      <c r="E135" s="152">
        <v>1973</v>
      </c>
      <c r="F135" s="145">
        <v>3676.85</v>
      </c>
      <c r="G135" s="145">
        <v>3676.85</v>
      </c>
      <c r="H135" s="144">
        <v>20.56</v>
      </c>
      <c r="I135" s="144">
        <v>20.56</v>
      </c>
      <c r="J135" s="144">
        <v>16</v>
      </c>
      <c r="K135" s="144">
        <v>15.92718</v>
      </c>
      <c r="L135" s="144">
        <v>13.718509999999998</v>
      </c>
      <c r="M135" s="144">
        <v>86</v>
      </c>
      <c r="N135" s="146">
        <v>4.6328199999999997</v>
      </c>
      <c r="O135" s="144">
        <v>127</v>
      </c>
      <c r="P135" s="144">
        <v>6.8414900000000003</v>
      </c>
      <c r="Q135" s="145">
        <v>160</v>
      </c>
      <c r="R135" s="145">
        <v>159.27179999999998</v>
      </c>
      <c r="S135" s="145">
        <v>137.18509999999998</v>
      </c>
      <c r="T135" s="144">
        <v>-2.2814900000000016</v>
      </c>
      <c r="U135" s="144">
        <v>-2.2086700000000006</v>
      </c>
      <c r="V135" s="155">
        <v>41</v>
      </c>
    </row>
    <row r="136" spans="1:22" s="1" customFormat="1" x14ac:dyDescent="0.2">
      <c r="A136" s="126"/>
      <c r="B136" s="134">
        <v>130</v>
      </c>
      <c r="C136" s="197" t="s">
        <v>387</v>
      </c>
      <c r="D136" s="152">
        <v>85</v>
      </c>
      <c r="E136" s="152">
        <v>1970</v>
      </c>
      <c r="F136" s="145">
        <v>3789.83</v>
      </c>
      <c r="G136" s="145">
        <v>3789.83</v>
      </c>
      <c r="H136" s="144">
        <v>16.41</v>
      </c>
      <c r="I136" s="144">
        <v>16.41</v>
      </c>
      <c r="J136" s="144">
        <v>13.6</v>
      </c>
      <c r="K136" s="144">
        <v>11.023</v>
      </c>
      <c r="L136" s="144">
        <v>10.635950000000001</v>
      </c>
      <c r="M136" s="144">
        <v>100</v>
      </c>
      <c r="N136" s="146">
        <v>5.3869999999999996</v>
      </c>
      <c r="O136" s="144">
        <v>107.185</v>
      </c>
      <c r="P136" s="144">
        <v>5.7740499999999999</v>
      </c>
      <c r="Q136" s="145">
        <v>160</v>
      </c>
      <c r="R136" s="145">
        <v>129.68235294117648</v>
      </c>
      <c r="S136" s="145">
        <v>125.12882352941176</v>
      </c>
      <c r="T136" s="144">
        <v>-2.9640499999999985</v>
      </c>
      <c r="U136" s="144">
        <v>-0.38705000000000034</v>
      </c>
      <c r="V136" s="155">
        <v>7.1850000000000023</v>
      </c>
    </row>
    <row r="137" spans="1:22" s="1" customFormat="1" x14ac:dyDescent="0.2">
      <c r="A137" s="126"/>
      <c r="B137" s="134">
        <v>131</v>
      </c>
      <c r="C137" s="198" t="s">
        <v>391</v>
      </c>
      <c r="D137" s="199">
        <v>17</v>
      </c>
      <c r="E137" s="199">
        <v>1994</v>
      </c>
      <c r="F137" s="200">
        <v>1127.46</v>
      </c>
      <c r="G137" s="200">
        <v>1127.46</v>
      </c>
      <c r="H137" s="201">
        <v>3.7974000000000001</v>
      </c>
      <c r="I137" s="201">
        <v>3.7974000000000001</v>
      </c>
      <c r="J137" s="201">
        <v>2.72</v>
      </c>
      <c r="K137" s="201">
        <v>1.91195</v>
      </c>
      <c r="L137" s="201">
        <v>2.72</v>
      </c>
      <c r="M137" s="201">
        <v>35</v>
      </c>
      <c r="N137" s="202">
        <v>1.8854500000000001</v>
      </c>
      <c r="O137" s="201">
        <v>20</v>
      </c>
      <c r="P137" s="201">
        <v>1.0773999999999999</v>
      </c>
      <c r="Q137" s="200">
        <v>160</v>
      </c>
      <c r="R137" s="200">
        <v>112.46764705882353</v>
      </c>
      <c r="S137" s="200">
        <v>160</v>
      </c>
      <c r="T137" s="201">
        <v>0</v>
      </c>
      <c r="U137" s="201">
        <v>0.80805000000000016</v>
      </c>
      <c r="V137" s="203">
        <v>-15</v>
      </c>
    </row>
    <row r="138" spans="1:22" s="1" customFormat="1" x14ac:dyDescent="0.2">
      <c r="A138" s="126"/>
      <c r="B138" s="134">
        <v>132</v>
      </c>
      <c r="C138" s="198" t="s">
        <v>393</v>
      </c>
      <c r="D138" s="199">
        <v>34</v>
      </c>
      <c r="E138" s="199">
        <v>1993</v>
      </c>
      <c r="F138" s="200">
        <v>2047.51</v>
      </c>
      <c r="G138" s="200">
        <v>2047.51</v>
      </c>
      <c r="H138" s="201">
        <v>7.88</v>
      </c>
      <c r="I138" s="201">
        <v>7.88</v>
      </c>
      <c r="J138" s="201">
        <v>5.44</v>
      </c>
      <c r="K138" s="201">
        <v>4.9171499999999995</v>
      </c>
      <c r="L138" s="201">
        <v>5.4558499999999999</v>
      </c>
      <c r="M138" s="201">
        <v>55</v>
      </c>
      <c r="N138" s="202">
        <v>2.96285</v>
      </c>
      <c r="O138" s="201">
        <v>45</v>
      </c>
      <c r="P138" s="201">
        <v>2.42415</v>
      </c>
      <c r="Q138" s="200">
        <v>160</v>
      </c>
      <c r="R138" s="200">
        <v>144.62205882352941</v>
      </c>
      <c r="S138" s="200">
        <v>160.46617647058821</v>
      </c>
      <c r="T138" s="201">
        <v>1.5849999999999476E-2</v>
      </c>
      <c r="U138" s="201">
        <v>0.53869999999999996</v>
      </c>
      <c r="V138" s="203">
        <v>-10</v>
      </c>
    </row>
    <row r="139" spans="1:22" s="1" customFormat="1" x14ac:dyDescent="0.2">
      <c r="A139" s="126"/>
      <c r="B139" s="134">
        <v>133</v>
      </c>
      <c r="C139" s="198" t="s">
        <v>394</v>
      </c>
      <c r="D139" s="199">
        <v>37</v>
      </c>
      <c r="E139" s="199">
        <v>1994</v>
      </c>
      <c r="F139" s="200">
        <v>1808.75</v>
      </c>
      <c r="G139" s="200">
        <v>1808.75</v>
      </c>
      <c r="H139" s="204">
        <v>8.07</v>
      </c>
      <c r="I139" s="201">
        <v>8.07</v>
      </c>
      <c r="J139" s="201">
        <v>5.84</v>
      </c>
      <c r="K139" s="201">
        <v>5.2148900000000005</v>
      </c>
      <c r="L139" s="201">
        <v>5.2687600000000003</v>
      </c>
      <c r="M139" s="201">
        <v>53</v>
      </c>
      <c r="N139" s="202">
        <v>2.8551099999999998</v>
      </c>
      <c r="O139" s="201">
        <v>52</v>
      </c>
      <c r="P139" s="201">
        <v>2.80124</v>
      </c>
      <c r="Q139" s="200">
        <v>160</v>
      </c>
      <c r="R139" s="200">
        <v>140.94297297297297</v>
      </c>
      <c r="S139" s="200">
        <v>142.39891891891892</v>
      </c>
      <c r="T139" s="201">
        <v>-0.57123999999999953</v>
      </c>
      <c r="U139" s="201">
        <v>5.3869999999999862E-2</v>
      </c>
      <c r="V139" s="203">
        <v>-1</v>
      </c>
    </row>
    <row r="140" spans="1:22" s="1" customFormat="1" x14ac:dyDescent="0.2">
      <c r="A140" s="126"/>
      <c r="B140" s="134">
        <v>134</v>
      </c>
      <c r="C140" s="198" t="s">
        <v>395</v>
      </c>
      <c r="D140" s="199">
        <v>26</v>
      </c>
      <c r="E140" s="199">
        <v>1998</v>
      </c>
      <c r="F140" s="200">
        <v>1812.2</v>
      </c>
      <c r="G140" s="200">
        <v>1812.2</v>
      </c>
      <c r="H140" s="201">
        <v>6.1</v>
      </c>
      <c r="I140" s="201">
        <v>6.1</v>
      </c>
      <c r="J140" s="201">
        <v>4.16</v>
      </c>
      <c r="K140" s="201">
        <v>3.7297199999999995</v>
      </c>
      <c r="L140" s="201">
        <v>4.1606799999999993</v>
      </c>
      <c r="M140" s="201">
        <v>44</v>
      </c>
      <c r="N140" s="202">
        <v>2.3702800000000002</v>
      </c>
      <c r="O140" s="201">
        <v>36</v>
      </c>
      <c r="P140" s="201">
        <v>1.9393199999999999</v>
      </c>
      <c r="Q140" s="200">
        <v>160</v>
      </c>
      <c r="R140" s="200">
        <v>143.45076923076923</v>
      </c>
      <c r="S140" s="200">
        <v>160.02615384615382</v>
      </c>
      <c r="T140" s="201">
        <v>6.7999999999912575E-4</v>
      </c>
      <c r="U140" s="201">
        <v>0.43096000000000023</v>
      </c>
      <c r="V140" s="203">
        <v>-8</v>
      </c>
    </row>
    <row r="141" spans="1:22" s="1" customFormat="1" x14ac:dyDescent="0.2">
      <c r="A141" s="126"/>
      <c r="B141" s="134">
        <v>135</v>
      </c>
      <c r="C141" s="142" t="s">
        <v>396</v>
      </c>
      <c r="D141" s="143">
        <v>50</v>
      </c>
      <c r="E141" s="143">
        <v>1975</v>
      </c>
      <c r="F141" s="143">
        <v>2599.5700000000002</v>
      </c>
      <c r="G141" s="143">
        <v>2599.5700000000002</v>
      </c>
      <c r="H141" s="144">
        <v>9.6999999999999993</v>
      </c>
      <c r="I141" s="144">
        <f>H141</f>
        <v>9.6999999999999993</v>
      </c>
      <c r="J141" s="144">
        <v>8</v>
      </c>
      <c r="K141" s="144">
        <f>I141-N141</f>
        <v>6.0789999999999997</v>
      </c>
      <c r="L141" s="144">
        <f>I141-P141</f>
        <v>6.1044999999999998</v>
      </c>
      <c r="M141" s="145">
        <v>71</v>
      </c>
      <c r="N141" s="146">
        <f>M141*0.051</f>
        <v>3.6209999999999996</v>
      </c>
      <c r="O141" s="145">
        <v>70.5</v>
      </c>
      <c r="P141" s="144">
        <f>O141*0.051</f>
        <v>3.5954999999999999</v>
      </c>
      <c r="Q141" s="145">
        <v>160</v>
      </c>
      <c r="R141" s="144">
        <f>K141*1000/D141</f>
        <v>121.58</v>
      </c>
      <c r="S141" s="144">
        <f>L141*1000/D141</f>
        <v>122.09</v>
      </c>
      <c r="T141" s="144">
        <f>L141-J141</f>
        <v>-1.8955000000000002</v>
      </c>
      <c r="U141" s="144">
        <f>N141-P141</f>
        <v>2.5499999999999634E-2</v>
      </c>
      <c r="V141" s="147">
        <f>O141-M141</f>
        <v>-0.5</v>
      </c>
    </row>
    <row r="142" spans="1:22" s="1" customFormat="1" x14ac:dyDescent="0.2">
      <c r="A142" s="126"/>
      <c r="B142" s="134">
        <v>136</v>
      </c>
      <c r="C142" s="142" t="s">
        <v>397</v>
      </c>
      <c r="D142" s="143">
        <v>24</v>
      </c>
      <c r="E142" s="143">
        <v>1963</v>
      </c>
      <c r="F142" s="144">
        <v>1076.76</v>
      </c>
      <c r="G142" s="144">
        <v>1076.76</v>
      </c>
      <c r="H142" s="146">
        <v>4.5199999999999996</v>
      </c>
      <c r="I142" s="144">
        <f>H142</f>
        <v>4.5199999999999996</v>
      </c>
      <c r="J142" s="144">
        <v>3.52</v>
      </c>
      <c r="K142" s="144">
        <f>I142-N142</f>
        <v>3.7039999999999997</v>
      </c>
      <c r="L142" s="144">
        <f>I142-P142</f>
        <v>3.4999999999999996</v>
      </c>
      <c r="M142" s="144">
        <v>16</v>
      </c>
      <c r="N142" s="146">
        <f>M142*0.051</f>
        <v>0.81599999999999995</v>
      </c>
      <c r="O142" s="144">
        <v>20</v>
      </c>
      <c r="P142" s="144">
        <f>O142*0.051</f>
        <v>1.02</v>
      </c>
      <c r="Q142" s="145">
        <v>160</v>
      </c>
      <c r="R142" s="144">
        <f>K142*1000/D142</f>
        <v>154.33333333333331</v>
      </c>
      <c r="S142" s="144">
        <f>L142*1000/D142</f>
        <v>145.83333333333331</v>
      </c>
      <c r="T142" s="144">
        <f>L142-J142</f>
        <v>-2.0000000000000462E-2</v>
      </c>
      <c r="U142" s="144">
        <f>N142-P142</f>
        <v>-0.20400000000000007</v>
      </c>
      <c r="V142" s="147">
        <f>O142-M142</f>
        <v>4</v>
      </c>
    </row>
    <row r="143" spans="1:22" s="1" customFormat="1" x14ac:dyDescent="0.2">
      <c r="A143" s="126"/>
      <c r="B143" s="134">
        <v>137</v>
      </c>
      <c r="C143" s="142" t="s">
        <v>398</v>
      </c>
      <c r="D143" s="143">
        <v>12</v>
      </c>
      <c r="E143" s="143">
        <v>1960</v>
      </c>
      <c r="F143" s="143">
        <v>530.25</v>
      </c>
      <c r="G143" s="143">
        <v>530.25</v>
      </c>
      <c r="H143" s="146">
        <v>1.9</v>
      </c>
      <c r="I143" s="144">
        <f>H143</f>
        <v>1.9</v>
      </c>
      <c r="J143" s="144">
        <v>1.6</v>
      </c>
      <c r="K143" s="144">
        <f>I143-N143</f>
        <v>1.39</v>
      </c>
      <c r="L143" s="144">
        <f>I143-P143</f>
        <v>1.2370000000000001</v>
      </c>
      <c r="M143" s="144">
        <v>10</v>
      </c>
      <c r="N143" s="146">
        <f>M143*0.051</f>
        <v>0.51</v>
      </c>
      <c r="O143" s="144">
        <v>13</v>
      </c>
      <c r="P143" s="144">
        <f>O143*0.051</f>
        <v>0.66299999999999992</v>
      </c>
      <c r="Q143" s="145">
        <v>160</v>
      </c>
      <c r="R143" s="144">
        <f>K143*1000/D143</f>
        <v>115.83333333333333</v>
      </c>
      <c r="S143" s="144">
        <f>L143*1000/D143</f>
        <v>103.08333333333333</v>
      </c>
      <c r="T143" s="144">
        <f>L143-J143</f>
        <v>-0.36299999999999999</v>
      </c>
      <c r="U143" s="144">
        <f>N143-P143</f>
        <v>-0.15299999999999991</v>
      </c>
      <c r="V143" s="147">
        <f>O143-M143</f>
        <v>3</v>
      </c>
    </row>
    <row r="144" spans="1:22" s="1" customFormat="1" x14ac:dyDescent="0.2">
      <c r="A144" s="126"/>
      <c r="B144" s="134">
        <v>138</v>
      </c>
      <c r="C144" s="142" t="s">
        <v>399</v>
      </c>
      <c r="D144" s="143">
        <v>12</v>
      </c>
      <c r="E144" s="143">
        <v>1963</v>
      </c>
      <c r="F144" s="144">
        <v>533.91999999999996</v>
      </c>
      <c r="G144" s="144">
        <v>533.91999999999996</v>
      </c>
      <c r="H144" s="146">
        <v>2.7</v>
      </c>
      <c r="I144" s="144">
        <f>H144</f>
        <v>2.7</v>
      </c>
      <c r="J144" s="144">
        <v>1.69</v>
      </c>
      <c r="K144" s="144">
        <f>I144-N144</f>
        <v>1.8840000000000003</v>
      </c>
      <c r="L144" s="144">
        <f>I144-P144</f>
        <v>1.7820000000000003</v>
      </c>
      <c r="M144" s="144">
        <v>16</v>
      </c>
      <c r="N144" s="146">
        <f>M144*0.051</f>
        <v>0.81599999999999995</v>
      </c>
      <c r="O144" s="144">
        <v>18</v>
      </c>
      <c r="P144" s="144">
        <f>O144*0.051</f>
        <v>0.91799999999999993</v>
      </c>
      <c r="Q144" s="145">
        <v>160</v>
      </c>
      <c r="R144" s="144">
        <f>K144*1000/D144</f>
        <v>157.00000000000003</v>
      </c>
      <c r="S144" s="144">
        <f>L144*1000/D144</f>
        <v>148.50000000000003</v>
      </c>
      <c r="T144" s="144">
        <f>L144-J144</f>
        <v>9.2000000000000304E-2</v>
      </c>
      <c r="U144" s="144">
        <f>N144-P144</f>
        <v>-0.10199999999999998</v>
      </c>
      <c r="V144" s="147">
        <f>O144-M144</f>
        <v>2</v>
      </c>
    </row>
    <row r="145" spans="1:22" s="1" customFormat="1" x14ac:dyDescent="0.2">
      <c r="A145" s="126"/>
      <c r="B145" s="134">
        <v>139</v>
      </c>
      <c r="C145" s="142" t="s">
        <v>400</v>
      </c>
      <c r="D145" s="143">
        <v>11</v>
      </c>
      <c r="E145" s="143">
        <v>1962</v>
      </c>
      <c r="F145" s="143">
        <v>537.08000000000004</v>
      </c>
      <c r="G145" s="143">
        <v>537.08000000000004</v>
      </c>
      <c r="H145" s="146">
        <v>2.2000000000000002</v>
      </c>
      <c r="I145" s="144">
        <f>H145</f>
        <v>2.2000000000000002</v>
      </c>
      <c r="J145" s="144">
        <v>1.76</v>
      </c>
      <c r="K145" s="144">
        <f>I145-N145</f>
        <v>1.7410000000000001</v>
      </c>
      <c r="L145" s="144">
        <f>I145-P145</f>
        <v>1.6390000000000002</v>
      </c>
      <c r="M145" s="144">
        <v>9</v>
      </c>
      <c r="N145" s="146">
        <f>M145*0.051</f>
        <v>0.45899999999999996</v>
      </c>
      <c r="O145" s="144">
        <v>11</v>
      </c>
      <c r="P145" s="144">
        <f>O145*0.051</f>
        <v>0.56099999999999994</v>
      </c>
      <c r="Q145" s="145">
        <v>160</v>
      </c>
      <c r="R145" s="144">
        <f>K145*1000/D145</f>
        <v>158.27272727272728</v>
      </c>
      <c r="S145" s="144">
        <f>L145*1000/D145</f>
        <v>149.00000000000003</v>
      </c>
      <c r="T145" s="144">
        <f>L145-J145</f>
        <v>-0.12099999999999977</v>
      </c>
      <c r="U145" s="144">
        <f>N145-P145</f>
        <v>-0.10199999999999998</v>
      </c>
      <c r="V145" s="147">
        <f>O145-M145</f>
        <v>2</v>
      </c>
    </row>
    <row r="146" spans="1:22" s="1" customFormat="1" x14ac:dyDescent="0.2">
      <c r="A146" s="126"/>
      <c r="B146" s="134">
        <v>140</v>
      </c>
      <c r="C146" s="205" t="s">
        <v>405</v>
      </c>
      <c r="D146" s="143">
        <v>25</v>
      </c>
      <c r="E146" s="143">
        <v>1976</v>
      </c>
      <c r="F146" s="143">
        <v>1329.94</v>
      </c>
      <c r="G146" s="143">
        <v>1329.94</v>
      </c>
      <c r="H146" s="146">
        <v>5.0999999999999996</v>
      </c>
      <c r="I146" s="146">
        <f>H146</f>
        <v>5.0999999999999996</v>
      </c>
      <c r="J146" s="144">
        <v>4</v>
      </c>
      <c r="K146" s="144">
        <f>I146-N146</f>
        <v>3.5189999999999997</v>
      </c>
      <c r="L146" s="144">
        <f>I146-P146</f>
        <v>3.7484999999999999</v>
      </c>
      <c r="M146" s="144">
        <v>31</v>
      </c>
      <c r="N146" s="146">
        <f>M146*0.051</f>
        <v>1.581</v>
      </c>
      <c r="O146" s="144">
        <v>26.5</v>
      </c>
      <c r="P146" s="146">
        <f>O146*0.051</f>
        <v>1.3514999999999999</v>
      </c>
      <c r="Q146" s="145">
        <v>160</v>
      </c>
      <c r="R146" s="144">
        <f>K146*1000/D146</f>
        <v>140.76</v>
      </c>
      <c r="S146" s="144">
        <f>L146*1000/D146</f>
        <v>149.94</v>
      </c>
      <c r="T146" s="144">
        <f>L146-J146</f>
        <v>-0.25150000000000006</v>
      </c>
      <c r="U146" s="144">
        <f>N146-P146</f>
        <v>0.22950000000000004</v>
      </c>
      <c r="V146" s="147">
        <f>O146-M146</f>
        <v>-4.5</v>
      </c>
    </row>
    <row r="147" spans="1:22" s="1" customFormat="1" x14ac:dyDescent="0.2">
      <c r="A147" s="126"/>
      <c r="B147" s="134">
        <v>141</v>
      </c>
      <c r="C147" s="205" t="s">
        <v>406</v>
      </c>
      <c r="D147" s="143">
        <v>20</v>
      </c>
      <c r="E147" s="143">
        <v>1997</v>
      </c>
      <c r="F147" s="143">
        <v>1186.3800000000001</v>
      </c>
      <c r="G147" s="143">
        <v>1186.3800000000001</v>
      </c>
      <c r="H147" s="146">
        <v>4.5</v>
      </c>
      <c r="I147" s="146">
        <f>H147</f>
        <v>4.5</v>
      </c>
      <c r="J147" s="144">
        <v>3.2</v>
      </c>
      <c r="K147" s="144">
        <f>I147-N147</f>
        <v>2.97</v>
      </c>
      <c r="L147" s="144">
        <f>I147-P147</f>
        <v>2.97</v>
      </c>
      <c r="M147" s="144">
        <v>30</v>
      </c>
      <c r="N147" s="146">
        <f>M147*0.051</f>
        <v>1.5299999999999998</v>
      </c>
      <c r="O147" s="144">
        <v>30</v>
      </c>
      <c r="P147" s="146">
        <f>O147*0.051</f>
        <v>1.5299999999999998</v>
      </c>
      <c r="Q147" s="145">
        <v>160</v>
      </c>
      <c r="R147" s="144">
        <f>K147*1000/D147</f>
        <v>148.5</v>
      </c>
      <c r="S147" s="144">
        <f>L147*1000/D147</f>
        <v>148.5</v>
      </c>
      <c r="T147" s="144">
        <f>L147-J147</f>
        <v>-0.22999999999999998</v>
      </c>
      <c r="U147" s="144">
        <f>N147-P147</f>
        <v>0</v>
      </c>
      <c r="V147" s="147">
        <f>O147-M147</f>
        <v>0</v>
      </c>
    </row>
    <row r="148" spans="1:22" s="1" customFormat="1" ht="12.75" customHeight="1" x14ac:dyDescent="0.2">
      <c r="A148" s="126"/>
      <c r="B148" s="134">
        <v>142</v>
      </c>
      <c r="C148" s="205" t="s">
        <v>407</v>
      </c>
      <c r="D148" s="143">
        <v>40</v>
      </c>
      <c r="E148" s="143">
        <v>1992</v>
      </c>
      <c r="F148" s="143">
        <v>2227.7199999999998</v>
      </c>
      <c r="G148" s="143">
        <v>2227.7199999999998</v>
      </c>
      <c r="H148" s="146">
        <v>9.6999999999999993</v>
      </c>
      <c r="I148" s="146">
        <f>H148</f>
        <v>9.6999999999999993</v>
      </c>
      <c r="J148" s="144">
        <v>6.4</v>
      </c>
      <c r="K148" s="144">
        <f>I148-N148</f>
        <v>6.129999999999999</v>
      </c>
      <c r="L148" s="144">
        <f>I148-P148</f>
        <v>6.64</v>
      </c>
      <c r="M148" s="144">
        <v>70</v>
      </c>
      <c r="N148" s="146">
        <f>M148*0.051</f>
        <v>3.57</v>
      </c>
      <c r="O148" s="144">
        <v>60</v>
      </c>
      <c r="P148" s="146">
        <f>O148*0.051</f>
        <v>3.0599999999999996</v>
      </c>
      <c r="Q148" s="145">
        <v>160</v>
      </c>
      <c r="R148" s="144">
        <f>K148*1000/D148</f>
        <v>153.24999999999997</v>
      </c>
      <c r="S148" s="144">
        <f>L148*1000/D148</f>
        <v>166</v>
      </c>
      <c r="T148" s="144">
        <f>L148-J148</f>
        <v>0.23999999999999932</v>
      </c>
      <c r="U148" s="144">
        <f>N148-P148</f>
        <v>0.51000000000000023</v>
      </c>
      <c r="V148" s="147">
        <f>O148-M148</f>
        <v>-10</v>
      </c>
    </row>
    <row r="149" spans="1:22" s="1" customFormat="1" x14ac:dyDescent="0.2">
      <c r="A149" s="126"/>
      <c r="B149" s="134">
        <v>143</v>
      </c>
      <c r="C149" s="205" t="s">
        <v>408</v>
      </c>
      <c r="D149" s="143">
        <v>40</v>
      </c>
      <c r="E149" s="143">
        <v>1993</v>
      </c>
      <c r="F149" s="143">
        <v>2173.48</v>
      </c>
      <c r="G149" s="143">
        <v>2173.48</v>
      </c>
      <c r="H149" s="146">
        <v>8.4</v>
      </c>
      <c r="I149" s="146">
        <f>H149</f>
        <v>8.4</v>
      </c>
      <c r="J149" s="144">
        <v>6.4</v>
      </c>
      <c r="K149" s="144">
        <f>I149-N149</f>
        <v>5.4930000000000003</v>
      </c>
      <c r="L149" s="144">
        <f>I149-P149</f>
        <v>5.5593000000000004</v>
      </c>
      <c r="M149" s="144">
        <v>57</v>
      </c>
      <c r="N149" s="146">
        <f>M149*0.051</f>
        <v>2.907</v>
      </c>
      <c r="O149" s="144">
        <v>55.7</v>
      </c>
      <c r="P149" s="146">
        <f>O149*0.051</f>
        <v>2.8407</v>
      </c>
      <c r="Q149" s="145">
        <v>160</v>
      </c>
      <c r="R149" s="144">
        <f>K149*1000/D149</f>
        <v>137.32499999999999</v>
      </c>
      <c r="S149" s="144">
        <f>L149*1000/D149</f>
        <v>138.98250000000002</v>
      </c>
      <c r="T149" s="144">
        <f>L149-J149</f>
        <v>-0.8407</v>
      </c>
      <c r="U149" s="144">
        <f>N149-P149</f>
        <v>6.6300000000000026E-2</v>
      </c>
      <c r="V149" s="147">
        <f>O149-M149</f>
        <v>-1.2999999999999972</v>
      </c>
    </row>
    <row r="150" spans="1:22" s="1" customFormat="1" x14ac:dyDescent="0.2">
      <c r="A150" s="126"/>
      <c r="B150" s="134">
        <v>144</v>
      </c>
      <c r="C150" s="205" t="s">
        <v>409</v>
      </c>
      <c r="D150" s="143">
        <v>40</v>
      </c>
      <c r="E150" s="143">
        <v>1986</v>
      </c>
      <c r="F150" s="143">
        <v>2246.36</v>
      </c>
      <c r="G150" s="143">
        <v>2246.36</v>
      </c>
      <c r="H150" s="146">
        <v>10.1</v>
      </c>
      <c r="I150" s="146">
        <f>H150</f>
        <v>10.1</v>
      </c>
      <c r="J150" s="144">
        <v>6.4</v>
      </c>
      <c r="K150" s="144">
        <f>I150-N150</f>
        <v>6.173</v>
      </c>
      <c r="L150" s="144">
        <f>I150-P150</f>
        <v>4.8724999999999996</v>
      </c>
      <c r="M150" s="144">
        <v>77</v>
      </c>
      <c r="N150" s="146">
        <f>M150*0.051</f>
        <v>3.9269999999999996</v>
      </c>
      <c r="O150" s="144">
        <v>102.5</v>
      </c>
      <c r="P150" s="146">
        <f>O150*0.051</f>
        <v>5.2275</v>
      </c>
      <c r="Q150" s="145">
        <v>160</v>
      </c>
      <c r="R150" s="144">
        <f>K150*1000/D150</f>
        <v>154.32499999999999</v>
      </c>
      <c r="S150" s="144">
        <f>L150*1000/D150</f>
        <v>121.8125</v>
      </c>
      <c r="T150" s="144">
        <f>L150-J150</f>
        <v>-1.5275000000000007</v>
      </c>
      <c r="U150" s="144">
        <f>N150-P150</f>
        <v>-1.3005000000000004</v>
      </c>
      <c r="V150" s="147">
        <f>O150-M150</f>
        <v>25.5</v>
      </c>
    </row>
    <row r="151" spans="1:22" s="1" customFormat="1" x14ac:dyDescent="0.2">
      <c r="A151" s="126"/>
      <c r="B151" s="134">
        <v>145</v>
      </c>
      <c r="C151" s="205" t="s">
        <v>410</v>
      </c>
      <c r="D151" s="143">
        <v>40</v>
      </c>
      <c r="E151" s="143">
        <v>1984</v>
      </c>
      <c r="F151" s="143">
        <v>2307.25</v>
      </c>
      <c r="G151" s="143">
        <v>2307.25</v>
      </c>
      <c r="H151" s="146">
        <v>8.4</v>
      </c>
      <c r="I151" s="146">
        <f>H151</f>
        <v>8.4</v>
      </c>
      <c r="J151" s="144">
        <v>6.4</v>
      </c>
      <c r="K151" s="144">
        <f>I151-N151</f>
        <v>5.7990000000000004</v>
      </c>
      <c r="L151" s="144">
        <f>I151-P151</f>
        <v>5.7888000000000002</v>
      </c>
      <c r="M151" s="144">
        <v>51</v>
      </c>
      <c r="N151" s="146">
        <f>M151*0.051</f>
        <v>2.601</v>
      </c>
      <c r="O151" s="144">
        <v>51.2</v>
      </c>
      <c r="P151" s="146">
        <f>O151*0.051</f>
        <v>2.6112000000000002</v>
      </c>
      <c r="Q151" s="145">
        <v>160</v>
      </c>
      <c r="R151" s="144">
        <f>K151*1000/D151</f>
        <v>144.97499999999999</v>
      </c>
      <c r="S151" s="144">
        <f>L151*1000/D151</f>
        <v>144.72</v>
      </c>
      <c r="T151" s="144">
        <f>L151-J151</f>
        <v>-0.61120000000000019</v>
      </c>
      <c r="U151" s="144">
        <f>N151-P151</f>
        <v>-1.0200000000000209E-2</v>
      </c>
      <c r="V151" s="147">
        <f>O151-M151</f>
        <v>0.20000000000000284</v>
      </c>
    </row>
    <row r="152" spans="1:22" s="1" customFormat="1" x14ac:dyDescent="0.2">
      <c r="A152" s="126"/>
      <c r="B152" s="134">
        <v>146</v>
      </c>
      <c r="C152" s="205" t="s">
        <v>411</v>
      </c>
      <c r="D152" s="143">
        <v>20</v>
      </c>
      <c r="E152" s="143">
        <v>1985</v>
      </c>
      <c r="F152" s="143">
        <v>1042.76</v>
      </c>
      <c r="G152" s="143">
        <v>1042.76</v>
      </c>
      <c r="H152" s="146">
        <v>3.9</v>
      </c>
      <c r="I152" s="146">
        <f>H152</f>
        <v>3.9</v>
      </c>
      <c r="J152" s="144">
        <v>3.2</v>
      </c>
      <c r="K152" s="144">
        <f>I152-N152</f>
        <v>2.5229999999999997</v>
      </c>
      <c r="L152" s="144">
        <f>I152-P152</f>
        <v>2.6760000000000002</v>
      </c>
      <c r="M152" s="144">
        <v>27</v>
      </c>
      <c r="N152" s="146">
        <f>M152*0.051</f>
        <v>1.377</v>
      </c>
      <c r="O152" s="144">
        <v>24</v>
      </c>
      <c r="P152" s="146">
        <f>O152*0.051</f>
        <v>1.224</v>
      </c>
      <c r="Q152" s="145">
        <v>160</v>
      </c>
      <c r="R152" s="144">
        <f>K152*1000/D152</f>
        <v>126.14999999999998</v>
      </c>
      <c r="S152" s="144">
        <f>L152*1000/D152</f>
        <v>133.80000000000001</v>
      </c>
      <c r="T152" s="144">
        <f>L152-J152</f>
        <v>-0.52400000000000002</v>
      </c>
      <c r="U152" s="144">
        <f>N152-P152</f>
        <v>0.15300000000000002</v>
      </c>
      <c r="V152" s="147">
        <f>O152-M152</f>
        <v>-3</v>
      </c>
    </row>
    <row r="153" spans="1:22" s="1" customFormat="1" x14ac:dyDescent="0.2">
      <c r="A153" s="126"/>
      <c r="B153" s="134">
        <v>147</v>
      </c>
      <c r="C153" s="205" t="s">
        <v>412</v>
      </c>
      <c r="D153" s="143">
        <v>50</v>
      </c>
      <c r="E153" s="143">
        <v>1989</v>
      </c>
      <c r="F153" s="143">
        <v>2004.14</v>
      </c>
      <c r="G153" s="143">
        <v>2004.14</v>
      </c>
      <c r="H153" s="146">
        <v>9.8000000000000007</v>
      </c>
      <c r="I153" s="146">
        <f>H153</f>
        <v>9.8000000000000007</v>
      </c>
      <c r="J153" s="144">
        <v>8</v>
      </c>
      <c r="K153" s="144">
        <f>I153-N153</f>
        <v>6.8420000000000005</v>
      </c>
      <c r="L153" s="144">
        <f>I153-P153</f>
        <v>7.4540000000000006</v>
      </c>
      <c r="M153" s="144">
        <v>58</v>
      </c>
      <c r="N153" s="146">
        <f>M153*0.051</f>
        <v>2.9579999999999997</v>
      </c>
      <c r="O153" s="144">
        <v>46</v>
      </c>
      <c r="P153" s="146">
        <f>O153*0.051</f>
        <v>2.3459999999999996</v>
      </c>
      <c r="Q153" s="145">
        <v>160</v>
      </c>
      <c r="R153" s="144">
        <f>K153*1000/D153</f>
        <v>136.84000000000003</v>
      </c>
      <c r="S153" s="144">
        <f>L153*1000/D153</f>
        <v>149.08000000000001</v>
      </c>
      <c r="T153" s="144">
        <f>L153-J153</f>
        <v>-0.54599999999999937</v>
      </c>
      <c r="U153" s="144">
        <f>N153-P153</f>
        <v>0.6120000000000001</v>
      </c>
      <c r="V153" s="147">
        <f>O153-M153</f>
        <v>-12</v>
      </c>
    </row>
    <row r="154" spans="1:22" s="1" customFormat="1" x14ac:dyDescent="0.2">
      <c r="A154" s="126"/>
      <c r="B154" s="134">
        <v>148</v>
      </c>
      <c r="C154" s="205" t="s">
        <v>414</v>
      </c>
      <c r="D154" s="143">
        <v>12</v>
      </c>
      <c r="E154" s="143">
        <v>1988</v>
      </c>
      <c r="F154" s="143">
        <v>696.31</v>
      </c>
      <c r="G154" s="143">
        <v>696.31</v>
      </c>
      <c r="H154" s="146">
        <v>2.7</v>
      </c>
      <c r="I154" s="146">
        <f>H154</f>
        <v>2.7</v>
      </c>
      <c r="J154" s="144">
        <v>1.92</v>
      </c>
      <c r="K154" s="144">
        <f>I154-N154</f>
        <v>1.7820000000000003</v>
      </c>
      <c r="L154" s="144">
        <f>I154-P154</f>
        <v>1.5270000000000004</v>
      </c>
      <c r="M154" s="144">
        <v>18</v>
      </c>
      <c r="N154" s="146">
        <f>M154*0.051</f>
        <v>0.91799999999999993</v>
      </c>
      <c r="O154" s="144">
        <v>23</v>
      </c>
      <c r="P154" s="146">
        <f>O154*0.051</f>
        <v>1.1729999999999998</v>
      </c>
      <c r="Q154" s="145">
        <v>160</v>
      </c>
      <c r="R154" s="144">
        <f>K154*1000/D154</f>
        <v>148.50000000000003</v>
      </c>
      <c r="S154" s="144">
        <f>L154*1000/D154</f>
        <v>127.25000000000004</v>
      </c>
      <c r="T154" s="144">
        <f>L154-J154</f>
        <v>-0.39299999999999957</v>
      </c>
      <c r="U154" s="144">
        <f>N154-P154</f>
        <v>-0.25499999999999989</v>
      </c>
      <c r="V154" s="147">
        <f>O154-M154</f>
        <v>5</v>
      </c>
    </row>
    <row r="155" spans="1:22" s="1" customFormat="1" x14ac:dyDescent="0.2">
      <c r="A155" s="126"/>
      <c r="B155" s="134">
        <v>149</v>
      </c>
      <c r="C155" s="205" t="s">
        <v>418</v>
      </c>
      <c r="D155" s="143">
        <v>20</v>
      </c>
      <c r="E155" s="143">
        <v>1970</v>
      </c>
      <c r="F155" s="143">
        <v>925.85</v>
      </c>
      <c r="G155" s="143">
        <v>925.85</v>
      </c>
      <c r="H155" s="146">
        <v>3.4</v>
      </c>
      <c r="I155" s="146">
        <f>H155</f>
        <v>3.4</v>
      </c>
      <c r="J155" s="144">
        <v>2.95</v>
      </c>
      <c r="K155" s="144">
        <f>I155-N155</f>
        <v>1.972</v>
      </c>
      <c r="L155" s="144">
        <f>I155-P155</f>
        <v>1.5130000000000001</v>
      </c>
      <c r="M155" s="144">
        <v>28</v>
      </c>
      <c r="N155" s="146">
        <f>M155*0.051</f>
        <v>1.4279999999999999</v>
      </c>
      <c r="O155" s="144">
        <v>37</v>
      </c>
      <c r="P155" s="146">
        <f>O155*0.051</f>
        <v>1.8869999999999998</v>
      </c>
      <c r="Q155" s="145">
        <v>160</v>
      </c>
      <c r="R155" s="144">
        <f>K155*1000/D155</f>
        <v>98.6</v>
      </c>
      <c r="S155" s="144">
        <f>L155*1000/D155</f>
        <v>75.650000000000006</v>
      </c>
      <c r="T155" s="144">
        <f>L155-J155</f>
        <v>-1.4370000000000001</v>
      </c>
      <c r="U155" s="144">
        <f>N155-P155</f>
        <v>-0.45899999999999985</v>
      </c>
      <c r="V155" s="147">
        <f>O155-M155</f>
        <v>9</v>
      </c>
    </row>
    <row r="156" spans="1:22" s="1" customFormat="1" x14ac:dyDescent="0.2">
      <c r="A156" s="126"/>
      <c r="B156" s="134">
        <v>150</v>
      </c>
      <c r="C156" s="142" t="s">
        <v>419</v>
      </c>
      <c r="D156" s="143">
        <v>28</v>
      </c>
      <c r="E156" s="143">
        <v>1981</v>
      </c>
      <c r="F156" s="143">
        <v>1420.11</v>
      </c>
      <c r="G156" s="143">
        <v>1420.11</v>
      </c>
      <c r="H156" s="144">
        <v>5.1310000000000002</v>
      </c>
      <c r="I156" s="144">
        <f>H156</f>
        <v>5.1310000000000002</v>
      </c>
      <c r="J156" s="144">
        <v>4.4800000000000004</v>
      </c>
      <c r="K156" s="144">
        <f>I156-N156</f>
        <v>3.0910000000000002</v>
      </c>
      <c r="L156" s="144">
        <f>I156-P156</f>
        <v>3.5179210000000003</v>
      </c>
      <c r="M156" s="145">
        <v>40</v>
      </c>
      <c r="N156" s="146">
        <f>M156*0.051</f>
        <v>2.04</v>
      </c>
      <c r="O156" s="145">
        <v>31.629000000000001</v>
      </c>
      <c r="P156" s="144">
        <f>O156*0.051</f>
        <v>1.6130789999999999</v>
      </c>
      <c r="Q156" s="145">
        <f>J156*1000/D156</f>
        <v>160</v>
      </c>
      <c r="R156" s="145">
        <f>K156*1000/D156</f>
        <v>110.39285714285714</v>
      </c>
      <c r="S156" s="145">
        <f>L156*1000/D156</f>
        <v>125.64003571428573</v>
      </c>
      <c r="T156" s="144">
        <f>L156-J156</f>
        <v>-0.96207900000000013</v>
      </c>
      <c r="U156" s="144">
        <f>N156-P156</f>
        <v>0.42692100000000011</v>
      </c>
      <c r="V156" s="147">
        <f>O156-M156</f>
        <v>-8.3709999999999987</v>
      </c>
    </row>
    <row r="157" spans="1:22" s="1" customFormat="1" x14ac:dyDescent="0.2">
      <c r="A157" s="126"/>
      <c r="B157" s="134">
        <v>151</v>
      </c>
      <c r="C157" s="142" t="s">
        <v>420</v>
      </c>
      <c r="D157" s="143">
        <v>40</v>
      </c>
      <c r="E157" s="143">
        <v>1975</v>
      </c>
      <c r="F157" s="144">
        <v>1928.43</v>
      </c>
      <c r="G157" s="144">
        <v>1928.43</v>
      </c>
      <c r="H157" s="146">
        <v>7.6269999999999998</v>
      </c>
      <c r="I157" s="144">
        <f>H157</f>
        <v>7.6269999999999998</v>
      </c>
      <c r="J157" s="146">
        <v>6.4</v>
      </c>
      <c r="K157" s="144">
        <f>I157-N157</f>
        <v>4.5670000000000002</v>
      </c>
      <c r="L157" s="144">
        <f>I157-P157</f>
        <v>3.6503259999999997</v>
      </c>
      <c r="M157" s="144">
        <v>60</v>
      </c>
      <c r="N157" s="146">
        <f>M157*0.051</f>
        <v>3.0599999999999996</v>
      </c>
      <c r="O157" s="146">
        <v>77.974000000000004</v>
      </c>
      <c r="P157" s="144">
        <f>O157*0.051</f>
        <v>3.976674</v>
      </c>
      <c r="Q157" s="145">
        <f>J157*1000/D157</f>
        <v>160</v>
      </c>
      <c r="R157" s="145">
        <f>K157*1000/D157</f>
        <v>114.175</v>
      </c>
      <c r="S157" s="145">
        <f>L157*1000/D157</f>
        <v>91.258149999999986</v>
      </c>
      <c r="T157" s="144">
        <f>L157-J157</f>
        <v>-2.7496740000000006</v>
      </c>
      <c r="U157" s="144">
        <f>N157-P157</f>
        <v>-0.91667400000000043</v>
      </c>
      <c r="V157" s="147">
        <f>O157-M157</f>
        <v>17.974000000000004</v>
      </c>
    </row>
    <row r="158" spans="1:22" s="1" customFormat="1" x14ac:dyDescent="0.2">
      <c r="A158" s="126"/>
      <c r="B158" s="134">
        <v>152</v>
      </c>
      <c r="C158" s="142" t="s">
        <v>421</v>
      </c>
      <c r="D158" s="143">
        <v>36</v>
      </c>
      <c r="E158" s="143">
        <v>1970</v>
      </c>
      <c r="F158" s="143">
        <v>153801</v>
      </c>
      <c r="G158" s="143">
        <v>1389.01</v>
      </c>
      <c r="H158" s="146">
        <v>7.0309999999999997</v>
      </c>
      <c r="I158" s="144">
        <f>H158</f>
        <v>7.0309999999999997</v>
      </c>
      <c r="J158" s="146">
        <v>5.8659999999999997</v>
      </c>
      <c r="K158" s="144">
        <f>I158-N158</f>
        <v>4.9399999999999995</v>
      </c>
      <c r="L158" s="144">
        <f>I158-P158</f>
        <v>5.0005880000000005</v>
      </c>
      <c r="M158" s="144">
        <v>41</v>
      </c>
      <c r="N158" s="146">
        <f>M158*0.051</f>
        <v>2.0909999999999997</v>
      </c>
      <c r="O158" s="144">
        <v>39.811999999999998</v>
      </c>
      <c r="P158" s="144">
        <f>O158*0.051</f>
        <v>2.0304119999999997</v>
      </c>
      <c r="Q158" s="145">
        <f>J158*1000/D158</f>
        <v>162.94444444444446</v>
      </c>
      <c r="R158" s="145">
        <f>K158*1000/D158</f>
        <v>137.2222222222222</v>
      </c>
      <c r="S158" s="145">
        <f>L158*1000/D158</f>
        <v>138.90522222222225</v>
      </c>
      <c r="T158" s="144">
        <f>L158-J158</f>
        <v>-0.86541199999999918</v>
      </c>
      <c r="U158" s="144">
        <f>N158-P158</f>
        <v>6.0588000000000086E-2</v>
      </c>
      <c r="V158" s="147">
        <f>O158-M158</f>
        <v>-1.1880000000000024</v>
      </c>
    </row>
    <row r="159" spans="1:22" s="1" customFormat="1" x14ac:dyDescent="0.2">
      <c r="A159" s="126"/>
      <c r="B159" s="134">
        <v>153</v>
      </c>
      <c r="C159" s="142" t="s">
        <v>422</v>
      </c>
      <c r="D159" s="143">
        <v>45</v>
      </c>
      <c r="E159" s="143">
        <v>1977</v>
      </c>
      <c r="F159" s="144">
        <v>2035.18</v>
      </c>
      <c r="G159" s="144">
        <v>2035.18</v>
      </c>
      <c r="H159" s="146">
        <v>10.266</v>
      </c>
      <c r="I159" s="144">
        <f>H159</f>
        <v>10.266</v>
      </c>
      <c r="J159" s="146">
        <v>7.2</v>
      </c>
      <c r="K159" s="144">
        <f>I159-N159</f>
        <v>7.0020000000000007</v>
      </c>
      <c r="L159" s="144">
        <f>I159-P159</f>
        <v>5.5947570000000004</v>
      </c>
      <c r="M159" s="144">
        <v>64</v>
      </c>
      <c r="N159" s="146">
        <f>M159*0.051</f>
        <v>3.2639999999999998</v>
      </c>
      <c r="O159" s="144">
        <v>91.593000000000004</v>
      </c>
      <c r="P159" s="144">
        <f>O159*0.051</f>
        <v>4.6712429999999996</v>
      </c>
      <c r="Q159" s="145">
        <f>J159*1000/D159</f>
        <v>160</v>
      </c>
      <c r="R159" s="145">
        <f>K159*1000/D159</f>
        <v>155.60000000000002</v>
      </c>
      <c r="S159" s="145">
        <f>L159*1000/D159</f>
        <v>124.32793333333335</v>
      </c>
      <c r="T159" s="144">
        <f>L159-J159</f>
        <v>-1.6052429999999998</v>
      </c>
      <c r="U159" s="144">
        <f>N159-P159</f>
        <v>-1.4072429999999998</v>
      </c>
      <c r="V159" s="147">
        <f>O159-M159</f>
        <v>27.593000000000004</v>
      </c>
    </row>
    <row r="160" spans="1:22" s="1" customFormat="1" x14ac:dyDescent="0.2">
      <c r="A160" s="126"/>
      <c r="B160" s="134">
        <v>154</v>
      </c>
      <c r="C160" s="142" t="s">
        <v>424</v>
      </c>
      <c r="D160" s="143">
        <v>55</v>
      </c>
      <c r="E160" s="143">
        <v>1984</v>
      </c>
      <c r="F160" s="143">
        <v>2709.53</v>
      </c>
      <c r="G160" s="143">
        <v>2660.67</v>
      </c>
      <c r="H160" s="146">
        <v>8.7759999999999998</v>
      </c>
      <c r="I160" s="144">
        <f>H160</f>
        <v>8.7759999999999998</v>
      </c>
      <c r="J160" s="146">
        <v>8.8000000000000007</v>
      </c>
      <c r="K160" s="144">
        <f>I160-N160</f>
        <v>5.5120000000000005</v>
      </c>
      <c r="L160" s="144">
        <f>I160-P160</f>
        <v>4.988944</v>
      </c>
      <c r="M160" s="144">
        <v>64</v>
      </c>
      <c r="N160" s="146">
        <f>M160*0.051</f>
        <v>3.2639999999999998</v>
      </c>
      <c r="O160" s="144">
        <v>74.256</v>
      </c>
      <c r="P160" s="144">
        <f>O160*0.051</f>
        <v>3.7870559999999998</v>
      </c>
      <c r="Q160" s="145">
        <f>J160*1000/D160</f>
        <v>160</v>
      </c>
      <c r="R160" s="145">
        <f>K160*1000/D160</f>
        <v>100.21818181818182</v>
      </c>
      <c r="S160" s="145">
        <f>L160*1000/D160</f>
        <v>90.708072727272736</v>
      </c>
      <c r="T160" s="144">
        <f>L160-J160</f>
        <v>-3.8110560000000007</v>
      </c>
      <c r="U160" s="144">
        <f>N160-P160</f>
        <v>-0.52305599999999997</v>
      </c>
      <c r="V160" s="147">
        <f>O160-M160</f>
        <v>10.256</v>
      </c>
    </row>
    <row r="161" spans="1:22" s="1" customFormat="1" x14ac:dyDescent="0.2">
      <c r="A161" s="126"/>
      <c r="B161" s="134">
        <v>155</v>
      </c>
      <c r="C161" s="142" t="s">
        <v>425</v>
      </c>
      <c r="D161" s="143">
        <v>45</v>
      </c>
      <c r="E161" s="143">
        <v>1975</v>
      </c>
      <c r="F161" s="143">
        <v>2328.37</v>
      </c>
      <c r="G161" s="143">
        <v>2317.34</v>
      </c>
      <c r="H161" s="146">
        <v>8.2520000000000007</v>
      </c>
      <c r="I161" s="144">
        <f>H161</f>
        <v>8.2520000000000007</v>
      </c>
      <c r="J161" s="144">
        <v>7.1680000000000001</v>
      </c>
      <c r="K161" s="144">
        <f>I161-N161</f>
        <v>4.9880000000000013</v>
      </c>
      <c r="L161" s="144">
        <f>I161-P161</f>
        <v>4.5974420000000009</v>
      </c>
      <c r="M161" s="145">
        <v>64</v>
      </c>
      <c r="N161" s="146">
        <f>M161*0.051</f>
        <v>3.2639999999999998</v>
      </c>
      <c r="O161" s="145">
        <v>71.658000000000001</v>
      </c>
      <c r="P161" s="144">
        <f>O161*0.051</f>
        <v>3.6545579999999998</v>
      </c>
      <c r="Q161" s="145">
        <f>J161*1000/D161</f>
        <v>159.28888888888889</v>
      </c>
      <c r="R161" s="145">
        <f>K161*1000/D161</f>
        <v>110.84444444444446</v>
      </c>
      <c r="S161" s="145">
        <f>L161*1000/D161</f>
        <v>102.16537777777779</v>
      </c>
      <c r="T161" s="144">
        <f>L161-J161</f>
        <v>-2.5705579999999992</v>
      </c>
      <c r="U161" s="144">
        <f>N161-P161</f>
        <v>-0.39055799999999996</v>
      </c>
      <c r="V161" s="147">
        <f>O161-M161</f>
        <v>7.6580000000000013</v>
      </c>
    </row>
    <row r="162" spans="1:22" s="1" customFormat="1" x14ac:dyDescent="0.2">
      <c r="A162" s="126"/>
      <c r="B162" s="134">
        <v>156</v>
      </c>
      <c r="C162" s="142" t="s">
        <v>426</v>
      </c>
      <c r="D162" s="143">
        <v>33</v>
      </c>
      <c r="E162" s="143">
        <v>1969</v>
      </c>
      <c r="F162" s="143">
        <v>1302.1400000000001</v>
      </c>
      <c r="G162" s="143">
        <v>1302.1400000000001</v>
      </c>
      <c r="H162" s="146">
        <v>6.1210000000000004</v>
      </c>
      <c r="I162" s="144">
        <f>H162</f>
        <v>6.1210000000000004</v>
      </c>
      <c r="J162" s="144">
        <v>5.28</v>
      </c>
      <c r="K162" s="144">
        <f>I162-N162</f>
        <v>4.0300000000000011</v>
      </c>
      <c r="L162" s="144">
        <f>I162-P162</f>
        <v>3.7495000000000007</v>
      </c>
      <c r="M162" s="145">
        <v>41</v>
      </c>
      <c r="N162" s="146">
        <f>M162*0.051</f>
        <v>2.0909999999999997</v>
      </c>
      <c r="O162" s="145">
        <v>46.5</v>
      </c>
      <c r="P162" s="144">
        <f>O162*0.051</f>
        <v>2.3714999999999997</v>
      </c>
      <c r="Q162" s="145">
        <f>J162*1000/D162</f>
        <v>160</v>
      </c>
      <c r="R162" s="145">
        <f>K162*1000/D162</f>
        <v>122.12121212121215</v>
      </c>
      <c r="S162" s="145">
        <f>L162*1000/D162</f>
        <v>113.62121212121215</v>
      </c>
      <c r="T162" s="144">
        <f>L162-J162</f>
        <v>-1.5304999999999995</v>
      </c>
      <c r="U162" s="144">
        <f>N162-P162</f>
        <v>-0.28049999999999997</v>
      </c>
      <c r="V162" s="147">
        <f>O162-M162</f>
        <v>5.5</v>
      </c>
    </row>
    <row r="163" spans="1:22" s="1" customFormat="1" x14ac:dyDescent="0.2">
      <c r="A163" s="126"/>
      <c r="B163" s="134">
        <v>157</v>
      </c>
      <c r="C163" s="142" t="s">
        <v>427</v>
      </c>
      <c r="D163" s="143">
        <v>8</v>
      </c>
      <c r="E163" s="143">
        <v>1962</v>
      </c>
      <c r="F163" s="143">
        <v>372.35</v>
      </c>
      <c r="G163" s="143">
        <v>273.55</v>
      </c>
      <c r="H163" s="146">
        <v>1.623</v>
      </c>
      <c r="I163" s="144">
        <f>H163</f>
        <v>1.623</v>
      </c>
      <c r="J163" s="144">
        <v>1.28</v>
      </c>
      <c r="K163" s="144">
        <f>I163-N163</f>
        <v>1.0110000000000001</v>
      </c>
      <c r="L163" s="144">
        <f>I163-P163</f>
        <v>1.113</v>
      </c>
      <c r="M163" s="145">
        <v>12</v>
      </c>
      <c r="N163" s="146">
        <f>M163*0.051</f>
        <v>0.61199999999999999</v>
      </c>
      <c r="O163" s="145">
        <v>10</v>
      </c>
      <c r="P163" s="144">
        <f>O163*0.051</f>
        <v>0.51</v>
      </c>
      <c r="Q163" s="145">
        <f>J163*1000/D163</f>
        <v>160</v>
      </c>
      <c r="R163" s="145">
        <f>K163*1000/D163</f>
        <v>126.37500000000001</v>
      </c>
      <c r="S163" s="145">
        <f>L163*1000/D163</f>
        <v>139.125</v>
      </c>
      <c r="T163" s="144">
        <f>L163-J163</f>
        <v>-0.16700000000000004</v>
      </c>
      <c r="U163" s="144">
        <f>N163-P163</f>
        <v>0.10199999999999998</v>
      </c>
      <c r="V163" s="147">
        <f>O163-M163</f>
        <v>-2</v>
      </c>
    </row>
    <row r="164" spans="1:22" s="1" customFormat="1" x14ac:dyDescent="0.2">
      <c r="A164" s="126"/>
      <c r="B164" s="134">
        <v>158</v>
      </c>
      <c r="C164" s="142" t="s">
        <v>428</v>
      </c>
      <c r="D164" s="143">
        <v>5</v>
      </c>
      <c r="E164" s="143">
        <v>1949</v>
      </c>
      <c r="F164" s="144">
        <v>260.33999999999997</v>
      </c>
      <c r="G164" s="144">
        <v>260.33999999999997</v>
      </c>
      <c r="H164" s="146">
        <v>1.163</v>
      </c>
      <c r="I164" s="144">
        <f>H164</f>
        <v>1.163</v>
      </c>
      <c r="J164" s="146">
        <v>0.8</v>
      </c>
      <c r="K164" s="144">
        <f>I164-N164</f>
        <v>0.65300000000000002</v>
      </c>
      <c r="L164" s="144">
        <f>I164-P164</f>
        <v>0.50000000000000011</v>
      </c>
      <c r="M164" s="144">
        <v>10</v>
      </c>
      <c r="N164" s="146">
        <f>M164*0.051</f>
        <v>0.51</v>
      </c>
      <c r="O164" s="144">
        <v>13</v>
      </c>
      <c r="P164" s="144">
        <f>O164*0.051</f>
        <v>0.66299999999999992</v>
      </c>
      <c r="Q164" s="145">
        <f>J164*1000/D164</f>
        <v>160</v>
      </c>
      <c r="R164" s="145">
        <f>K164*1000/D164</f>
        <v>130.6</v>
      </c>
      <c r="S164" s="145">
        <f>L164*1000/D164</f>
        <v>100.00000000000003</v>
      </c>
      <c r="T164" s="144">
        <f>L164-J164</f>
        <v>-0.29999999999999993</v>
      </c>
      <c r="U164" s="144">
        <f>N164-P164</f>
        <v>-0.15299999999999991</v>
      </c>
      <c r="V164" s="147">
        <f>O164-M164</f>
        <v>3</v>
      </c>
    </row>
    <row r="165" spans="1:22" s="1" customFormat="1" x14ac:dyDescent="0.2">
      <c r="A165" s="126"/>
      <c r="B165" s="134">
        <v>159</v>
      </c>
      <c r="C165" s="142" t="s">
        <v>429</v>
      </c>
      <c r="D165" s="143">
        <v>20</v>
      </c>
      <c r="E165" s="143">
        <v>1968</v>
      </c>
      <c r="F165" s="143">
        <v>1531.52</v>
      </c>
      <c r="G165" s="143">
        <v>1531.52</v>
      </c>
      <c r="H165" s="145">
        <v>3.8820000000000001</v>
      </c>
      <c r="I165" s="144">
        <f>H165</f>
        <v>3.8820000000000001</v>
      </c>
      <c r="J165" s="145">
        <v>3.1680000000000001</v>
      </c>
      <c r="K165" s="144">
        <f>I165-N165</f>
        <v>2.556</v>
      </c>
      <c r="L165" s="144">
        <f>I165-P165</f>
        <v>2.5815000000000001</v>
      </c>
      <c r="M165" s="145">
        <v>26</v>
      </c>
      <c r="N165" s="146">
        <f>M165*0.051</f>
        <v>1.3259999999999998</v>
      </c>
      <c r="O165" s="145">
        <v>25.5</v>
      </c>
      <c r="P165" s="144">
        <f>O165*0.051</f>
        <v>1.3005</v>
      </c>
      <c r="Q165" s="145">
        <f>J165*1000/D165</f>
        <v>158.4</v>
      </c>
      <c r="R165" s="145">
        <f>K165*1000/D165</f>
        <v>127.8</v>
      </c>
      <c r="S165" s="145">
        <f>L165*1000/D165</f>
        <v>129.07499999999999</v>
      </c>
      <c r="T165" s="144">
        <f>L165-J165</f>
        <v>-0.58650000000000002</v>
      </c>
      <c r="U165" s="144">
        <f>N165-P165</f>
        <v>2.5499999999999856E-2</v>
      </c>
      <c r="V165" s="147">
        <f>O165-M165</f>
        <v>-0.5</v>
      </c>
    </row>
    <row r="166" spans="1:22" s="1" customFormat="1" x14ac:dyDescent="0.2">
      <c r="A166" s="126"/>
      <c r="B166" s="134">
        <v>160</v>
      </c>
      <c r="C166" s="142" t="s">
        <v>430</v>
      </c>
      <c r="D166" s="143">
        <v>18</v>
      </c>
      <c r="E166" s="143">
        <v>1989</v>
      </c>
      <c r="F166" s="143">
        <v>1068.04</v>
      </c>
      <c r="G166" s="143">
        <v>988.02</v>
      </c>
      <c r="H166" s="145">
        <v>3.5059999999999998</v>
      </c>
      <c r="I166" s="144">
        <f>H166</f>
        <v>3.5059999999999998</v>
      </c>
      <c r="J166" s="145">
        <v>2.88</v>
      </c>
      <c r="K166" s="144">
        <f>I166-N166</f>
        <v>2.3330000000000002</v>
      </c>
      <c r="L166" s="144">
        <f>I166-P166</f>
        <v>2.4349999999999996</v>
      </c>
      <c r="M166" s="145">
        <v>23</v>
      </c>
      <c r="N166" s="146">
        <f>M166*0.051</f>
        <v>1.1729999999999998</v>
      </c>
      <c r="O166" s="145">
        <v>21</v>
      </c>
      <c r="P166" s="144">
        <f>O166*0.051</f>
        <v>1.071</v>
      </c>
      <c r="Q166" s="145">
        <f>J166*1000/D166</f>
        <v>160</v>
      </c>
      <c r="R166" s="145">
        <f>K166*1000/D166</f>
        <v>129.61111111111111</v>
      </c>
      <c r="S166" s="145">
        <f>L166*1000/D166</f>
        <v>135.27777777777774</v>
      </c>
      <c r="T166" s="144">
        <f>L166-J166</f>
        <v>-0.44500000000000028</v>
      </c>
      <c r="U166" s="144">
        <f>N166-P166</f>
        <v>0.10199999999999987</v>
      </c>
      <c r="V166" s="147">
        <f>O166-M166</f>
        <v>-2</v>
      </c>
    </row>
    <row r="167" spans="1:22" s="1" customFormat="1" x14ac:dyDescent="0.2">
      <c r="A167" s="126"/>
      <c r="B167" s="134">
        <v>161</v>
      </c>
      <c r="C167" s="142" t="s">
        <v>431</v>
      </c>
      <c r="D167" s="143">
        <v>20</v>
      </c>
      <c r="E167" s="143">
        <v>1982</v>
      </c>
      <c r="F167" s="143">
        <v>1070.68</v>
      </c>
      <c r="G167" s="143">
        <v>989.35</v>
      </c>
      <c r="H167" s="145">
        <v>3.9129999999999998</v>
      </c>
      <c r="I167" s="144">
        <f>H167</f>
        <v>3.9129999999999998</v>
      </c>
      <c r="J167" s="145">
        <v>3.2</v>
      </c>
      <c r="K167" s="144">
        <f>I167-N167</f>
        <v>2.6379999999999999</v>
      </c>
      <c r="L167" s="144">
        <f>I167-P167</f>
        <v>2.8419999999999996</v>
      </c>
      <c r="M167" s="145">
        <v>25</v>
      </c>
      <c r="N167" s="146">
        <f>M167*0.051</f>
        <v>1.2749999999999999</v>
      </c>
      <c r="O167" s="145">
        <v>21</v>
      </c>
      <c r="P167" s="144">
        <f>O167*0.051</f>
        <v>1.071</v>
      </c>
      <c r="Q167" s="145">
        <f>J167*1000/D167</f>
        <v>160</v>
      </c>
      <c r="R167" s="145">
        <f>K167*1000/D167</f>
        <v>131.9</v>
      </c>
      <c r="S167" s="145">
        <f>L167*1000/D167</f>
        <v>142.09999999999997</v>
      </c>
      <c r="T167" s="144">
        <f>L167-J167</f>
        <v>-0.35800000000000054</v>
      </c>
      <c r="U167" s="144">
        <f>N167-P167</f>
        <v>0.20399999999999996</v>
      </c>
      <c r="V167" s="147">
        <f>O167-M167</f>
        <v>-4</v>
      </c>
    </row>
    <row r="168" spans="1:22" s="1" customFormat="1" x14ac:dyDescent="0.2">
      <c r="A168" s="126"/>
      <c r="B168" s="134">
        <v>162</v>
      </c>
      <c r="C168" s="142" t="s">
        <v>432</v>
      </c>
      <c r="D168" s="143">
        <v>20</v>
      </c>
      <c r="E168" s="143">
        <v>1984</v>
      </c>
      <c r="F168" s="143">
        <v>728.56</v>
      </c>
      <c r="G168" s="143">
        <v>646.4</v>
      </c>
      <c r="H168" s="145">
        <v>3.722</v>
      </c>
      <c r="I168" s="144">
        <f>H168</f>
        <v>3.722</v>
      </c>
      <c r="J168" s="145">
        <v>3.2</v>
      </c>
      <c r="K168" s="144">
        <f>I168-N168</f>
        <v>2.702</v>
      </c>
      <c r="L168" s="144">
        <f>I168-P168</f>
        <v>2.4980000000000002</v>
      </c>
      <c r="M168" s="145">
        <v>20</v>
      </c>
      <c r="N168" s="146">
        <f>M168*0.051</f>
        <v>1.02</v>
      </c>
      <c r="O168" s="145">
        <v>24</v>
      </c>
      <c r="P168" s="144">
        <f>O168*0.051</f>
        <v>1.224</v>
      </c>
      <c r="Q168" s="145">
        <f>J168*1000/D168</f>
        <v>160</v>
      </c>
      <c r="R168" s="145">
        <f>K168*1000/D168</f>
        <v>135.1</v>
      </c>
      <c r="S168" s="145">
        <f>L168*1000/D168</f>
        <v>124.9</v>
      </c>
      <c r="T168" s="144">
        <f>L168-J168</f>
        <v>-0.70199999999999996</v>
      </c>
      <c r="U168" s="144">
        <f>N168-P168</f>
        <v>-0.20399999999999996</v>
      </c>
      <c r="V168" s="147">
        <f>O168-M168</f>
        <v>4</v>
      </c>
    </row>
    <row r="169" spans="1:22" s="1" customFormat="1" x14ac:dyDescent="0.2">
      <c r="A169" s="126"/>
      <c r="B169" s="134">
        <v>163</v>
      </c>
      <c r="C169" s="142" t="s">
        <v>454</v>
      </c>
      <c r="D169" s="143">
        <v>39</v>
      </c>
      <c r="E169" s="143">
        <v>1975</v>
      </c>
      <c r="F169" s="143">
        <v>2215.37</v>
      </c>
      <c r="G169" s="143">
        <v>2215.37</v>
      </c>
      <c r="H169" s="146">
        <v>8.1430000000000007</v>
      </c>
      <c r="I169" s="144">
        <f>H169</f>
        <v>8.1430000000000007</v>
      </c>
      <c r="J169" s="146">
        <v>4.68</v>
      </c>
      <c r="K169" s="144">
        <f>I169-N169</f>
        <v>4.4200000000000008</v>
      </c>
      <c r="L169" s="144">
        <f>I169-P169</f>
        <v>4.1140000000000008</v>
      </c>
      <c r="M169" s="144">
        <v>73</v>
      </c>
      <c r="N169" s="146">
        <f>M169*0.051</f>
        <v>3.7229999999999999</v>
      </c>
      <c r="O169" s="144">
        <v>79</v>
      </c>
      <c r="P169" s="144">
        <f>O169*0.051</f>
        <v>4.0289999999999999</v>
      </c>
      <c r="Q169" s="145">
        <f>J169*1000/D169</f>
        <v>120</v>
      </c>
      <c r="R169" s="145">
        <f>K169*1000/D169</f>
        <v>113.33333333333336</v>
      </c>
      <c r="S169" s="145">
        <f>L169*1000/D169</f>
        <v>105.48717948717952</v>
      </c>
      <c r="T169" s="144">
        <f>L169-J169</f>
        <v>-0.56599999999999895</v>
      </c>
      <c r="U169" s="144">
        <f>N169-P169</f>
        <v>-0.30600000000000005</v>
      </c>
      <c r="V169" s="147">
        <f>O169-M169</f>
        <v>6</v>
      </c>
    </row>
    <row r="170" spans="1:22" s="1" customFormat="1" x14ac:dyDescent="0.2">
      <c r="A170" s="126"/>
      <c r="B170" s="134">
        <v>164</v>
      </c>
      <c r="C170" s="142" t="s">
        <v>458</v>
      </c>
      <c r="D170" s="143">
        <v>18</v>
      </c>
      <c r="E170" s="143">
        <v>1984</v>
      </c>
      <c r="F170" s="143">
        <v>900.66</v>
      </c>
      <c r="G170" s="143">
        <v>900.66</v>
      </c>
      <c r="H170" s="146">
        <v>2.7629999999999999</v>
      </c>
      <c r="I170" s="144">
        <f>H170</f>
        <v>2.7629999999999999</v>
      </c>
      <c r="J170" s="146">
        <v>2.16</v>
      </c>
      <c r="K170" s="144">
        <f>I170-N170</f>
        <v>1.7429999999999999</v>
      </c>
      <c r="L170" s="144">
        <f>I170-P170</f>
        <v>1.7429999999999999</v>
      </c>
      <c r="M170" s="144">
        <v>20</v>
      </c>
      <c r="N170" s="146">
        <f>M170*0.051</f>
        <v>1.02</v>
      </c>
      <c r="O170" s="144">
        <v>20</v>
      </c>
      <c r="P170" s="144">
        <f>O170*0.051</f>
        <v>1.02</v>
      </c>
      <c r="Q170" s="145">
        <f>J170*1000/D170</f>
        <v>120</v>
      </c>
      <c r="R170" s="145">
        <f>K170*1000/D170</f>
        <v>96.833333333333314</v>
      </c>
      <c r="S170" s="145">
        <f>L170*1000/D170</f>
        <v>96.833333333333314</v>
      </c>
      <c r="T170" s="144">
        <f>L170-J170</f>
        <v>-0.41700000000000026</v>
      </c>
      <c r="U170" s="144">
        <f>N170-P170</f>
        <v>0</v>
      </c>
      <c r="V170" s="147">
        <f>O170-M170</f>
        <v>0</v>
      </c>
    </row>
    <row r="171" spans="1:22" s="1" customFormat="1" x14ac:dyDescent="0.2">
      <c r="A171" s="126"/>
      <c r="B171" s="134">
        <v>165</v>
      </c>
      <c r="C171" s="153" t="s">
        <v>469</v>
      </c>
      <c r="D171" s="143">
        <v>45</v>
      </c>
      <c r="E171" s="143">
        <v>1980</v>
      </c>
      <c r="F171" s="144">
        <v>2298</v>
      </c>
      <c r="G171" s="144">
        <v>2298</v>
      </c>
      <c r="H171" s="146">
        <v>8.8369999999999997</v>
      </c>
      <c r="I171" s="144">
        <f>H171</f>
        <v>8.8369999999999997</v>
      </c>
      <c r="J171" s="151">
        <v>5.4</v>
      </c>
      <c r="K171" s="144">
        <f>I171-N171</f>
        <v>5.1139999999999999</v>
      </c>
      <c r="L171" s="144">
        <f>I171-P171</f>
        <v>4.8079999999999998</v>
      </c>
      <c r="M171" s="144">
        <v>73</v>
      </c>
      <c r="N171" s="146">
        <f>M171*0.051</f>
        <v>3.7229999999999999</v>
      </c>
      <c r="O171" s="144">
        <v>79</v>
      </c>
      <c r="P171" s="144">
        <f>O171*0.051</f>
        <v>4.0289999999999999</v>
      </c>
      <c r="Q171" s="145">
        <f>J171*1000/D171</f>
        <v>120</v>
      </c>
      <c r="R171" s="145">
        <f>K171*1000/D171</f>
        <v>113.64444444444445</v>
      </c>
      <c r="S171" s="145">
        <f>L171*1000/D171</f>
        <v>106.84444444444445</v>
      </c>
      <c r="T171" s="144">
        <f>L171-J171</f>
        <v>-0.59200000000000053</v>
      </c>
      <c r="U171" s="144">
        <f>N171-P171</f>
        <v>-0.30600000000000005</v>
      </c>
      <c r="V171" s="147">
        <f>O171-M171</f>
        <v>6</v>
      </c>
    </row>
    <row r="172" spans="1:22" s="1" customFormat="1" x14ac:dyDescent="0.2">
      <c r="A172" s="126"/>
      <c r="B172" s="134">
        <v>166</v>
      </c>
      <c r="C172" s="169" t="s">
        <v>479</v>
      </c>
      <c r="D172" s="170">
        <v>25</v>
      </c>
      <c r="E172" s="175">
        <v>1990</v>
      </c>
      <c r="F172" s="172">
        <v>1515.05</v>
      </c>
      <c r="G172" s="172">
        <v>1515.05</v>
      </c>
      <c r="H172" s="173">
        <v>4.7309999999999999</v>
      </c>
      <c r="I172" s="144">
        <v>4.7309999999999999</v>
      </c>
      <c r="J172" s="174">
        <v>3.9</v>
      </c>
      <c r="K172" s="144">
        <v>1.6710000000000003</v>
      </c>
      <c r="L172" s="144">
        <v>1.875</v>
      </c>
      <c r="M172" s="173">
        <v>60</v>
      </c>
      <c r="N172" s="146">
        <v>3.0599999999999996</v>
      </c>
      <c r="O172" s="173">
        <v>56</v>
      </c>
      <c r="P172" s="144">
        <v>2.8559999999999999</v>
      </c>
      <c r="Q172" s="145">
        <v>156</v>
      </c>
      <c r="R172" s="145">
        <v>66.84</v>
      </c>
      <c r="S172" s="145">
        <v>75</v>
      </c>
      <c r="T172" s="144">
        <v>-2.0249999999999999</v>
      </c>
      <c r="U172" s="144">
        <v>0.20399999999999974</v>
      </c>
      <c r="V172" s="155">
        <v>-4</v>
      </c>
    </row>
    <row r="173" spans="1:22" s="1" customFormat="1" x14ac:dyDescent="0.2">
      <c r="A173" s="126"/>
      <c r="B173" s="134">
        <v>167</v>
      </c>
      <c r="C173" s="169" t="s">
        <v>480</v>
      </c>
      <c r="D173" s="170">
        <v>30</v>
      </c>
      <c r="E173" s="196">
        <v>1988</v>
      </c>
      <c r="F173" s="172">
        <v>1500.3</v>
      </c>
      <c r="G173" s="172">
        <v>1500.3</v>
      </c>
      <c r="H173" s="173">
        <v>5.8410000000000002</v>
      </c>
      <c r="I173" s="144">
        <v>5.8410000000000002</v>
      </c>
      <c r="J173" s="174">
        <v>4.68</v>
      </c>
      <c r="K173" s="144">
        <v>1.8630000000000004</v>
      </c>
      <c r="L173" s="144">
        <v>2.5107000000000004</v>
      </c>
      <c r="M173" s="173">
        <v>78</v>
      </c>
      <c r="N173" s="146">
        <v>3.9779999999999998</v>
      </c>
      <c r="O173" s="173">
        <v>65.3</v>
      </c>
      <c r="P173" s="144">
        <v>3.3302999999999998</v>
      </c>
      <c r="Q173" s="145">
        <v>156</v>
      </c>
      <c r="R173" s="145">
        <v>62.100000000000016</v>
      </c>
      <c r="S173" s="145">
        <v>83.690000000000012</v>
      </c>
      <c r="T173" s="144">
        <v>-2.1692999999999993</v>
      </c>
      <c r="U173" s="144">
        <v>0.64769999999999994</v>
      </c>
      <c r="V173" s="155">
        <v>-12.700000000000003</v>
      </c>
    </row>
    <row r="174" spans="1:22" s="1" customFormat="1" x14ac:dyDescent="0.2">
      <c r="A174" s="126"/>
      <c r="B174" s="134">
        <v>168</v>
      </c>
      <c r="C174" s="169" t="s">
        <v>481</v>
      </c>
      <c r="D174" s="170">
        <v>30</v>
      </c>
      <c r="E174" s="196">
        <v>1989</v>
      </c>
      <c r="F174" s="172">
        <v>1511.5</v>
      </c>
      <c r="G174" s="172">
        <v>1511.5</v>
      </c>
      <c r="H174" s="173">
        <v>6.0419999999999998</v>
      </c>
      <c r="I174" s="144">
        <v>6.0419999999999998</v>
      </c>
      <c r="J174" s="174">
        <v>4.68</v>
      </c>
      <c r="K174" s="144">
        <v>2.5230000000000001</v>
      </c>
      <c r="L174" s="144">
        <v>2.5892999999999997</v>
      </c>
      <c r="M174" s="173">
        <v>69</v>
      </c>
      <c r="N174" s="146">
        <v>3.5189999999999997</v>
      </c>
      <c r="O174" s="173">
        <v>67.7</v>
      </c>
      <c r="P174" s="144">
        <v>3.4527000000000001</v>
      </c>
      <c r="Q174" s="145">
        <v>156</v>
      </c>
      <c r="R174" s="145">
        <v>84.1</v>
      </c>
      <c r="S174" s="145">
        <v>86.309999999999988</v>
      </c>
      <c r="T174" s="144">
        <v>-2.0907</v>
      </c>
      <c r="U174" s="144">
        <v>6.6299999999999581E-2</v>
      </c>
      <c r="V174" s="155">
        <v>-1.2999999999999972</v>
      </c>
    </row>
    <row r="175" spans="1:22" s="1" customFormat="1" x14ac:dyDescent="0.2">
      <c r="A175" s="126"/>
      <c r="B175" s="134">
        <v>169</v>
      </c>
      <c r="C175" s="169" t="s">
        <v>482</v>
      </c>
      <c r="D175" s="170">
        <v>45</v>
      </c>
      <c r="E175" s="196">
        <v>1977</v>
      </c>
      <c r="F175" s="172">
        <v>2318.35</v>
      </c>
      <c r="G175" s="172">
        <v>2318.35</v>
      </c>
      <c r="H175" s="173">
        <v>7.9480000000000004</v>
      </c>
      <c r="I175" s="144">
        <v>7.9480000000000004</v>
      </c>
      <c r="J175" s="174">
        <v>7.02</v>
      </c>
      <c r="K175" s="144">
        <v>3.4600000000000009</v>
      </c>
      <c r="L175" s="144">
        <v>3.8442850000000002</v>
      </c>
      <c r="M175" s="173">
        <v>88</v>
      </c>
      <c r="N175" s="146">
        <v>4.4879999999999995</v>
      </c>
      <c r="O175" s="173">
        <v>80.465000000000003</v>
      </c>
      <c r="P175" s="144">
        <v>4.1037150000000002</v>
      </c>
      <c r="Q175" s="145">
        <v>156</v>
      </c>
      <c r="R175" s="145">
        <v>76.888888888888914</v>
      </c>
      <c r="S175" s="145">
        <v>85.428555555555562</v>
      </c>
      <c r="T175" s="144">
        <v>-3.1757149999999994</v>
      </c>
      <c r="U175" s="144">
        <v>0.38428499999999932</v>
      </c>
      <c r="V175" s="155">
        <v>-7.5349999999999966</v>
      </c>
    </row>
    <row r="176" spans="1:22" s="1" customFormat="1" x14ac:dyDescent="0.2">
      <c r="A176" s="126"/>
      <c r="B176" s="134">
        <v>170</v>
      </c>
      <c r="C176" s="169" t="s">
        <v>483</v>
      </c>
      <c r="D176" s="170">
        <v>30</v>
      </c>
      <c r="E176" s="196">
        <v>1989</v>
      </c>
      <c r="F176" s="172">
        <v>1514.23</v>
      </c>
      <c r="G176" s="172">
        <v>1514.23</v>
      </c>
      <c r="H176" s="173">
        <v>5.8209999999999997</v>
      </c>
      <c r="I176" s="144">
        <v>5.8209999999999997</v>
      </c>
      <c r="J176" s="174">
        <v>4.68</v>
      </c>
      <c r="K176" s="144">
        <v>2.6080000000000001</v>
      </c>
      <c r="L176" s="144">
        <v>2.6181999999999999</v>
      </c>
      <c r="M176" s="173">
        <v>63</v>
      </c>
      <c r="N176" s="146">
        <v>3.2129999999999996</v>
      </c>
      <c r="O176" s="173">
        <v>62.8</v>
      </c>
      <c r="P176" s="144">
        <v>3.2027999999999999</v>
      </c>
      <c r="Q176" s="145">
        <v>156</v>
      </c>
      <c r="R176" s="145">
        <v>86.933333333333337</v>
      </c>
      <c r="S176" s="145">
        <v>87.273333333333326</v>
      </c>
      <c r="T176" s="144">
        <v>-2.0617999999999999</v>
      </c>
      <c r="U176" s="144">
        <v>1.0199999999999765E-2</v>
      </c>
      <c r="V176" s="155">
        <v>-0.20000000000000284</v>
      </c>
    </row>
    <row r="177" spans="1:22" s="1" customFormat="1" x14ac:dyDescent="0.2">
      <c r="A177" s="126"/>
      <c r="B177" s="134">
        <v>171</v>
      </c>
      <c r="C177" s="169" t="s">
        <v>484</v>
      </c>
      <c r="D177" s="170">
        <v>30</v>
      </c>
      <c r="E177" s="196">
        <v>1983</v>
      </c>
      <c r="F177" s="172">
        <v>1520</v>
      </c>
      <c r="G177" s="172">
        <v>1520</v>
      </c>
      <c r="H177" s="173">
        <v>4.851</v>
      </c>
      <c r="I177" s="144">
        <v>4.851</v>
      </c>
      <c r="J177" s="174">
        <v>4.68</v>
      </c>
      <c r="K177" s="144">
        <v>2.403</v>
      </c>
      <c r="L177" s="144">
        <v>2.5815000000000001</v>
      </c>
      <c r="M177" s="173">
        <v>48</v>
      </c>
      <c r="N177" s="146">
        <v>2.448</v>
      </c>
      <c r="O177" s="173">
        <v>44.5</v>
      </c>
      <c r="P177" s="144">
        <v>2.2694999999999999</v>
      </c>
      <c r="Q177" s="145">
        <v>156</v>
      </c>
      <c r="R177" s="145">
        <v>80.099999999999994</v>
      </c>
      <c r="S177" s="145">
        <v>86.05</v>
      </c>
      <c r="T177" s="144">
        <v>-2.0984999999999996</v>
      </c>
      <c r="U177" s="144">
        <v>0.1785000000000001</v>
      </c>
      <c r="V177" s="155">
        <v>-3.5</v>
      </c>
    </row>
    <row r="178" spans="1:22" s="1" customFormat="1" x14ac:dyDescent="0.2">
      <c r="A178" s="126"/>
      <c r="B178" s="134">
        <v>172</v>
      </c>
      <c r="C178" s="169" t="s">
        <v>485</v>
      </c>
      <c r="D178" s="170">
        <v>54</v>
      </c>
      <c r="E178" s="196">
        <v>1981</v>
      </c>
      <c r="F178" s="172">
        <v>2962.7</v>
      </c>
      <c r="G178" s="172">
        <v>2962.7</v>
      </c>
      <c r="H178" s="173">
        <v>10.223000000000001</v>
      </c>
      <c r="I178" s="144">
        <v>10.223000000000001</v>
      </c>
      <c r="J178" s="174">
        <v>8.4239999999999995</v>
      </c>
      <c r="K178" s="144">
        <v>4.5620000000000012</v>
      </c>
      <c r="L178" s="144">
        <v>4.7405000000000008</v>
      </c>
      <c r="M178" s="173">
        <v>111</v>
      </c>
      <c r="N178" s="146">
        <v>5.6609999999999996</v>
      </c>
      <c r="O178" s="173">
        <v>107.5</v>
      </c>
      <c r="P178" s="144">
        <v>5.4824999999999999</v>
      </c>
      <c r="Q178" s="145">
        <v>156</v>
      </c>
      <c r="R178" s="145">
        <v>84.481481481481495</v>
      </c>
      <c r="S178" s="145">
        <v>87.787037037037052</v>
      </c>
      <c r="T178" s="144">
        <v>-3.6834999999999987</v>
      </c>
      <c r="U178" s="144">
        <v>0.17849999999999966</v>
      </c>
      <c r="V178" s="155">
        <v>-3.5</v>
      </c>
    </row>
    <row r="179" spans="1:22" s="1" customFormat="1" x14ac:dyDescent="0.2">
      <c r="A179" s="126"/>
      <c r="B179" s="134">
        <v>173</v>
      </c>
      <c r="C179" s="169" t="s">
        <v>486</v>
      </c>
      <c r="D179" s="170">
        <v>30</v>
      </c>
      <c r="E179" s="196">
        <v>1985</v>
      </c>
      <c r="F179" s="172">
        <v>1496.4</v>
      </c>
      <c r="G179" s="172">
        <v>1496.4</v>
      </c>
      <c r="H179" s="173">
        <v>5.09</v>
      </c>
      <c r="I179" s="144">
        <v>5.09</v>
      </c>
      <c r="J179" s="174">
        <v>4.68</v>
      </c>
      <c r="K179" s="144">
        <v>2.6930000000000001</v>
      </c>
      <c r="L179" s="144">
        <v>2.7490999999999999</v>
      </c>
      <c r="M179" s="173">
        <v>47</v>
      </c>
      <c r="N179" s="146">
        <v>2.3969999999999998</v>
      </c>
      <c r="O179" s="173">
        <v>45.9</v>
      </c>
      <c r="P179" s="144">
        <v>2.3409</v>
      </c>
      <c r="Q179" s="145">
        <v>156</v>
      </c>
      <c r="R179" s="145">
        <v>89.766666666666666</v>
      </c>
      <c r="S179" s="145">
        <v>91.63666666666667</v>
      </c>
      <c r="T179" s="144">
        <v>-1.9308999999999998</v>
      </c>
      <c r="U179" s="144">
        <v>5.6099999999999817E-2</v>
      </c>
      <c r="V179" s="155">
        <v>-1.1000000000000014</v>
      </c>
    </row>
    <row r="180" spans="1:22" s="1" customFormat="1" x14ac:dyDescent="0.2">
      <c r="A180" s="126"/>
      <c r="B180" s="134">
        <v>174</v>
      </c>
      <c r="C180" s="169" t="s">
        <v>487</v>
      </c>
      <c r="D180" s="170">
        <v>45</v>
      </c>
      <c r="E180" s="196">
        <v>1982</v>
      </c>
      <c r="F180" s="172">
        <v>2344.1</v>
      </c>
      <c r="G180" s="172">
        <v>2344.1</v>
      </c>
      <c r="H180" s="173">
        <v>7.258</v>
      </c>
      <c r="I180" s="144">
        <v>7.258</v>
      </c>
      <c r="J180" s="174">
        <v>7.02</v>
      </c>
      <c r="K180" s="144">
        <v>3.8410000000000002</v>
      </c>
      <c r="L180" s="144">
        <v>4.1498559999999998</v>
      </c>
      <c r="M180" s="173">
        <v>67</v>
      </c>
      <c r="N180" s="146">
        <v>3.4169999999999998</v>
      </c>
      <c r="O180" s="173">
        <v>60.944000000000003</v>
      </c>
      <c r="P180" s="144">
        <v>3.1081439999999998</v>
      </c>
      <c r="Q180" s="145">
        <v>156</v>
      </c>
      <c r="R180" s="145">
        <v>85.355555555555554</v>
      </c>
      <c r="S180" s="145">
        <v>92.219022222222222</v>
      </c>
      <c r="T180" s="144">
        <v>-2.8701439999999998</v>
      </c>
      <c r="U180" s="144">
        <v>0.30885600000000002</v>
      </c>
      <c r="V180" s="155">
        <v>-6.0559999999999974</v>
      </c>
    </row>
    <row r="181" spans="1:22" s="1" customFormat="1" x14ac:dyDescent="0.2">
      <c r="A181" s="126"/>
      <c r="B181" s="134">
        <v>175</v>
      </c>
      <c r="C181" s="169" t="s">
        <v>488</v>
      </c>
      <c r="D181" s="170">
        <v>30</v>
      </c>
      <c r="E181" s="196">
        <v>1992</v>
      </c>
      <c r="F181" s="172">
        <v>1505.1</v>
      </c>
      <c r="G181" s="172">
        <v>1505.1</v>
      </c>
      <c r="H181" s="173">
        <v>5.67</v>
      </c>
      <c r="I181" s="144">
        <v>5.67</v>
      </c>
      <c r="J181" s="206">
        <v>4.68</v>
      </c>
      <c r="K181" s="144">
        <v>2.7120000000000002</v>
      </c>
      <c r="L181" s="144">
        <v>2.8140000000000001</v>
      </c>
      <c r="M181" s="173">
        <v>58</v>
      </c>
      <c r="N181" s="146">
        <v>2.9579999999999997</v>
      </c>
      <c r="O181" s="173">
        <v>56</v>
      </c>
      <c r="P181" s="144">
        <v>2.8559999999999999</v>
      </c>
      <c r="Q181" s="145">
        <v>156</v>
      </c>
      <c r="R181" s="145">
        <v>90.4</v>
      </c>
      <c r="S181" s="145">
        <v>93.8</v>
      </c>
      <c r="T181" s="144">
        <v>-1.8659999999999997</v>
      </c>
      <c r="U181" s="144">
        <v>0.10199999999999987</v>
      </c>
      <c r="V181" s="155">
        <v>-2</v>
      </c>
    </row>
    <row r="182" spans="1:22" s="1" customFormat="1" x14ac:dyDescent="0.2">
      <c r="A182" s="126"/>
      <c r="B182" s="134">
        <v>176</v>
      </c>
      <c r="C182" s="169" t="s">
        <v>489</v>
      </c>
      <c r="D182" s="170">
        <v>75</v>
      </c>
      <c r="E182" s="196">
        <v>1974</v>
      </c>
      <c r="F182" s="172">
        <v>3964.21</v>
      </c>
      <c r="G182" s="172">
        <v>3964.21</v>
      </c>
      <c r="H182" s="173">
        <v>14.27</v>
      </c>
      <c r="I182" s="144">
        <v>14.27</v>
      </c>
      <c r="J182" s="174">
        <v>12</v>
      </c>
      <c r="K182" s="144">
        <v>7.13</v>
      </c>
      <c r="L182" s="144">
        <v>7.8113089999999996</v>
      </c>
      <c r="M182" s="173">
        <v>140</v>
      </c>
      <c r="N182" s="146">
        <v>7.14</v>
      </c>
      <c r="O182" s="173">
        <v>126.64100000000001</v>
      </c>
      <c r="P182" s="144">
        <v>6.458691</v>
      </c>
      <c r="Q182" s="145">
        <v>160</v>
      </c>
      <c r="R182" s="145">
        <v>95.066666666666663</v>
      </c>
      <c r="S182" s="145">
        <v>104.15078666666666</v>
      </c>
      <c r="T182" s="144">
        <v>-4.1886910000000004</v>
      </c>
      <c r="U182" s="144">
        <v>0.68130899999999972</v>
      </c>
      <c r="V182" s="155">
        <v>-13.358999999999995</v>
      </c>
    </row>
    <row r="183" spans="1:22" s="1" customFormat="1" x14ac:dyDescent="0.2">
      <c r="A183" s="126"/>
      <c r="B183" s="134">
        <v>177</v>
      </c>
      <c r="C183" s="142" t="s">
        <v>490</v>
      </c>
      <c r="D183" s="143">
        <v>30</v>
      </c>
      <c r="E183" s="143">
        <v>1985</v>
      </c>
      <c r="F183" s="145">
        <v>1521.12</v>
      </c>
      <c r="G183" s="145">
        <v>1521.12</v>
      </c>
      <c r="H183" s="144">
        <v>5.6959999999999997</v>
      </c>
      <c r="I183" s="144">
        <v>5.6959999999999997</v>
      </c>
      <c r="J183" s="144">
        <v>4.68</v>
      </c>
      <c r="K183" s="144">
        <v>2.9419999999999997</v>
      </c>
      <c r="L183" s="144">
        <v>3.2138299999999997</v>
      </c>
      <c r="M183" s="144">
        <v>54</v>
      </c>
      <c r="N183" s="146">
        <v>2.754</v>
      </c>
      <c r="O183" s="144">
        <v>48.67</v>
      </c>
      <c r="P183" s="144">
        <v>2.48217</v>
      </c>
      <c r="Q183" s="145">
        <v>156</v>
      </c>
      <c r="R183" s="145">
        <v>98.066666666666649</v>
      </c>
      <c r="S183" s="145">
        <v>107.12766666666667</v>
      </c>
      <c r="T183" s="144">
        <v>-1.46617</v>
      </c>
      <c r="U183" s="144">
        <v>0.27183000000000002</v>
      </c>
      <c r="V183" s="155">
        <v>-5.3299999999999983</v>
      </c>
    </row>
    <row r="184" spans="1:22" s="1" customFormat="1" x14ac:dyDescent="0.2">
      <c r="A184" s="126"/>
      <c r="B184" s="134">
        <v>178</v>
      </c>
      <c r="C184" s="142" t="s">
        <v>491</v>
      </c>
      <c r="D184" s="143">
        <v>60</v>
      </c>
      <c r="E184" s="143">
        <v>1971</v>
      </c>
      <c r="F184" s="145">
        <v>2320.5</v>
      </c>
      <c r="G184" s="145">
        <v>2320.5</v>
      </c>
      <c r="H184" s="144">
        <v>10.003</v>
      </c>
      <c r="I184" s="144">
        <v>10.003</v>
      </c>
      <c r="J184" s="144">
        <v>9.36</v>
      </c>
      <c r="K184" s="144">
        <v>6.484</v>
      </c>
      <c r="L184" s="144">
        <v>6.5732499999999998</v>
      </c>
      <c r="M184" s="144">
        <v>69</v>
      </c>
      <c r="N184" s="146">
        <v>3.5189999999999997</v>
      </c>
      <c r="O184" s="144">
        <v>67.25</v>
      </c>
      <c r="P184" s="144">
        <v>3.4297499999999999</v>
      </c>
      <c r="Q184" s="145">
        <v>156</v>
      </c>
      <c r="R184" s="145">
        <v>108.06666666666666</v>
      </c>
      <c r="S184" s="145">
        <v>109.55416666666666</v>
      </c>
      <c r="T184" s="144">
        <v>-2.7867499999999996</v>
      </c>
      <c r="U184" s="144">
        <v>8.9249999999999829E-2</v>
      </c>
      <c r="V184" s="155">
        <v>-1.75</v>
      </c>
    </row>
    <row r="185" spans="1:22" s="1" customFormat="1" x14ac:dyDescent="0.2">
      <c r="A185" s="126"/>
      <c r="B185" s="134">
        <v>179</v>
      </c>
      <c r="C185" s="142" t="s">
        <v>492</v>
      </c>
      <c r="D185" s="143">
        <v>45</v>
      </c>
      <c r="E185" s="143">
        <v>1978</v>
      </c>
      <c r="F185" s="145">
        <v>2323.58</v>
      </c>
      <c r="G185" s="145">
        <v>2323.58</v>
      </c>
      <c r="H185" s="144">
        <v>8.3970000000000002</v>
      </c>
      <c r="I185" s="144">
        <v>8.3970000000000002</v>
      </c>
      <c r="J185" s="144">
        <v>7.02</v>
      </c>
      <c r="K185" s="144">
        <v>4.6230000000000011</v>
      </c>
      <c r="L185" s="144">
        <v>5.1227999999999998</v>
      </c>
      <c r="M185" s="144">
        <v>74</v>
      </c>
      <c r="N185" s="146">
        <v>3.7739999999999996</v>
      </c>
      <c r="O185" s="144">
        <v>64.2</v>
      </c>
      <c r="P185" s="144">
        <v>3.2742</v>
      </c>
      <c r="Q185" s="145">
        <v>156</v>
      </c>
      <c r="R185" s="145">
        <v>102.73333333333335</v>
      </c>
      <c r="S185" s="145">
        <v>113.84</v>
      </c>
      <c r="T185" s="144">
        <v>-1.8971999999999998</v>
      </c>
      <c r="U185" s="144">
        <v>0.49979999999999958</v>
      </c>
      <c r="V185" s="155">
        <v>-9.7999999999999972</v>
      </c>
    </row>
    <row r="186" spans="1:22" s="1" customFormat="1" x14ac:dyDescent="0.2">
      <c r="A186" s="126"/>
      <c r="B186" s="134">
        <v>180</v>
      </c>
      <c r="C186" s="142" t="s">
        <v>493</v>
      </c>
      <c r="D186" s="143">
        <v>45</v>
      </c>
      <c r="E186" s="143">
        <v>1977</v>
      </c>
      <c r="F186" s="145">
        <v>2312.9499999999998</v>
      </c>
      <c r="G186" s="145">
        <v>2312.9499999999998</v>
      </c>
      <c r="H186" s="144">
        <v>9.3640000000000008</v>
      </c>
      <c r="I186" s="144">
        <v>9.3640000000000008</v>
      </c>
      <c r="J186" s="144">
        <v>7.02</v>
      </c>
      <c r="K186" s="144">
        <v>5.080000000000001</v>
      </c>
      <c r="L186" s="144">
        <v>5.2707400000000009</v>
      </c>
      <c r="M186" s="144">
        <v>84</v>
      </c>
      <c r="N186" s="146">
        <v>4.2839999999999998</v>
      </c>
      <c r="O186" s="144">
        <v>80.260000000000005</v>
      </c>
      <c r="P186" s="144">
        <v>4.0932599999999999</v>
      </c>
      <c r="Q186" s="145">
        <v>156</v>
      </c>
      <c r="R186" s="145">
        <v>112.88888888888891</v>
      </c>
      <c r="S186" s="145">
        <v>117.12755555555557</v>
      </c>
      <c r="T186" s="144">
        <v>-1.7492599999999987</v>
      </c>
      <c r="U186" s="144">
        <v>0.19073999999999991</v>
      </c>
      <c r="V186" s="155">
        <v>-3.7399999999999949</v>
      </c>
    </row>
    <row r="187" spans="1:22" s="1" customFormat="1" ht="12.75" customHeight="1" x14ac:dyDescent="0.2">
      <c r="A187" s="126"/>
      <c r="B187" s="134">
        <v>181</v>
      </c>
      <c r="C187" s="142" t="s">
        <v>494</v>
      </c>
      <c r="D187" s="143">
        <v>100</v>
      </c>
      <c r="E187" s="143">
        <v>1970</v>
      </c>
      <c r="F187" s="145">
        <v>4418.8599999999997</v>
      </c>
      <c r="G187" s="145">
        <v>4418.8599999999997</v>
      </c>
      <c r="H187" s="144">
        <v>19.472000000000001</v>
      </c>
      <c r="I187" s="144">
        <v>19.472000000000001</v>
      </c>
      <c r="J187" s="144">
        <v>15.6</v>
      </c>
      <c r="K187" s="144">
        <v>11.516000000000002</v>
      </c>
      <c r="L187" s="144">
        <v>11.883914000000001</v>
      </c>
      <c r="M187" s="144">
        <v>156</v>
      </c>
      <c r="N187" s="146">
        <v>7.9559999999999995</v>
      </c>
      <c r="O187" s="144">
        <v>148.786</v>
      </c>
      <c r="P187" s="144">
        <v>7.5880859999999997</v>
      </c>
      <c r="Q187" s="145">
        <v>156</v>
      </c>
      <c r="R187" s="145">
        <v>115.16000000000003</v>
      </c>
      <c r="S187" s="145">
        <v>118.83914</v>
      </c>
      <c r="T187" s="144">
        <v>-3.7160859999999989</v>
      </c>
      <c r="U187" s="144">
        <v>0.36791399999999985</v>
      </c>
      <c r="V187" s="155">
        <v>-7.2139999999999986</v>
      </c>
    </row>
    <row r="188" spans="1:22" s="1" customFormat="1" x14ac:dyDescent="0.2">
      <c r="A188" s="126"/>
      <c r="B188" s="134">
        <v>182</v>
      </c>
      <c r="C188" s="142" t="s">
        <v>495</v>
      </c>
      <c r="D188" s="143">
        <v>71</v>
      </c>
      <c r="E188" s="143">
        <v>1977</v>
      </c>
      <c r="F188" s="145">
        <v>3993.92</v>
      </c>
      <c r="G188" s="145">
        <v>3993.92</v>
      </c>
      <c r="H188" s="144">
        <v>14.388</v>
      </c>
      <c r="I188" s="144">
        <v>14.388</v>
      </c>
      <c r="J188" s="144">
        <v>11.076000000000001</v>
      </c>
      <c r="K188" s="144">
        <v>8.625</v>
      </c>
      <c r="L188" s="144">
        <v>8.8351199999999999</v>
      </c>
      <c r="M188" s="144">
        <v>113</v>
      </c>
      <c r="N188" s="146">
        <v>5.7629999999999999</v>
      </c>
      <c r="O188" s="144">
        <v>108.88</v>
      </c>
      <c r="P188" s="144">
        <v>5.5528799999999991</v>
      </c>
      <c r="Q188" s="145">
        <v>156</v>
      </c>
      <c r="R188" s="145">
        <v>121.47887323943662</v>
      </c>
      <c r="S188" s="145">
        <v>124.43830985915491</v>
      </c>
      <c r="T188" s="144">
        <v>-2.2408800000000006</v>
      </c>
      <c r="U188" s="144">
        <v>0.21012000000000075</v>
      </c>
      <c r="V188" s="155">
        <v>-4.1200000000000045</v>
      </c>
    </row>
    <row r="189" spans="1:22" s="1" customFormat="1" x14ac:dyDescent="0.2">
      <c r="A189" s="126"/>
      <c r="B189" s="134">
        <v>183</v>
      </c>
      <c r="C189" s="142" t="s">
        <v>496</v>
      </c>
      <c r="D189" s="143">
        <v>45</v>
      </c>
      <c r="E189" s="143">
        <v>1989</v>
      </c>
      <c r="F189" s="145">
        <v>2331.4299999999998</v>
      </c>
      <c r="G189" s="145">
        <v>2331.4299999999998</v>
      </c>
      <c r="H189" s="144">
        <v>8.5589999999999993</v>
      </c>
      <c r="I189" s="144">
        <v>8.5589999999999993</v>
      </c>
      <c r="J189" s="144">
        <v>7.02</v>
      </c>
      <c r="K189" s="144">
        <v>5.1419999999999995</v>
      </c>
      <c r="L189" s="144">
        <v>5.6366999999999994</v>
      </c>
      <c r="M189" s="144">
        <v>67</v>
      </c>
      <c r="N189" s="146">
        <v>3.4169999999999998</v>
      </c>
      <c r="O189" s="144">
        <v>57.3</v>
      </c>
      <c r="P189" s="144">
        <v>2.9222999999999995</v>
      </c>
      <c r="Q189" s="145">
        <v>156</v>
      </c>
      <c r="R189" s="145">
        <v>114.26666666666665</v>
      </c>
      <c r="S189" s="145">
        <v>125.25999999999999</v>
      </c>
      <c r="T189" s="144">
        <v>-1.3833000000000002</v>
      </c>
      <c r="U189" s="144">
        <v>0.49470000000000036</v>
      </c>
      <c r="V189" s="155">
        <v>-9.7000000000000028</v>
      </c>
    </row>
    <row r="190" spans="1:22" s="1" customFormat="1" ht="12.75" customHeight="1" x14ac:dyDescent="0.2">
      <c r="A190" s="126"/>
      <c r="B190" s="134">
        <v>184</v>
      </c>
      <c r="C190" s="142" t="s">
        <v>497</v>
      </c>
      <c r="D190" s="143">
        <v>30</v>
      </c>
      <c r="E190" s="143">
        <v>1990</v>
      </c>
      <c r="F190" s="145">
        <v>1539.99</v>
      </c>
      <c r="G190" s="145">
        <v>1539.99</v>
      </c>
      <c r="H190" s="144">
        <v>6.05</v>
      </c>
      <c r="I190" s="144">
        <v>6.05</v>
      </c>
      <c r="J190" s="144">
        <v>4.68</v>
      </c>
      <c r="K190" s="144">
        <v>3.5</v>
      </c>
      <c r="L190" s="144">
        <v>3.8773999999999997</v>
      </c>
      <c r="M190" s="144">
        <v>50</v>
      </c>
      <c r="N190" s="146">
        <v>2.5499999999999998</v>
      </c>
      <c r="O190" s="144">
        <v>42.6</v>
      </c>
      <c r="P190" s="144">
        <v>2.1726000000000001</v>
      </c>
      <c r="Q190" s="145">
        <v>156</v>
      </c>
      <c r="R190" s="145">
        <v>116.66666666666667</v>
      </c>
      <c r="S190" s="145">
        <v>129.24666666666664</v>
      </c>
      <c r="T190" s="144">
        <v>-0.80259999999999998</v>
      </c>
      <c r="U190" s="144">
        <v>0.37739999999999974</v>
      </c>
      <c r="V190" s="155">
        <v>-7.3999999999999986</v>
      </c>
    </row>
    <row r="191" spans="1:22" s="1" customFormat="1" x14ac:dyDescent="0.2">
      <c r="A191" s="126"/>
      <c r="B191" s="134">
        <v>185</v>
      </c>
      <c r="C191" s="142" t="s">
        <v>498</v>
      </c>
      <c r="D191" s="143">
        <v>45</v>
      </c>
      <c r="E191" s="143">
        <v>1977</v>
      </c>
      <c r="F191" s="145">
        <v>2325.3000000000002</v>
      </c>
      <c r="G191" s="145">
        <v>2325.3000000000002</v>
      </c>
      <c r="H191" s="144">
        <v>9.1460000000000008</v>
      </c>
      <c r="I191" s="144">
        <v>9.1460000000000008</v>
      </c>
      <c r="J191" s="144">
        <v>7.02</v>
      </c>
      <c r="K191" s="144">
        <v>5.8820000000000014</v>
      </c>
      <c r="L191" s="144">
        <v>6.0438230000000015</v>
      </c>
      <c r="M191" s="144">
        <v>64</v>
      </c>
      <c r="N191" s="146">
        <v>3.2639999999999998</v>
      </c>
      <c r="O191" s="144">
        <v>60.826999999999998</v>
      </c>
      <c r="P191" s="144">
        <v>3.1021769999999997</v>
      </c>
      <c r="Q191" s="145">
        <v>156</v>
      </c>
      <c r="R191" s="145">
        <v>130.71111111111117</v>
      </c>
      <c r="S191" s="145">
        <v>134.30717777777781</v>
      </c>
      <c r="T191" s="144">
        <v>-0.97617699999999807</v>
      </c>
      <c r="U191" s="144">
        <v>0.16182300000000005</v>
      </c>
      <c r="V191" s="155">
        <v>-3.1730000000000018</v>
      </c>
    </row>
    <row r="192" spans="1:22" s="1" customFormat="1" x14ac:dyDescent="0.2">
      <c r="A192" s="126"/>
      <c r="B192" s="134">
        <v>186</v>
      </c>
      <c r="C192" s="205" t="s">
        <v>519</v>
      </c>
      <c r="D192" s="143">
        <v>8</v>
      </c>
      <c r="E192" s="143">
        <v>1975</v>
      </c>
      <c r="F192" s="145">
        <v>574.41</v>
      </c>
      <c r="G192" s="145">
        <v>574.41</v>
      </c>
      <c r="H192" s="144">
        <v>1.77</v>
      </c>
      <c r="I192" s="144">
        <v>1.77</v>
      </c>
      <c r="J192" s="144">
        <v>1.28</v>
      </c>
      <c r="K192" s="144">
        <v>0.90300000000000002</v>
      </c>
      <c r="L192" s="144">
        <v>0.85200000000000009</v>
      </c>
      <c r="M192" s="144">
        <v>17</v>
      </c>
      <c r="N192" s="146">
        <v>0.86699999999999999</v>
      </c>
      <c r="O192" s="144">
        <v>18</v>
      </c>
      <c r="P192" s="144">
        <v>0.91799999999999993</v>
      </c>
      <c r="Q192" s="145">
        <v>160</v>
      </c>
      <c r="R192" s="145">
        <v>112.875</v>
      </c>
      <c r="S192" s="145">
        <v>106.50000000000001</v>
      </c>
      <c r="T192" s="144">
        <v>-0.42799999999999994</v>
      </c>
      <c r="U192" s="144">
        <v>-5.0999999999999934E-2</v>
      </c>
      <c r="V192" s="155">
        <v>1</v>
      </c>
    </row>
    <row r="193" spans="1:22" s="1" customFormat="1" x14ac:dyDescent="0.2">
      <c r="A193" s="126"/>
      <c r="B193" s="134">
        <v>187</v>
      </c>
      <c r="C193" s="205" t="s">
        <v>521</v>
      </c>
      <c r="D193" s="143">
        <v>12</v>
      </c>
      <c r="E193" s="143">
        <v>1962</v>
      </c>
      <c r="F193" s="145">
        <v>555.63</v>
      </c>
      <c r="G193" s="145">
        <v>510.84</v>
      </c>
      <c r="H193" s="144">
        <v>2.82</v>
      </c>
      <c r="I193" s="144">
        <v>2.82</v>
      </c>
      <c r="J193" s="144">
        <v>1.92</v>
      </c>
      <c r="K193" s="144">
        <v>1.7999999999999998</v>
      </c>
      <c r="L193" s="144">
        <v>1.5449999999999999</v>
      </c>
      <c r="M193" s="144">
        <v>20</v>
      </c>
      <c r="N193" s="146">
        <v>1.02</v>
      </c>
      <c r="O193" s="144">
        <v>25</v>
      </c>
      <c r="P193" s="144">
        <v>1.2749999999999999</v>
      </c>
      <c r="Q193" s="145">
        <v>160</v>
      </c>
      <c r="R193" s="145">
        <v>149.99999999999997</v>
      </c>
      <c r="S193" s="145">
        <v>128.75</v>
      </c>
      <c r="T193" s="144">
        <v>-0.375</v>
      </c>
      <c r="U193" s="144">
        <v>-0.25499999999999989</v>
      </c>
      <c r="V193" s="155">
        <v>5</v>
      </c>
    </row>
    <row r="194" spans="1:22" s="1" customFormat="1" x14ac:dyDescent="0.2">
      <c r="A194" s="126"/>
      <c r="B194" s="134">
        <v>188</v>
      </c>
      <c r="C194" s="142" t="s">
        <v>522</v>
      </c>
      <c r="D194" s="143">
        <v>45</v>
      </c>
      <c r="E194" s="143">
        <v>1984</v>
      </c>
      <c r="F194" s="143">
        <v>2323</v>
      </c>
      <c r="G194" s="143">
        <v>2323</v>
      </c>
      <c r="H194" s="146">
        <v>5.6</v>
      </c>
      <c r="I194" s="144">
        <f>H194</f>
        <v>5.6</v>
      </c>
      <c r="J194" s="146">
        <v>7.12</v>
      </c>
      <c r="K194" s="144">
        <f>I194-N194</f>
        <v>3.4069999999999996</v>
      </c>
      <c r="L194" s="144">
        <f>I194-P194</f>
        <v>2.54</v>
      </c>
      <c r="M194" s="144">
        <v>43</v>
      </c>
      <c r="N194" s="146">
        <f>M194*0.051</f>
        <v>2.1930000000000001</v>
      </c>
      <c r="O194" s="144">
        <v>60</v>
      </c>
      <c r="P194" s="144">
        <f>O194*0.051</f>
        <v>3.0599999999999996</v>
      </c>
      <c r="Q194" s="145">
        <f>J194*1000/D194</f>
        <v>158.22222222222223</v>
      </c>
      <c r="R194" s="145">
        <f>K194*1000/D194</f>
        <v>75.711111111111094</v>
      </c>
      <c r="S194" s="145">
        <f>L194*1000/D194</f>
        <v>56.444444444444443</v>
      </c>
      <c r="T194" s="144">
        <f>L194-J194</f>
        <v>-4.58</v>
      </c>
      <c r="U194" s="144">
        <f>N194-P194</f>
        <v>-0.86699999999999955</v>
      </c>
      <c r="V194" s="147">
        <f>O194-M194</f>
        <v>17</v>
      </c>
    </row>
    <row r="195" spans="1:22" s="1" customFormat="1" x14ac:dyDescent="0.2">
      <c r="A195" s="126"/>
      <c r="B195" s="134">
        <v>189</v>
      </c>
      <c r="C195" s="142" t="s">
        <v>523</v>
      </c>
      <c r="D195" s="143">
        <v>80</v>
      </c>
      <c r="E195" s="143">
        <v>1970</v>
      </c>
      <c r="F195" s="143">
        <v>3810.59</v>
      </c>
      <c r="G195" s="143">
        <v>3810.59</v>
      </c>
      <c r="H195" s="146">
        <v>10.64</v>
      </c>
      <c r="I195" s="144">
        <f>H195</f>
        <v>10.64</v>
      </c>
      <c r="J195" s="144">
        <v>12.65</v>
      </c>
      <c r="K195" s="144">
        <f>I195-N195</f>
        <v>6.5600000000000005</v>
      </c>
      <c r="L195" s="144">
        <f>I195-P195</f>
        <v>6.5600000000000005</v>
      </c>
      <c r="M195" s="145">
        <v>80</v>
      </c>
      <c r="N195" s="146">
        <f>M195*0.051</f>
        <v>4.08</v>
      </c>
      <c r="O195" s="145">
        <v>80</v>
      </c>
      <c r="P195" s="144">
        <f>O195*0.051</f>
        <v>4.08</v>
      </c>
      <c r="Q195" s="145">
        <f>J195*1000/D195</f>
        <v>158.125</v>
      </c>
      <c r="R195" s="145">
        <f>K195*1000/D195</f>
        <v>82.000000000000014</v>
      </c>
      <c r="S195" s="145">
        <f>L195*1000/D195</f>
        <v>82.000000000000014</v>
      </c>
      <c r="T195" s="144">
        <f>L195-J195</f>
        <v>-6.09</v>
      </c>
      <c r="U195" s="144">
        <f>N195-P195</f>
        <v>0</v>
      </c>
      <c r="V195" s="147">
        <f>O195-M195</f>
        <v>0</v>
      </c>
    </row>
    <row r="196" spans="1:22" s="1" customFormat="1" x14ac:dyDescent="0.2">
      <c r="A196" s="126"/>
      <c r="B196" s="134">
        <v>190</v>
      </c>
      <c r="C196" s="142" t="s">
        <v>524</v>
      </c>
      <c r="D196" s="143">
        <v>42</v>
      </c>
      <c r="E196" s="143">
        <v>1994</v>
      </c>
      <c r="F196" s="143">
        <v>2426.81</v>
      </c>
      <c r="G196" s="143">
        <v>2426.81</v>
      </c>
      <c r="H196" s="146">
        <v>5.6</v>
      </c>
      <c r="I196" s="144">
        <f>H196</f>
        <v>5.6</v>
      </c>
      <c r="J196" s="144">
        <v>6.72</v>
      </c>
      <c r="K196" s="144">
        <f>I196-N196</f>
        <v>3.5599999999999996</v>
      </c>
      <c r="L196" s="144">
        <f>I196-P196</f>
        <v>3.7639999999999998</v>
      </c>
      <c r="M196" s="145">
        <v>40</v>
      </c>
      <c r="N196" s="146">
        <f>M196*0.051</f>
        <v>2.04</v>
      </c>
      <c r="O196" s="145">
        <v>36</v>
      </c>
      <c r="P196" s="144">
        <f>O196*0.051</f>
        <v>1.8359999999999999</v>
      </c>
      <c r="Q196" s="145">
        <f>J196*1000/D196</f>
        <v>160</v>
      </c>
      <c r="R196" s="145">
        <f>K196*1000/D196</f>
        <v>84.761904761904745</v>
      </c>
      <c r="S196" s="145">
        <f>L196*1000/D196</f>
        <v>89.61904761904762</v>
      </c>
      <c r="T196" s="144">
        <f>L196-J196</f>
        <v>-2.956</v>
      </c>
      <c r="U196" s="144">
        <f>N196-P196</f>
        <v>0.20400000000000018</v>
      </c>
      <c r="V196" s="147">
        <f>O196-M196</f>
        <v>-4</v>
      </c>
    </row>
    <row r="197" spans="1:22" s="1" customFormat="1" x14ac:dyDescent="0.2">
      <c r="A197" s="126"/>
      <c r="B197" s="134">
        <v>191</v>
      </c>
      <c r="C197" s="142" t="s">
        <v>525</v>
      </c>
      <c r="D197" s="143">
        <v>9</v>
      </c>
      <c r="E197" s="143">
        <v>1975</v>
      </c>
      <c r="F197" s="143">
        <v>511.08</v>
      </c>
      <c r="G197" s="143">
        <v>511.08</v>
      </c>
      <c r="H197" s="146">
        <v>1.9730000000000001</v>
      </c>
      <c r="I197" s="144">
        <f>H197</f>
        <v>1.9730000000000001</v>
      </c>
      <c r="J197" s="144">
        <v>1.28</v>
      </c>
      <c r="K197" s="144">
        <f>I197-N197</f>
        <v>0.90200000000000014</v>
      </c>
      <c r="L197" s="144">
        <f>I197-P197</f>
        <v>0.8510000000000002</v>
      </c>
      <c r="M197" s="145">
        <v>21</v>
      </c>
      <c r="N197" s="146">
        <f>M197*0.051</f>
        <v>1.071</v>
      </c>
      <c r="O197" s="145">
        <v>22</v>
      </c>
      <c r="P197" s="144">
        <f>O197*0.051</f>
        <v>1.1219999999999999</v>
      </c>
      <c r="Q197" s="145">
        <f>J197*1000/D197</f>
        <v>142.22222222222223</v>
      </c>
      <c r="R197" s="145">
        <f>K197*1000/D197</f>
        <v>100.22222222222223</v>
      </c>
      <c r="S197" s="145">
        <f>L197*1000/D197</f>
        <v>94.555555555555586</v>
      </c>
      <c r="T197" s="144">
        <f>L197-J197</f>
        <v>-0.42899999999999983</v>
      </c>
      <c r="U197" s="144">
        <f>N197-P197</f>
        <v>-5.0999999999999934E-2</v>
      </c>
      <c r="V197" s="147">
        <f>O197-M197</f>
        <v>1</v>
      </c>
    </row>
    <row r="198" spans="1:22" s="1" customFormat="1" x14ac:dyDescent="0.2">
      <c r="A198" s="126"/>
      <c r="B198" s="134">
        <v>192</v>
      </c>
      <c r="C198" s="142" t="s">
        <v>526</v>
      </c>
      <c r="D198" s="143">
        <v>40</v>
      </c>
      <c r="E198" s="143">
        <v>1981</v>
      </c>
      <c r="F198" s="144">
        <v>2259.15</v>
      </c>
      <c r="G198" s="144">
        <v>2259.15</v>
      </c>
      <c r="H198" s="146">
        <v>7.1</v>
      </c>
      <c r="I198" s="144">
        <f>H198</f>
        <v>7.1</v>
      </c>
      <c r="J198" s="146">
        <v>6.4</v>
      </c>
      <c r="K198" s="144">
        <f>I198-N198</f>
        <v>3.8359999999999999</v>
      </c>
      <c r="L198" s="144">
        <f>I198-P198</f>
        <v>4.1419999999999995</v>
      </c>
      <c r="M198" s="144">
        <v>64</v>
      </c>
      <c r="N198" s="146">
        <f>M198*0.051</f>
        <v>3.2639999999999998</v>
      </c>
      <c r="O198" s="144">
        <v>58</v>
      </c>
      <c r="P198" s="144">
        <f>O198*0.051</f>
        <v>2.9579999999999997</v>
      </c>
      <c r="Q198" s="145">
        <f>J198*1000/D198</f>
        <v>160</v>
      </c>
      <c r="R198" s="145">
        <f>K198*1000/D198</f>
        <v>95.9</v>
      </c>
      <c r="S198" s="145">
        <f>L198*1000/D198</f>
        <v>103.54999999999998</v>
      </c>
      <c r="T198" s="144">
        <f>L198-J198</f>
        <v>-2.2580000000000009</v>
      </c>
      <c r="U198" s="144">
        <f>N198-P198</f>
        <v>0.30600000000000005</v>
      </c>
      <c r="V198" s="147">
        <f>O198-M198</f>
        <v>-6</v>
      </c>
    </row>
    <row r="199" spans="1:22" s="1" customFormat="1" x14ac:dyDescent="0.2">
      <c r="A199" s="126"/>
      <c r="B199" s="134">
        <v>193</v>
      </c>
      <c r="C199" s="142" t="s">
        <v>527</v>
      </c>
      <c r="D199" s="143">
        <v>8</v>
      </c>
      <c r="E199" s="143">
        <v>1977</v>
      </c>
      <c r="F199" s="143">
        <v>530.1</v>
      </c>
      <c r="G199" s="143">
        <v>530.1</v>
      </c>
      <c r="H199" s="145">
        <v>1.3</v>
      </c>
      <c r="I199" s="144">
        <f>H199</f>
        <v>1.3</v>
      </c>
      <c r="J199" s="145">
        <v>1.28</v>
      </c>
      <c r="K199" s="144">
        <f>I199-N199</f>
        <v>0.7390000000000001</v>
      </c>
      <c r="L199" s="144">
        <f>I199-P199</f>
        <v>0.84100000000000008</v>
      </c>
      <c r="M199" s="145">
        <v>11</v>
      </c>
      <c r="N199" s="146">
        <f>M199*0.051</f>
        <v>0.56099999999999994</v>
      </c>
      <c r="O199" s="145">
        <v>9</v>
      </c>
      <c r="P199" s="144">
        <f>O199*0.051</f>
        <v>0.45899999999999996</v>
      </c>
      <c r="Q199" s="145">
        <f>J199*1000/D199</f>
        <v>160</v>
      </c>
      <c r="R199" s="145">
        <f>K199*1000/D199</f>
        <v>92.375000000000014</v>
      </c>
      <c r="S199" s="145">
        <f>L199*1000/D199</f>
        <v>105.12500000000001</v>
      </c>
      <c r="T199" s="144">
        <f>L199-J199</f>
        <v>-0.43899999999999995</v>
      </c>
      <c r="U199" s="144">
        <f>N199-P199</f>
        <v>0.10199999999999998</v>
      </c>
      <c r="V199" s="147">
        <f>O199-M199</f>
        <v>-2</v>
      </c>
    </row>
    <row r="200" spans="1:22" s="1" customFormat="1" x14ac:dyDescent="0.2">
      <c r="A200" s="126"/>
      <c r="B200" s="134">
        <v>194</v>
      </c>
      <c r="C200" s="142" t="s">
        <v>528</v>
      </c>
      <c r="D200" s="143">
        <v>22</v>
      </c>
      <c r="E200" s="143">
        <v>1983</v>
      </c>
      <c r="F200" s="143">
        <v>1178.47</v>
      </c>
      <c r="G200" s="143">
        <v>1178.47</v>
      </c>
      <c r="H200" s="145">
        <v>3.6</v>
      </c>
      <c r="I200" s="144">
        <f>H200</f>
        <v>3.6</v>
      </c>
      <c r="J200" s="145">
        <v>3.52</v>
      </c>
      <c r="K200" s="144">
        <f>I200-N200</f>
        <v>2.3250000000000002</v>
      </c>
      <c r="L200" s="144">
        <f>I200-P200</f>
        <v>2.3250000000000002</v>
      </c>
      <c r="M200" s="145">
        <v>25</v>
      </c>
      <c r="N200" s="146">
        <f>M200*0.051</f>
        <v>1.2749999999999999</v>
      </c>
      <c r="O200" s="145">
        <v>25</v>
      </c>
      <c r="P200" s="144">
        <f>O200*0.051</f>
        <v>1.2749999999999999</v>
      </c>
      <c r="Q200" s="145">
        <f>J200*1000/D200</f>
        <v>160</v>
      </c>
      <c r="R200" s="145">
        <f>K200*1000/D200</f>
        <v>105.68181818181819</v>
      </c>
      <c r="S200" s="145">
        <f>L200*1000/D200</f>
        <v>105.68181818181819</v>
      </c>
      <c r="T200" s="144">
        <f>L200-J200</f>
        <v>-1.1949999999999998</v>
      </c>
      <c r="U200" s="144">
        <f>N200-P200</f>
        <v>0</v>
      </c>
      <c r="V200" s="147">
        <f>O200-M200</f>
        <v>0</v>
      </c>
    </row>
    <row r="201" spans="1:22" s="1" customFormat="1" x14ac:dyDescent="0.2">
      <c r="A201" s="126"/>
      <c r="B201" s="134">
        <v>195</v>
      </c>
      <c r="C201" s="142" t="s">
        <v>529</v>
      </c>
      <c r="D201" s="143">
        <v>12</v>
      </c>
      <c r="E201" s="143">
        <v>1970</v>
      </c>
      <c r="F201" s="143">
        <v>694.89</v>
      </c>
      <c r="G201" s="143">
        <v>694.89</v>
      </c>
      <c r="H201" s="145">
        <v>2.5</v>
      </c>
      <c r="I201" s="144">
        <f>H201</f>
        <v>2.5</v>
      </c>
      <c r="J201" s="145">
        <v>1.76</v>
      </c>
      <c r="K201" s="144">
        <f>I201-N201</f>
        <v>1.633</v>
      </c>
      <c r="L201" s="144">
        <f>I201-P201</f>
        <v>1.3270000000000002</v>
      </c>
      <c r="M201" s="145">
        <v>17</v>
      </c>
      <c r="N201" s="146">
        <f>M201*0.051</f>
        <v>0.86699999999999999</v>
      </c>
      <c r="O201" s="145">
        <v>23</v>
      </c>
      <c r="P201" s="144">
        <f>O201*0.051</f>
        <v>1.1729999999999998</v>
      </c>
      <c r="Q201" s="145">
        <f>J201*1000/D201</f>
        <v>146.66666666666666</v>
      </c>
      <c r="R201" s="145">
        <f>K201*1000/D201</f>
        <v>136.08333333333334</v>
      </c>
      <c r="S201" s="145">
        <f>L201*1000/D201</f>
        <v>110.58333333333336</v>
      </c>
      <c r="T201" s="144">
        <f>L201-J201</f>
        <v>-0.43299999999999983</v>
      </c>
      <c r="U201" s="144">
        <f>N201-P201</f>
        <v>-0.30599999999999983</v>
      </c>
      <c r="V201" s="147">
        <f>O201-M201</f>
        <v>6</v>
      </c>
    </row>
    <row r="202" spans="1:22" s="1" customFormat="1" x14ac:dyDescent="0.2">
      <c r="A202" s="126"/>
      <c r="B202" s="134">
        <v>196</v>
      </c>
      <c r="C202" s="142" t="s">
        <v>530</v>
      </c>
      <c r="D202" s="143">
        <v>13</v>
      </c>
      <c r="E202" s="143">
        <v>1975</v>
      </c>
      <c r="F202" s="143">
        <v>707.11</v>
      </c>
      <c r="G202" s="143">
        <v>707.11</v>
      </c>
      <c r="H202" s="145">
        <v>2.5</v>
      </c>
      <c r="I202" s="144">
        <f>H202</f>
        <v>2.5</v>
      </c>
      <c r="J202" s="145">
        <v>1.92</v>
      </c>
      <c r="K202" s="144">
        <f>I202-N202</f>
        <v>1.0210000000000001</v>
      </c>
      <c r="L202" s="144">
        <f>I202-P202</f>
        <v>1.48</v>
      </c>
      <c r="M202" s="145">
        <v>29</v>
      </c>
      <c r="N202" s="146">
        <f>M202*0.051</f>
        <v>1.4789999999999999</v>
      </c>
      <c r="O202" s="145">
        <v>20</v>
      </c>
      <c r="P202" s="144">
        <f>O202*0.051</f>
        <v>1.02</v>
      </c>
      <c r="Q202" s="145">
        <f>J202*1000/D202</f>
        <v>147.69230769230768</v>
      </c>
      <c r="R202" s="145">
        <f>K202*1000/D202</f>
        <v>78.538461538461547</v>
      </c>
      <c r="S202" s="145">
        <f>L202*1000/D202</f>
        <v>113.84615384615384</v>
      </c>
      <c r="T202" s="144">
        <f>L202-J202</f>
        <v>-0.43999999999999995</v>
      </c>
      <c r="U202" s="144">
        <f>N202-P202</f>
        <v>0.45899999999999985</v>
      </c>
      <c r="V202" s="147">
        <f>O202-M202</f>
        <v>-9</v>
      </c>
    </row>
    <row r="203" spans="1:22" s="1" customFormat="1" x14ac:dyDescent="0.2">
      <c r="A203" s="126"/>
      <c r="B203" s="134">
        <v>197</v>
      </c>
      <c r="C203" s="142" t="s">
        <v>550</v>
      </c>
      <c r="D203" s="143">
        <v>12</v>
      </c>
      <c r="E203" s="143">
        <v>1992</v>
      </c>
      <c r="F203" s="144">
        <v>706.2</v>
      </c>
      <c r="G203" s="144">
        <v>706.2</v>
      </c>
      <c r="H203" s="144">
        <v>2.1</v>
      </c>
      <c r="I203" s="144">
        <v>2.1</v>
      </c>
      <c r="J203" s="144">
        <f>D203*0.16</f>
        <v>1.92</v>
      </c>
      <c r="K203" s="144">
        <f>I203-N203</f>
        <v>1.0629800000000003</v>
      </c>
      <c r="L203" s="144">
        <f>I203-P203</f>
        <v>0.79010000000000002</v>
      </c>
      <c r="M203" s="144">
        <v>19</v>
      </c>
      <c r="N203" s="144">
        <f>M203*0.05458</f>
        <v>1.0370199999999998</v>
      </c>
      <c r="O203" s="144">
        <v>24</v>
      </c>
      <c r="P203" s="144">
        <v>1.3099000000000001</v>
      </c>
      <c r="Q203" s="144">
        <f>J203*1000/D203</f>
        <v>160</v>
      </c>
      <c r="R203" s="144">
        <f>K203*1000/D203</f>
        <v>88.581666666666692</v>
      </c>
      <c r="S203" s="144">
        <f>L203*1000/D203</f>
        <v>65.841666666666669</v>
      </c>
      <c r="T203" s="144">
        <f>L203-J203</f>
        <v>-1.1298999999999999</v>
      </c>
      <c r="U203" s="144">
        <f>N203-P203</f>
        <v>-0.27288000000000023</v>
      </c>
      <c r="V203" s="155">
        <f>O203-M203</f>
        <v>5</v>
      </c>
    </row>
    <row r="204" spans="1:22" s="1" customFormat="1" x14ac:dyDescent="0.2">
      <c r="A204" s="126"/>
      <c r="B204" s="134">
        <v>198</v>
      </c>
      <c r="C204" s="142" t="s">
        <v>551</v>
      </c>
      <c r="D204" s="143">
        <v>15</v>
      </c>
      <c r="E204" s="143">
        <v>1994</v>
      </c>
      <c r="F204" s="144">
        <v>910.14</v>
      </c>
      <c r="G204" s="144">
        <v>910.14</v>
      </c>
      <c r="H204" s="144">
        <v>3.5</v>
      </c>
      <c r="I204" s="144">
        <v>3.5</v>
      </c>
      <c r="J204" s="144">
        <f>D204*0.16</f>
        <v>2.4</v>
      </c>
      <c r="K204" s="144">
        <f>I204-N204</f>
        <v>1.4259600000000003</v>
      </c>
      <c r="L204" s="144">
        <f>I204-P204</f>
        <v>1.1530999999999998</v>
      </c>
      <c r="M204" s="144">
        <v>38</v>
      </c>
      <c r="N204" s="144">
        <f>M204*0.05458</f>
        <v>2.0740399999999997</v>
      </c>
      <c r="O204" s="144">
        <v>43</v>
      </c>
      <c r="P204" s="144">
        <v>2.3469000000000002</v>
      </c>
      <c r="Q204" s="144">
        <f>J204*1000/D204</f>
        <v>160</v>
      </c>
      <c r="R204" s="144">
        <f>K204*1000/D204</f>
        <v>95.064000000000021</v>
      </c>
      <c r="S204" s="144">
        <f>L204*1000/D204</f>
        <v>76.873333333333306</v>
      </c>
      <c r="T204" s="144">
        <f>L204-J204</f>
        <v>-1.2469000000000001</v>
      </c>
      <c r="U204" s="144">
        <f>N204-P204</f>
        <v>-0.27286000000000055</v>
      </c>
      <c r="V204" s="155">
        <f>O204-M204</f>
        <v>5</v>
      </c>
    </row>
    <row r="205" spans="1:22" s="1" customFormat="1" ht="12.75" customHeight="1" x14ac:dyDescent="0.2">
      <c r="A205" s="126"/>
      <c r="B205" s="134">
        <v>199</v>
      </c>
      <c r="C205" s="142" t="s">
        <v>552</v>
      </c>
      <c r="D205" s="143">
        <v>12</v>
      </c>
      <c r="E205" s="143">
        <v>1990</v>
      </c>
      <c r="F205" s="144">
        <v>703.77</v>
      </c>
      <c r="G205" s="144">
        <v>703.77</v>
      </c>
      <c r="H205" s="144">
        <v>2.97</v>
      </c>
      <c r="I205" s="144">
        <v>2.97</v>
      </c>
      <c r="J205" s="144">
        <f>D205*0.16</f>
        <v>1.92</v>
      </c>
      <c r="K205" s="144">
        <f>I205-N205</f>
        <v>1.3871800000000003</v>
      </c>
      <c r="L205" s="144">
        <f>I205-P205</f>
        <v>0.95050000000000034</v>
      </c>
      <c r="M205" s="144">
        <v>29</v>
      </c>
      <c r="N205" s="144">
        <f>M205*0.05458</f>
        <v>1.5828199999999999</v>
      </c>
      <c r="O205" s="144">
        <v>37</v>
      </c>
      <c r="P205" s="144">
        <v>2.0194999999999999</v>
      </c>
      <c r="Q205" s="144">
        <f>J205*1000/D205</f>
        <v>160</v>
      </c>
      <c r="R205" s="144">
        <f>K205*1000/D205</f>
        <v>115.59833333333336</v>
      </c>
      <c r="S205" s="144">
        <f>L205*1000/D205</f>
        <v>79.208333333333357</v>
      </c>
      <c r="T205" s="144">
        <f>L205-J205</f>
        <v>-0.96949999999999958</v>
      </c>
      <c r="U205" s="144">
        <f>N205-P205</f>
        <v>-0.43667999999999996</v>
      </c>
      <c r="V205" s="155">
        <f>O205-M205</f>
        <v>8</v>
      </c>
    </row>
    <row r="206" spans="1:22" s="1" customFormat="1" x14ac:dyDescent="0.2">
      <c r="A206" s="126"/>
      <c r="B206" s="134">
        <v>200</v>
      </c>
      <c r="C206" s="142" t="s">
        <v>553</v>
      </c>
      <c r="D206" s="143">
        <v>22</v>
      </c>
      <c r="E206" s="143" t="s">
        <v>33</v>
      </c>
      <c r="F206" s="144">
        <v>1161.23</v>
      </c>
      <c r="G206" s="144">
        <v>1161.23</v>
      </c>
      <c r="H206" s="144">
        <v>4.1399999999999997</v>
      </c>
      <c r="I206" s="144">
        <v>4.1399999999999997</v>
      </c>
      <c r="J206" s="144">
        <f>D206*0.16</f>
        <v>3.52</v>
      </c>
      <c r="K206" s="144">
        <f>I206-N206</f>
        <v>2.1751199999999997</v>
      </c>
      <c r="L206" s="144">
        <f>I206-P206</f>
        <v>1.8421999999999996</v>
      </c>
      <c r="M206" s="144">
        <v>36</v>
      </c>
      <c r="N206" s="144">
        <f>M206*0.05458</f>
        <v>1.96488</v>
      </c>
      <c r="O206" s="144">
        <v>42.1</v>
      </c>
      <c r="P206" s="144">
        <v>2.2978000000000001</v>
      </c>
      <c r="Q206" s="144">
        <f>J206*1000/D206</f>
        <v>160</v>
      </c>
      <c r="R206" s="144">
        <f>K206*1000/D206</f>
        <v>98.8690909090909</v>
      </c>
      <c r="S206" s="144">
        <f>L206*1000/D206</f>
        <v>83.73636363636362</v>
      </c>
      <c r="T206" s="144">
        <f>L206-J206</f>
        <v>-1.6778000000000004</v>
      </c>
      <c r="U206" s="144">
        <f>N206-P206</f>
        <v>-0.3329200000000001</v>
      </c>
      <c r="V206" s="155">
        <f>O206-M206</f>
        <v>6.1000000000000014</v>
      </c>
    </row>
    <row r="207" spans="1:22" s="1" customFormat="1" ht="12.75" customHeight="1" x14ac:dyDescent="0.2">
      <c r="A207" s="126"/>
      <c r="B207" s="134">
        <v>201</v>
      </c>
      <c r="C207" s="142" t="s">
        <v>554</v>
      </c>
      <c r="D207" s="143">
        <v>12</v>
      </c>
      <c r="E207" s="143">
        <v>1994</v>
      </c>
      <c r="F207" s="144">
        <v>705.95</v>
      </c>
      <c r="G207" s="144">
        <v>705.95</v>
      </c>
      <c r="H207" s="144">
        <v>2.1</v>
      </c>
      <c r="I207" s="144">
        <v>2.1</v>
      </c>
      <c r="J207" s="144">
        <f>D207*0.16</f>
        <v>1.92</v>
      </c>
      <c r="K207" s="144">
        <f>I207-N207</f>
        <v>1.2267200000000003</v>
      </c>
      <c r="L207" s="144">
        <f>I207-P207</f>
        <v>1.1012</v>
      </c>
      <c r="M207" s="144">
        <v>16</v>
      </c>
      <c r="N207" s="144">
        <f>M207*0.05458</f>
        <v>0.87327999999999995</v>
      </c>
      <c r="O207" s="144">
        <v>18.3</v>
      </c>
      <c r="P207" s="144">
        <v>0.99880000000000002</v>
      </c>
      <c r="Q207" s="144">
        <f>J207*1000/D207</f>
        <v>160</v>
      </c>
      <c r="R207" s="144">
        <f>K207*1000/D207</f>
        <v>102.22666666666669</v>
      </c>
      <c r="S207" s="144">
        <f>L207*1000/D207</f>
        <v>91.766666666666666</v>
      </c>
      <c r="T207" s="144">
        <f>L207-J207</f>
        <v>-0.81879999999999997</v>
      </c>
      <c r="U207" s="144">
        <f>N207-P207</f>
        <v>-0.12552000000000008</v>
      </c>
      <c r="V207" s="155">
        <f>O207-M207</f>
        <v>2.3000000000000007</v>
      </c>
    </row>
    <row r="208" spans="1:22" s="1" customFormat="1" x14ac:dyDescent="0.2">
      <c r="A208" s="126"/>
      <c r="B208" s="134">
        <v>202</v>
      </c>
      <c r="C208" s="142" t="s">
        <v>555</v>
      </c>
      <c r="D208" s="143">
        <v>20</v>
      </c>
      <c r="E208" s="143" t="s">
        <v>33</v>
      </c>
      <c r="F208" s="144">
        <v>936.33</v>
      </c>
      <c r="G208" s="144">
        <v>936.33</v>
      </c>
      <c r="H208" s="144">
        <v>4.63</v>
      </c>
      <c r="I208" s="144">
        <v>4.63</v>
      </c>
      <c r="J208" s="144">
        <f>D208*0.16</f>
        <v>3.2</v>
      </c>
      <c r="K208" s="144">
        <f>I208-N208</f>
        <v>2.06474</v>
      </c>
      <c r="L208" s="144">
        <f>I208-P208</f>
        <v>1.9009999999999998</v>
      </c>
      <c r="M208" s="144">
        <v>47</v>
      </c>
      <c r="N208" s="144">
        <f>M208*0.05458</f>
        <v>2.5652599999999999</v>
      </c>
      <c r="O208" s="144">
        <v>50</v>
      </c>
      <c r="P208" s="144">
        <v>2.7290000000000001</v>
      </c>
      <c r="Q208" s="144">
        <f>J208*1000/D208</f>
        <v>160</v>
      </c>
      <c r="R208" s="144">
        <f>K208*1000/D208</f>
        <v>103.23700000000001</v>
      </c>
      <c r="S208" s="144">
        <f>L208*1000/D208</f>
        <v>95.049999999999983</v>
      </c>
      <c r="T208" s="144">
        <f>L208-J208</f>
        <v>-1.2990000000000004</v>
      </c>
      <c r="U208" s="144">
        <f>N208-P208</f>
        <v>-0.16374000000000022</v>
      </c>
      <c r="V208" s="155">
        <f>O208-M208</f>
        <v>3</v>
      </c>
    </row>
    <row r="209" spans="1:22" s="1" customFormat="1" x14ac:dyDescent="0.2">
      <c r="A209" s="126"/>
      <c r="B209" s="134">
        <v>203</v>
      </c>
      <c r="C209" s="153" t="s">
        <v>556</v>
      </c>
      <c r="D209" s="143">
        <v>18</v>
      </c>
      <c r="E209" s="143">
        <v>1996</v>
      </c>
      <c r="F209" s="144">
        <v>1191.05</v>
      </c>
      <c r="G209" s="144">
        <v>1191.05</v>
      </c>
      <c r="H209" s="144">
        <v>4.2290000000000001</v>
      </c>
      <c r="I209" s="144">
        <v>4.2290000000000001</v>
      </c>
      <c r="J209" s="144">
        <f>D209*0.16</f>
        <v>2.88</v>
      </c>
      <c r="K209" s="144">
        <f>I209-N209</f>
        <v>2.2095400000000001</v>
      </c>
      <c r="L209" s="144">
        <f>I209-P209</f>
        <v>1.7728999999999999</v>
      </c>
      <c r="M209" s="144">
        <v>37</v>
      </c>
      <c r="N209" s="144">
        <f>M209*0.05458</f>
        <v>2.01946</v>
      </c>
      <c r="O209" s="144">
        <v>45</v>
      </c>
      <c r="P209" s="144">
        <v>2.4561000000000002</v>
      </c>
      <c r="Q209" s="144">
        <f>J209*1000/D209</f>
        <v>160</v>
      </c>
      <c r="R209" s="144">
        <f>K209*1000/D209</f>
        <v>122.75222222222222</v>
      </c>
      <c r="S209" s="144">
        <f>L209*1000/D209</f>
        <v>98.49444444444444</v>
      </c>
      <c r="T209" s="144">
        <f>L209-J209</f>
        <v>-1.1071</v>
      </c>
      <c r="U209" s="144">
        <f>N209-P209</f>
        <v>-0.43664000000000014</v>
      </c>
      <c r="V209" s="155">
        <f>O209-M209</f>
        <v>8</v>
      </c>
    </row>
    <row r="210" spans="1:22" s="1" customFormat="1" x14ac:dyDescent="0.2">
      <c r="A210" s="126"/>
      <c r="B210" s="134">
        <v>204</v>
      </c>
      <c r="C210" s="142" t="s">
        <v>557</v>
      </c>
      <c r="D210" s="143">
        <v>25</v>
      </c>
      <c r="E210" s="143" t="s">
        <v>33</v>
      </c>
      <c r="F210" s="144">
        <v>1275.81</v>
      </c>
      <c r="G210" s="144">
        <v>1275.81</v>
      </c>
      <c r="H210" s="144">
        <v>4.95</v>
      </c>
      <c r="I210" s="144">
        <v>4.95</v>
      </c>
      <c r="J210" s="144">
        <f>D210*0.16</f>
        <v>4</v>
      </c>
      <c r="K210" s="144">
        <f>I210-N210</f>
        <v>2.8759600000000005</v>
      </c>
      <c r="L210" s="144">
        <f>I210-P210</f>
        <v>2.4939</v>
      </c>
      <c r="M210" s="144">
        <v>38</v>
      </c>
      <c r="N210" s="144">
        <f>M210*0.05458</f>
        <v>2.0740399999999997</v>
      </c>
      <c r="O210" s="144">
        <v>45</v>
      </c>
      <c r="P210" s="144">
        <v>2.4561000000000002</v>
      </c>
      <c r="Q210" s="144">
        <f>J210*1000/D210</f>
        <v>160</v>
      </c>
      <c r="R210" s="144">
        <f>K210*1000/D210</f>
        <v>115.03840000000002</v>
      </c>
      <c r="S210" s="144">
        <f>L210*1000/D210</f>
        <v>99.756</v>
      </c>
      <c r="T210" s="144">
        <f>L210-J210</f>
        <v>-1.5061</v>
      </c>
      <c r="U210" s="144">
        <f>N210-P210</f>
        <v>-0.38206000000000051</v>
      </c>
      <c r="V210" s="155">
        <f>O210-M210</f>
        <v>7</v>
      </c>
    </row>
    <row r="211" spans="1:22" s="1" customFormat="1" x14ac:dyDescent="0.2">
      <c r="A211" s="126"/>
      <c r="B211" s="134">
        <v>205</v>
      </c>
      <c r="C211" s="142" t="s">
        <v>558</v>
      </c>
      <c r="D211" s="143">
        <v>40</v>
      </c>
      <c r="E211" s="143">
        <v>1992</v>
      </c>
      <c r="F211" s="144">
        <v>2229.96</v>
      </c>
      <c r="G211" s="144">
        <v>2229.96</v>
      </c>
      <c r="H211" s="144">
        <v>8.4130000000000003</v>
      </c>
      <c r="I211" s="144">
        <v>8.4130000000000003</v>
      </c>
      <c r="J211" s="144">
        <f>D211*0.16</f>
        <v>6.4</v>
      </c>
      <c r="K211" s="144">
        <f>I211-N211</f>
        <v>4.4286600000000007</v>
      </c>
      <c r="L211" s="144">
        <f>I211-P211</f>
        <v>4.0466000000000006</v>
      </c>
      <c r="M211" s="144">
        <v>73</v>
      </c>
      <c r="N211" s="144">
        <f>M211*0.05458</f>
        <v>3.9843399999999995</v>
      </c>
      <c r="O211" s="144">
        <v>80</v>
      </c>
      <c r="P211" s="144">
        <v>4.3663999999999996</v>
      </c>
      <c r="Q211" s="144">
        <f>J211*1000/D211</f>
        <v>160</v>
      </c>
      <c r="R211" s="144">
        <f>K211*1000/D211</f>
        <v>110.71650000000002</v>
      </c>
      <c r="S211" s="144">
        <f>L211*1000/D211</f>
        <v>101.16500000000002</v>
      </c>
      <c r="T211" s="144">
        <f>L211-J211</f>
        <v>-2.3533999999999997</v>
      </c>
      <c r="U211" s="144">
        <f>N211-P211</f>
        <v>-0.38206000000000007</v>
      </c>
      <c r="V211" s="155">
        <f>O211-M211</f>
        <v>7</v>
      </c>
    </row>
    <row r="212" spans="1:22" s="1" customFormat="1" x14ac:dyDescent="0.2">
      <c r="A212" s="126"/>
      <c r="B212" s="134">
        <v>206</v>
      </c>
      <c r="C212" s="153" t="s">
        <v>559</v>
      </c>
      <c r="D212" s="143">
        <v>22</v>
      </c>
      <c r="E212" s="143" t="s">
        <v>33</v>
      </c>
      <c r="F212" s="144">
        <v>1222.03</v>
      </c>
      <c r="G212" s="144">
        <v>1222.03</v>
      </c>
      <c r="H212" s="144">
        <v>4.7</v>
      </c>
      <c r="I212" s="144">
        <v>4.7</v>
      </c>
      <c r="J212" s="144">
        <f>D212*0.16</f>
        <v>3.52</v>
      </c>
      <c r="K212" s="144">
        <f>I212-N212</f>
        <v>2.6805400000000001</v>
      </c>
      <c r="L212" s="144">
        <f>I212-P212</f>
        <v>2.2440000000000002</v>
      </c>
      <c r="M212" s="144">
        <v>37</v>
      </c>
      <c r="N212" s="144">
        <f>M212*0.05458</f>
        <v>2.01946</v>
      </c>
      <c r="O212" s="144">
        <v>45</v>
      </c>
      <c r="P212" s="144">
        <v>2.456</v>
      </c>
      <c r="Q212" s="144">
        <f>J212*1000/D212</f>
        <v>160</v>
      </c>
      <c r="R212" s="144">
        <f>K212*1000/D212</f>
        <v>121.84272727272727</v>
      </c>
      <c r="S212" s="144">
        <f>L212*1000/D212</f>
        <v>102</v>
      </c>
      <c r="T212" s="144">
        <f>L212-J212</f>
        <v>-1.2759999999999998</v>
      </c>
      <c r="U212" s="144">
        <f>N212-P212</f>
        <v>-0.43653999999999993</v>
      </c>
      <c r="V212" s="155">
        <f>O212-M212</f>
        <v>8</v>
      </c>
    </row>
    <row r="213" spans="1:22" s="1" customFormat="1" x14ac:dyDescent="0.2">
      <c r="A213" s="126"/>
      <c r="B213" s="134">
        <v>207</v>
      </c>
      <c r="C213" s="142" t="s">
        <v>560</v>
      </c>
      <c r="D213" s="143">
        <v>40</v>
      </c>
      <c r="E213" s="143" t="s">
        <v>33</v>
      </c>
      <c r="F213" s="144">
        <v>2217.17</v>
      </c>
      <c r="G213" s="144">
        <v>2217.17</v>
      </c>
      <c r="H213" s="144">
        <v>8</v>
      </c>
      <c r="I213" s="144">
        <v>8</v>
      </c>
      <c r="J213" s="144">
        <f>D213*0.16</f>
        <v>6.4</v>
      </c>
      <c r="K213" s="144">
        <f>I213-N213</f>
        <v>4.7252000000000001</v>
      </c>
      <c r="L213" s="144">
        <f>I213-P213</f>
        <v>4.5615000000000006</v>
      </c>
      <c r="M213" s="144">
        <v>60</v>
      </c>
      <c r="N213" s="144">
        <f>M213*0.05458</f>
        <v>3.2747999999999999</v>
      </c>
      <c r="O213" s="144">
        <v>62</v>
      </c>
      <c r="P213" s="144">
        <v>3.4384999999999999</v>
      </c>
      <c r="Q213" s="144">
        <f>J213*1000/D213</f>
        <v>160</v>
      </c>
      <c r="R213" s="144">
        <f>K213*1000/D213</f>
        <v>118.13</v>
      </c>
      <c r="S213" s="144">
        <f>L213*1000/D213</f>
        <v>114.03750000000002</v>
      </c>
      <c r="T213" s="144">
        <f>L213-J213</f>
        <v>-1.8384999999999998</v>
      </c>
      <c r="U213" s="144">
        <f>N213-P213</f>
        <v>-0.16369999999999996</v>
      </c>
      <c r="V213" s="155">
        <f>O213-M213</f>
        <v>2</v>
      </c>
    </row>
    <row r="214" spans="1:22" s="1" customFormat="1" x14ac:dyDescent="0.2">
      <c r="A214" s="126"/>
      <c r="B214" s="134">
        <v>208</v>
      </c>
      <c r="C214" s="142" t="s">
        <v>561</v>
      </c>
      <c r="D214" s="143">
        <v>25</v>
      </c>
      <c r="E214" s="143" t="s">
        <v>33</v>
      </c>
      <c r="F214" s="144">
        <v>1284.2</v>
      </c>
      <c r="G214" s="144">
        <v>1284.2</v>
      </c>
      <c r="H214" s="144">
        <v>4.3470000000000004</v>
      </c>
      <c r="I214" s="144">
        <v>4.3470000000000004</v>
      </c>
      <c r="J214" s="144">
        <f>D214*0.16</f>
        <v>4</v>
      </c>
      <c r="K214" s="144">
        <f>I214-N214</f>
        <v>2.8187600000000006</v>
      </c>
      <c r="L214" s="144">
        <f>I214-P214</f>
        <v>2.8733000000000004</v>
      </c>
      <c r="M214" s="144">
        <v>28</v>
      </c>
      <c r="N214" s="144">
        <f>M214*0.05458</f>
        <v>1.5282399999999998</v>
      </c>
      <c r="O214" s="144">
        <v>27</v>
      </c>
      <c r="P214" s="144">
        <v>1.4737</v>
      </c>
      <c r="Q214" s="144">
        <f>J214*1000/D214</f>
        <v>160</v>
      </c>
      <c r="R214" s="144">
        <f>K214*1000/D214</f>
        <v>112.75040000000003</v>
      </c>
      <c r="S214" s="144">
        <f>L214*1000/D214</f>
        <v>114.932</v>
      </c>
      <c r="T214" s="144">
        <f>L214-J214</f>
        <v>-1.1266999999999996</v>
      </c>
      <c r="U214" s="144">
        <f>N214-P214</f>
        <v>5.4539999999999811E-2</v>
      </c>
      <c r="V214" s="155">
        <f>O214-M214</f>
        <v>-1</v>
      </c>
    </row>
    <row r="215" spans="1:22" s="1" customFormat="1" x14ac:dyDescent="0.2">
      <c r="A215" s="126"/>
      <c r="B215" s="134">
        <v>209</v>
      </c>
      <c r="C215" s="142" t="s">
        <v>562</v>
      </c>
      <c r="D215" s="143">
        <v>20</v>
      </c>
      <c r="E215" s="143">
        <v>1995</v>
      </c>
      <c r="F215" s="144">
        <v>1035.75</v>
      </c>
      <c r="G215" s="144">
        <v>1035.75</v>
      </c>
      <c r="H215" s="144">
        <v>4</v>
      </c>
      <c r="I215" s="144">
        <v>4</v>
      </c>
      <c r="J215" s="144">
        <f>D215*0.16</f>
        <v>3.2</v>
      </c>
      <c r="K215" s="144">
        <f>I215-N215</f>
        <v>2.3626</v>
      </c>
      <c r="L215" s="144">
        <f>I215-P215</f>
        <v>2.3079999999999998</v>
      </c>
      <c r="M215" s="144">
        <v>30</v>
      </c>
      <c r="N215" s="144">
        <f>M215*0.05458</f>
        <v>1.6374</v>
      </c>
      <c r="O215" s="144">
        <v>31</v>
      </c>
      <c r="P215" s="144">
        <v>1.6919999999999999</v>
      </c>
      <c r="Q215" s="144">
        <f>J215*1000/D215</f>
        <v>160</v>
      </c>
      <c r="R215" s="144">
        <f>K215*1000/D215</f>
        <v>118.13</v>
      </c>
      <c r="S215" s="144">
        <f>L215*1000/D215</f>
        <v>115.4</v>
      </c>
      <c r="T215" s="144">
        <f>L215-J215</f>
        <v>-0.89200000000000035</v>
      </c>
      <c r="U215" s="144">
        <f>N215-P215</f>
        <v>-5.4599999999999982E-2</v>
      </c>
      <c r="V215" s="155">
        <f>O215-M215</f>
        <v>1</v>
      </c>
    </row>
    <row r="216" spans="1:22" s="1" customFormat="1" x14ac:dyDescent="0.2">
      <c r="A216" s="126"/>
      <c r="B216" s="134">
        <v>210</v>
      </c>
      <c r="C216" s="142" t="s">
        <v>563</v>
      </c>
      <c r="D216" s="143">
        <v>30</v>
      </c>
      <c r="E216" s="143" t="s">
        <v>33</v>
      </c>
      <c r="F216" s="144">
        <v>1554.23</v>
      </c>
      <c r="G216" s="144">
        <v>1554.23</v>
      </c>
      <c r="H216" s="144">
        <v>6.19</v>
      </c>
      <c r="I216" s="144">
        <v>6.19</v>
      </c>
      <c r="J216" s="144">
        <f>D216*0.16</f>
        <v>4.8</v>
      </c>
      <c r="K216" s="144">
        <f>I216-N216</f>
        <v>3.7339000000000007</v>
      </c>
      <c r="L216" s="144">
        <f>I216-P216</f>
        <v>3.5156000000000005</v>
      </c>
      <c r="M216" s="144">
        <v>45</v>
      </c>
      <c r="N216" s="144">
        <f>M216*0.05458</f>
        <v>2.4560999999999997</v>
      </c>
      <c r="O216" s="144">
        <v>49</v>
      </c>
      <c r="P216" s="144">
        <v>2.6743999999999999</v>
      </c>
      <c r="Q216" s="144">
        <f>J216*1000/D216</f>
        <v>160</v>
      </c>
      <c r="R216" s="144">
        <f>K216*1000/D216</f>
        <v>124.46333333333335</v>
      </c>
      <c r="S216" s="144">
        <f>L216*1000/D216</f>
        <v>117.18666666666668</v>
      </c>
      <c r="T216" s="144">
        <f>L216-J216</f>
        <v>-1.2843999999999993</v>
      </c>
      <c r="U216" s="144">
        <f>N216-P216</f>
        <v>-0.21830000000000016</v>
      </c>
      <c r="V216" s="155">
        <f>O216-M216</f>
        <v>4</v>
      </c>
    </row>
    <row r="217" spans="1:22" s="1" customFormat="1" x14ac:dyDescent="0.2">
      <c r="A217" s="126"/>
      <c r="B217" s="134">
        <v>211</v>
      </c>
      <c r="C217" s="142" t="s">
        <v>564</v>
      </c>
      <c r="D217" s="143">
        <v>40</v>
      </c>
      <c r="E217" s="143" t="s">
        <v>33</v>
      </c>
      <c r="F217" s="144">
        <v>2238.83</v>
      </c>
      <c r="G217" s="144">
        <v>2238.83</v>
      </c>
      <c r="H217" s="144">
        <v>8.4440000000000008</v>
      </c>
      <c r="I217" s="144">
        <v>8.4440000000000008</v>
      </c>
      <c r="J217" s="144">
        <f>D217*0.16</f>
        <v>6.4</v>
      </c>
      <c r="K217" s="144">
        <f>I217-N217</f>
        <v>4.6234000000000011</v>
      </c>
      <c r="L217" s="144">
        <f>I217-P217</f>
        <v>4.8472000000000008</v>
      </c>
      <c r="M217" s="144">
        <v>70</v>
      </c>
      <c r="N217" s="144">
        <f>M217*0.05458</f>
        <v>3.8205999999999998</v>
      </c>
      <c r="O217" s="144">
        <v>65.900000000000006</v>
      </c>
      <c r="P217" s="144">
        <v>3.5968</v>
      </c>
      <c r="Q217" s="144">
        <f>J217*1000/D217</f>
        <v>160</v>
      </c>
      <c r="R217" s="144">
        <f>K217*1000/D217</f>
        <v>115.58500000000004</v>
      </c>
      <c r="S217" s="144">
        <f>L217*1000/D217</f>
        <v>121.18000000000002</v>
      </c>
      <c r="T217" s="144">
        <f>L217-J217</f>
        <v>-1.5527999999999995</v>
      </c>
      <c r="U217" s="144">
        <f>N217-P217</f>
        <v>0.22379999999999978</v>
      </c>
      <c r="V217" s="155">
        <f>O217-M217</f>
        <v>-4.0999999999999943</v>
      </c>
    </row>
    <row r="218" spans="1:22" s="1" customFormat="1" x14ac:dyDescent="0.2">
      <c r="A218" s="126"/>
      <c r="B218" s="134">
        <v>212</v>
      </c>
      <c r="C218" s="153" t="s">
        <v>565</v>
      </c>
      <c r="D218" s="143">
        <v>20</v>
      </c>
      <c r="E218" s="143" t="s">
        <v>33</v>
      </c>
      <c r="F218" s="144">
        <v>1074.3</v>
      </c>
      <c r="G218" s="144">
        <v>1074.3</v>
      </c>
      <c r="H218" s="144">
        <v>4.4939999999999998</v>
      </c>
      <c r="I218" s="144">
        <v>4.4939999999999998</v>
      </c>
      <c r="J218" s="144">
        <f>D218*0.16</f>
        <v>3.2</v>
      </c>
      <c r="K218" s="144">
        <f>I218-N218</f>
        <v>2.8020199999999997</v>
      </c>
      <c r="L218" s="144">
        <f>I218-P218</f>
        <v>2.5290999999999997</v>
      </c>
      <c r="M218" s="144">
        <v>31</v>
      </c>
      <c r="N218" s="144">
        <f>M218*0.05458</f>
        <v>1.6919799999999998</v>
      </c>
      <c r="O218" s="144">
        <v>36</v>
      </c>
      <c r="P218" s="144">
        <v>1.9649000000000001</v>
      </c>
      <c r="Q218" s="144">
        <f>J218*1000/D218</f>
        <v>160</v>
      </c>
      <c r="R218" s="144">
        <f>K218*1000/D218</f>
        <v>140.10099999999997</v>
      </c>
      <c r="S218" s="144">
        <f>L218*1000/D218</f>
        <v>126.45499999999997</v>
      </c>
      <c r="T218" s="144">
        <f>L218-J218</f>
        <v>-0.6709000000000005</v>
      </c>
      <c r="U218" s="144">
        <f>N218-P218</f>
        <v>-0.27292000000000027</v>
      </c>
      <c r="V218" s="155">
        <f>O218-M218</f>
        <v>5</v>
      </c>
    </row>
    <row r="219" spans="1:22" s="1" customFormat="1" x14ac:dyDescent="0.2">
      <c r="A219" s="126"/>
      <c r="B219" s="134">
        <v>213</v>
      </c>
      <c r="C219" s="153" t="s">
        <v>566</v>
      </c>
      <c r="D219" s="143">
        <v>23</v>
      </c>
      <c r="E219" s="143">
        <v>1994</v>
      </c>
      <c r="F219" s="144">
        <v>1308.75</v>
      </c>
      <c r="G219" s="144">
        <v>1308.75</v>
      </c>
      <c r="H219" s="144">
        <v>4.9509999999999996</v>
      </c>
      <c r="I219" s="144">
        <v>4.9509999999999996</v>
      </c>
      <c r="J219" s="144">
        <f>D219*0.16</f>
        <v>3.68</v>
      </c>
      <c r="K219" s="144">
        <f>I219-N219</f>
        <v>3.0952799999999998</v>
      </c>
      <c r="L219" s="144">
        <f>I219-P219</f>
        <v>2.9260999999999995</v>
      </c>
      <c r="M219" s="144">
        <v>34</v>
      </c>
      <c r="N219" s="144">
        <f>M219*0.05458</f>
        <v>1.8557199999999998</v>
      </c>
      <c r="O219" s="144">
        <v>37</v>
      </c>
      <c r="P219" s="144">
        <v>2.0249000000000001</v>
      </c>
      <c r="Q219" s="144">
        <f>J219*1000/D219</f>
        <v>160</v>
      </c>
      <c r="R219" s="144">
        <f>K219*1000/D219</f>
        <v>134.57739130434783</v>
      </c>
      <c r="S219" s="144">
        <f>L219*1000/D219</f>
        <v>127.22173913043476</v>
      </c>
      <c r="T219" s="144">
        <f>L219-J219</f>
        <v>-0.75390000000000068</v>
      </c>
      <c r="U219" s="144">
        <f>N219-P219</f>
        <v>-0.16918000000000033</v>
      </c>
      <c r="V219" s="155">
        <f>O219-M219</f>
        <v>3</v>
      </c>
    </row>
    <row r="220" spans="1:22" s="1" customFormat="1" x14ac:dyDescent="0.2">
      <c r="A220" s="126"/>
      <c r="B220" s="134">
        <v>214</v>
      </c>
      <c r="C220" s="142" t="s">
        <v>567</v>
      </c>
      <c r="D220" s="143">
        <v>22</v>
      </c>
      <c r="E220" s="143" t="s">
        <v>33</v>
      </c>
      <c r="F220" s="144">
        <v>1189.94</v>
      </c>
      <c r="G220" s="144">
        <v>1189.94</v>
      </c>
      <c r="H220" s="144">
        <v>4.3899999999999997</v>
      </c>
      <c r="I220" s="144">
        <v>4.3899999999999997</v>
      </c>
      <c r="J220" s="144">
        <f>D220*0.16</f>
        <v>3.52</v>
      </c>
      <c r="K220" s="144">
        <f>I220-N220</f>
        <v>2.6980199999999996</v>
      </c>
      <c r="L220" s="144">
        <f>I220-P220</f>
        <v>2.8617999999999997</v>
      </c>
      <c r="M220" s="144">
        <v>31</v>
      </c>
      <c r="N220" s="144">
        <f>M220*0.05458</f>
        <v>1.6919799999999998</v>
      </c>
      <c r="O220" s="144">
        <v>28</v>
      </c>
      <c r="P220" s="144">
        <v>1.5282</v>
      </c>
      <c r="Q220" s="144">
        <f>J220*1000/D220</f>
        <v>160</v>
      </c>
      <c r="R220" s="144">
        <f>K220*1000/D220</f>
        <v>122.6372727272727</v>
      </c>
      <c r="S220" s="144">
        <f>L220*1000/D220</f>
        <v>130.08181818181816</v>
      </c>
      <c r="T220" s="144">
        <f>L220-J220</f>
        <v>-0.65820000000000034</v>
      </c>
      <c r="U220" s="144">
        <f>N220-P220</f>
        <v>0.16377999999999981</v>
      </c>
      <c r="V220" s="155">
        <f>O220-M220</f>
        <v>-3</v>
      </c>
    </row>
    <row r="221" spans="1:22" s="1" customFormat="1" x14ac:dyDescent="0.2">
      <c r="A221" s="126"/>
      <c r="B221" s="134">
        <v>215</v>
      </c>
      <c r="C221" s="142" t="s">
        <v>568</v>
      </c>
      <c r="D221" s="143">
        <v>34</v>
      </c>
      <c r="E221" s="143" t="s">
        <v>33</v>
      </c>
      <c r="F221" s="144">
        <v>1867.52</v>
      </c>
      <c r="G221" s="144">
        <v>1867.52</v>
      </c>
      <c r="H221" s="144">
        <v>7.8</v>
      </c>
      <c r="I221" s="144">
        <v>7.8</v>
      </c>
      <c r="J221" s="144">
        <f>D221*0.16</f>
        <v>5.44</v>
      </c>
      <c r="K221" s="144">
        <f>I221-N221</f>
        <v>4.4160400000000006</v>
      </c>
      <c r="L221" s="144">
        <f>I221-P221</f>
        <v>4.5039999999999996</v>
      </c>
      <c r="M221" s="144">
        <v>62</v>
      </c>
      <c r="N221" s="144">
        <f>M221*0.05458</f>
        <v>3.3839599999999996</v>
      </c>
      <c r="O221" s="144">
        <v>60.4</v>
      </c>
      <c r="P221" s="144">
        <v>3.2959999999999998</v>
      </c>
      <c r="Q221" s="144">
        <f>J221*1000/D221</f>
        <v>160</v>
      </c>
      <c r="R221" s="144">
        <f>K221*1000/D221</f>
        <v>129.88352941176473</v>
      </c>
      <c r="S221" s="144">
        <f>L221*1000/D221</f>
        <v>132.47058823529412</v>
      </c>
      <c r="T221" s="144">
        <f>L221-J221</f>
        <v>-0.93600000000000083</v>
      </c>
      <c r="U221" s="144">
        <f>N221-P221</f>
        <v>8.7959999999999816E-2</v>
      </c>
      <c r="V221" s="155">
        <f>O221-M221</f>
        <v>-1.6000000000000014</v>
      </c>
    </row>
    <row r="222" spans="1:22" s="1" customFormat="1" ht="13.5" thickBot="1" x14ac:dyDescent="0.25">
      <c r="A222" s="127"/>
      <c r="B222" s="207">
        <v>216</v>
      </c>
      <c r="C222" s="208" t="s">
        <v>569</v>
      </c>
      <c r="D222" s="209">
        <v>30</v>
      </c>
      <c r="E222" s="209" t="s">
        <v>33</v>
      </c>
      <c r="F222" s="210">
        <v>1714.17</v>
      </c>
      <c r="G222" s="210">
        <v>1714.17</v>
      </c>
      <c r="H222" s="210">
        <v>6.6</v>
      </c>
      <c r="I222" s="210">
        <v>6.6</v>
      </c>
      <c r="J222" s="210">
        <f>D222*0.16</f>
        <v>4.8</v>
      </c>
      <c r="K222" s="210">
        <f>I222-N222</f>
        <v>4.1439000000000004</v>
      </c>
      <c r="L222" s="210">
        <f>I222-P222</f>
        <v>3.9910999999999994</v>
      </c>
      <c r="M222" s="210">
        <v>45</v>
      </c>
      <c r="N222" s="210">
        <f>M222*0.05458</f>
        <v>2.4560999999999997</v>
      </c>
      <c r="O222" s="210">
        <v>47.8</v>
      </c>
      <c r="P222" s="210">
        <v>2.6089000000000002</v>
      </c>
      <c r="Q222" s="210">
        <f>J222*1000/D222</f>
        <v>160</v>
      </c>
      <c r="R222" s="210">
        <f>K222*1000/D222</f>
        <v>138.13000000000002</v>
      </c>
      <c r="S222" s="210">
        <f>L222*1000/D222</f>
        <v>133.03666666666666</v>
      </c>
      <c r="T222" s="210">
        <f>L222-J222</f>
        <v>-0.8089000000000004</v>
      </c>
      <c r="U222" s="210">
        <f>N222-P222</f>
        <v>-0.15280000000000049</v>
      </c>
      <c r="V222" s="211">
        <f>O222-M222</f>
        <v>2.7999999999999972</v>
      </c>
    </row>
    <row r="223" spans="1:22" s="1" customFormat="1" x14ac:dyDescent="0.2">
      <c r="A223" s="118" t="s">
        <v>30</v>
      </c>
      <c r="B223" s="212">
        <v>217</v>
      </c>
      <c r="C223" s="213" t="s">
        <v>39</v>
      </c>
      <c r="D223" s="214">
        <v>34</v>
      </c>
      <c r="E223" s="214">
        <v>2003</v>
      </c>
      <c r="F223" s="215">
        <v>2349.59</v>
      </c>
      <c r="G223" s="215">
        <v>2349.59</v>
      </c>
      <c r="H223" s="215">
        <v>8.077</v>
      </c>
      <c r="I223" s="216">
        <f>H223</f>
        <v>8.077</v>
      </c>
      <c r="J223" s="215">
        <v>2.6577809999999999</v>
      </c>
      <c r="K223" s="216">
        <f>I223-N223</f>
        <v>2.6710000000000003</v>
      </c>
      <c r="L223" s="216">
        <f>I223-P223</f>
        <v>2.9283460000000003</v>
      </c>
      <c r="M223" s="215">
        <v>106</v>
      </c>
      <c r="N223" s="217">
        <f>M223*0.051</f>
        <v>5.4059999999999997</v>
      </c>
      <c r="O223" s="215">
        <v>100.95399999999999</v>
      </c>
      <c r="P223" s="216">
        <f>O223*0.051</f>
        <v>5.1486539999999996</v>
      </c>
      <c r="Q223" s="215">
        <f>J223*1000/D223</f>
        <v>78.170029411764702</v>
      </c>
      <c r="R223" s="215">
        <f>K223*1000/D223</f>
        <v>78.558823529411782</v>
      </c>
      <c r="S223" s="215">
        <f>L223*1000/D223</f>
        <v>86.127823529411785</v>
      </c>
      <c r="T223" s="216">
        <f>L223-J223</f>
        <v>0.27056500000000039</v>
      </c>
      <c r="U223" s="216">
        <f>N223-P223</f>
        <v>0.25734600000000007</v>
      </c>
      <c r="V223" s="218">
        <f>O223-M223</f>
        <v>-5.0460000000000065</v>
      </c>
    </row>
    <row r="224" spans="1:22" s="1" customFormat="1" ht="12.75" customHeight="1" x14ac:dyDescent="0.2">
      <c r="A224" s="119"/>
      <c r="B224" s="117">
        <v>218</v>
      </c>
      <c r="C224" s="67" t="s">
        <v>71</v>
      </c>
      <c r="D224" s="68">
        <v>60</v>
      </c>
      <c r="E224" s="68">
        <v>1978</v>
      </c>
      <c r="F224" s="69">
        <v>3663.79</v>
      </c>
      <c r="G224" s="69">
        <v>3663.79</v>
      </c>
      <c r="H224" s="69">
        <v>17.89</v>
      </c>
      <c r="I224" s="70">
        <f>H224</f>
        <v>17.89</v>
      </c>
      <c r="J224" s="69">
        <v>10.032852</v>
      </c>
      <c r="K224" s="70">
        <f>I224-N224</f>
        <v>10.087</v>
      </c>
      <c r="L224" s="70">
        <f>I224-P224</f>
        <v>10.425130000000001</v>
      </c>
      <c r="M224" s="69">
        <v>153</v>
      </c>
      <c r="N224" s="71">
        <f>M224*0.051</f>
        <v>7.8029999999999999</v>
      </c>
      <c r="O224" s="69">
        <v>146.37</v>
      </c>
      <c r="P224" s="70">
        <f>O224*0.051</f>
        <v>7.4648699999999995</v>
      </c>
      <c r="Q224" s="69">
        <f>J224*1000/D224</f>
        <v>167.21420000000001</v>
      </c>
      <c r="R224" s="69">
        <f>K224*1000/D224</f>
        <v>168.11666666666667</v>
      </c>
      <c r="S224" s="69">
        <f>L224*1000/D224</f>
        <v>173.75216666666668</v>
      </c>
      <c r="T224" s="70">
        <f>L224-J224</f>
        <v>0.39227800000000101</v>
      </c>
      <c r="U224" s="70">
        <f>N224-P224</f>
        <v>0.33813000000000049</v>
      </c>
      <c r="V224" s="219">
        <f>O224-M224</f>
        <v>-6.6299999999999955</v>
      </c>
    </row>
    <row r="225" spans="1:22" s="1" customFormat="1" x14ac:dyDescent="0.2">
      <c r="A225" s="119"/>
      <c r="B225" s="117">
        <v>219</v>
      </c>
      <c r="C225" s="67" t="s">
        <v>48</v>
      </c>
      <c r="D225" s="68">
        <v>35</v>
      </c>
      <c r="E225" s="68" t="s">
        <v>33</v>
      </c>
      <c r="F225" s="69">
        <v>2212.0500000000002</v>
      </c>
      <c r="G225" s="69">
        <v>2212.0500000000002</v>
      </c>
      <c r="H225" s="69">
        <v>11.53</v>
      </c>
      <c r="I225" s="70">
        <f>H225</f>
        <v>11.53</v>
      </c>
      <c r="J225" s="69">
        <v>7.4506319999999997</v>
      </c>
      <c r="K225" s="70">
        <f>I225-N225</f>
        <v>7.5009999999999994</v>
      </c>
      <c r="L225" s="70">
        <f>I225-P225</f>
        <v>7.6543060000000001</v>
      </c>
      <c r="M225" s="69">
        <v>79</v>
      </c>
      <c r="N225" s="71">
        <f>M225*0.051</f>
        <v>4.0289999999999999</v>
      </c>
      <c r="O225" s="69">
        <v>75.994</v>
      </c>
      <c r="P225" s="70">
        <f>O225*0.051</f>
        <v>3.8756939999999998</v>
      </c>
      <c r="Q225" s="69">
        <f>J225*1000/D225</f>
        <v>212.87519999999998</v>
      </c>
      <c r="R225" s="69">
        <f>K225*1000/D225</f>
        <v>214.31428571428569</v>
      </c>
      <c r="S225" s="69">
        <f>L225*1000/D225</f>
        <v>218.69445714285715</v>
      </c>
      <c r="T225" s="70">
        <f>L225-J225</f>
        <v>0.20367400000000035</v>
      </c>
      <c r="U225" s="70">
        <f>N225-P225</f>
        <v>0.15330600000000016</v>
      </c>
      <c r="V225" s="219">
        <f>O225-M225</f>
        <v>-3.0060000000000002</v>
      </c>
    </row>
    <row r="226" spans="1:22" s="1" customFormat="1" x14ac:dyDescent="0.2">
      <c r="A226" s="119"/>
      <c r="B226" s="117">
        <v>220</v>
      </c>
      <c r="C226" s="67" t="s">
        <v>43</v>
      </c>
      <c r="D226" s="68">
        <v>37</v>
      </c>
      <c r="E226" s="68">
        <v>1985</v>
      </c>
      <c r="F226" s="69">
        <v>2212.4</v>
      </c>
      <c r="G226" s="69">
        <v>2212.4</v>
      </c>
      <c r="H226" s="69">
        <v>12.066000000000001</v>
      </c>
      <c r="I226" s="70">
        <f>H226</f>
        <v>12.066000000000001</v>
      </c>
      <c r="J226" s="69">
        <v>7.8580800000000002</v>
      </c>
      <c r="K226" s="70">
        <f>I226-N226</f>
        <v>7.9860000000000007</v>
      </c>
      <c r="L226" s="70">
        <f>I226-P226</f>
        <v>8.0681610000000017</v>
      </c>
      <c r="M226" s="69">
        <v>80</v>
      </c>
      <c r="N226" s="71">
        <f>M226*0.051</f>
        <v>4.08</v>
      </c>
      <c r="O226" s="69">
        <v>78.388999999999996</v>
      </c>
      <c r="P226" s="70">
        <f>O226*0.051</f>
        <v>3.9978389999999995</v>
      </c>
      <c r="Q226" s="69">
        <f>J226*1000/D226</f>
        <v>212.38054054054055</v>
      </c>
      <c r="R226" s="69">
        <f>K226*1000/D226</f>
        <v>215.83783783783787</v>
      </c>
      <c r="S226" s="69">
        <f>L226*1000/D226</f>
        <v>218.05840540540547</v>
      </c>
      <c r="T226" s="70">
        <f>L226-J226</f>
        <v>0.21008100000000152</v>
      </c>
      <c r="U226" s="70">
        <f>N226-P226</f>
        <v>8.2161000000000595E-2</v>
      </c>
      <c r="V226" s="219">
        <f>O226-M226</f>
        <v>-1.6110000000000042</v>
      </c>
    </row>
    <row r="227" spans="1:22" s="1" customFormat="1" x14ac:dyDescent="0.2">
      <c r="A227" s="119"/>
      <c r="B227" s="117">
        <v>221</v>
      </c>
      <c r="C227" s="67" t="s">
        <v>47</v>
      </c>
      <c r="D227" s="68">
        <v>20</v>
      </c>
      <c r="E227" s="68">
        <v>1975</v>
      </c>
      <c r="F227" s="69">
        <v>1098.2</v>
      </c>
      <c r="G227" s="69">
        <v>1098.2</v>
      </c>
      <c r="H227" s="69">
        <v>6.048</v>
      </c>
      <c r="I227" s="70">
        <f>H227</f>
        <v>6.048</v>
      </c>
      <c r="J227" s="69">
        <v>3.8014399999999999</v>
      </c>
      <c r="K227" s="70">
        <f>I227-N227</f>
        <v>3.8040000000000003</v>
      </c>
      <c r="L227" s="70">
        <f>I227-P227</f>
        <v>3.913599</v>
      </c>
      <c r="M227" s="69">
        <v>44</v>
      </c>
      <c r="N227" s="71">
        <f>M227*0.051</f>
        <v>2.2439999999999998</v>
      </c>
      <c r="O227" s="69">
        <v>41.850999999999999</v>
      </c>
      <c r="P227" s="70">
        <f>O227*0.051</f>
        <v>2.134401</v>
      </c>
      <c r="Q227" s="69">
        <f>J227*1000/D227</f>
        <v>190.072</v>
      </c>
      <c r="R227" s="69">
        <f>K227*1000/D227</f>
        <v>190.20000000000002</v>
      </c>
      <c r="S227" s="69">
        <f>L227*1000/D227</f>
        <v>195.67995000000002</v>
      </c>
      <c r="T227" s="70">
        <f>L227-J227</f>
        <v>0.11215900000000012</v>
      </c>
      <c r="U227" s="70">
        <f>N227-P227</f>
        <v>0.10959899999999978</v>
      </c>
      <c r="V227" s="219">
        <f>O227-M227</f>
        <v>-2.1490000000000009</v>
      </c>
    </row>
    <row r="228" spans="1:22" s="1" customFormat="1" x14ac:dyDescent="0.2">
      <c r="A228" s="119"/>
      <c r="B228" s="117">
        <v>222</v>
      </c>
      <c r="C228" s="67" t="s">
        <v>49</v>
      </c>
      <c r="D228" s="68">
        <v>72</v>
      </c>
      <c r="E228" s="68">
        <v>1989</v>
      </c>
      <c r="F228" s="69">
        <v>4195.87</v>
      </c>
      <c r="G228" s="69">
        <v>4195.87</v>
      </c>
      <c r="H228" s="69">
        <v>20.073</v>
      </c>
      <c r="I228" s="70">
        <f>H228</f>
        <v>20.073</v>
      </c>
      <c r="J228" s="69">
        <v>11.908512</v>
      </c>
      <c r="K228" s="70">
        <f>I228-N228</f>
        <v>11.964</v>
      </c>
      <c r="L228" s="70">
        <f>I228-P228</f>
        <v>12.316155000000002</v>
      </c>
      <c r="M228" s="69">
        <v>159</v>
      </c>
      <c r="N228" s="71">
        <f>M228*0.051</f>
        <v>8.109</v>
      </c>
      <c r="O228" s="69">
        <v>152.095</v>
      </c>
      <c r="P228" s="70">
        <f>O228*0.051</f>
        <v>7.7568449999999993</v>
      </c>
      <c r="Q228" s="69">
        <f>J228*1000/D228</f>
        <v>165.39600000000002</v>
      </c>
      <c r="R228" s="69">
        <f>K228*1000/D228</f>
        <v>166.16666666666666</v>
      </c>
      <c r="S228" s="69">
        <f>L228*1000/D228</f>
        <v>171.05770833333338</v>
      </c>
      <c r="T228" s="70">
        <f>L228-J228</f>
        <v>0.40764300000000198</v>
      </c>
      <c r="U228" s="70">
        <f>N228-P228</f>
        <v>0.35215500000000066</v>
      </c>
      <c r="V228" s="219">
        <f>O228-M228</f>
        <v>-6.9050000000000011</v>
      </c>
    </row>
    <row r="229" spans="1:22" s="1" customFormat="1" x14ac:dyDescent="0.2">
      <c r="A229" s="119"/>
      <c r="B229" s="117">
        <v>223</v>
      </c>
      <c r="C229" s="67" t="s">
        <v>45</v>
      </c>
      <c r="D229" s="68">
        <v>20</v>
      </c>
      <c r="E229" s="68">
        <v>1991</v>
      </c>
      <c r="F229" s="69">
        <v>1071.33</v>
      </c>
      <c r="G229" s="69">
        <v>1071.33</v>
      </c>
      <c r="H229" s="69">
        <v>5.1109999999999998</v>
      </c>
      <c r="I229" s="70">
        <f>H229</f>
        <v>5.1109999999999998</v>
      </c>
      <c r="J229" s="69">
        <v>2.86938</v>
      </c>
      <c r="K229" s="70">
        <f>I229-N229</f>
        <v>3.1219999999999999</v>
      </c>
      <c r="L229" s="70">
        <f>I229-P229</f>
        <v>2.9812909999999997</v>
      </c>
      <c r="M229" s="69">
        <v>39</v>
      </c>
      <c r="N229" s="71">
        <f>M229*0.051</f>
        <v>1.9889999999999999</v>
      </c>
      <c r="O229" s="69">
        <v>41.759</v>
      </c>
      <c r="P229" s="70">
        <f>O229*0.051</f>
        <v>2.1297090000000001</v>
      </c>
      <c r="Q229" s="69">
        <f>J229*1000/D229</f>
        <v>143.46899999999999</v>
      </c>
      <c r="R229" s="69">
        <f>K229*1000/D229</f>
        <v>156.1</v>
      </c>
      <c r="S229" s="69">
        <f>L229*1000/D229</f>
        <v>149.06455</v>
      </c>
      <c r="T229" s="70">
        <f>L229-J229</f>
        <v>0.11191099999999965</v>
      </c>
      <c r="U229" s="70">
        <f>N229-P229</f>
        <v>-0.1407090000000002</v>
      </c>
      <c r="V229" s="219">
        <f>O229-M229</f>
        <v>2.7590000000000003</v>
      </c>
    </row>
    <row r="230" spans="1:22" s="1" customFormat="1" x14ac:dyDescent="0.2">
      <c r="A230" s="119"/>
      <c r="B230" s="117">
        <v>224</v>
      </c>
      <c r="C230" s="67" t="s">
        <v>51</v>
      </c>
      <c r="D230" s="68">
        <v>60</v>
      </c>
      <c r="E230" s="68">
        <v>1980</v>
      </c>
      <c r="F230" s="69">
        <v>3250.97</v>
      </c>
      <c r="G230" s="69">
        <v>3250.97</v>
      </c>
      <c r="H230" s="69">
        <v>17.681000000000001</v>
      </c>
      <c r="I230" s="70">
        <f>H230</f>
        <v>17.681000000000001</v>
      </c>
      <c r="J230" s="69">
        <v>11.29194</v>
      </c>
      <c r="K230" s="70">
        <f>I230-N230</f>
        <v>10.847000000000001</v>
      </c>
      <c r="L230" s="70">
        <f>I230-P230</f>
        <v>11.610929000000002</v>
      </c>
      <c r="M230" s="69">
        <v>134</v>
      </c>
      <c r="N230" s="71">
        <f>M230*0.051</f>
        <v>6.8339999999999996</v>
      </c>
      <c r="O230" s="69">
        <v>119.021</v>
      </c>
      <c r="P230" s="70">
        <f>O230*0.051</f>
        <v>6.0700709999999996</v>
      </c>
      <c r="Q230" s="69">
        <f>J230*1000/D230</f>
        <v>188.19900000000001</v>
      </c>
      <c r="R230" s="69">
        <f>K230*1000/D230</f>
        <v>180.78333333333336</v>
      </c>
      <c r="S230" s="69">
        <f>L230*1000/D230</f>
        <v>193.51548333333338</v>
      </c>
      <c r="T230" s="70">
        <f>L230-J230</f>
        <v>0.31898900000000197</v>
      </c>
      <c r="U230" s="70">
        <f>N230-P230</f>
        <v>0.76392900000000008</v>
      </c>
      <c r="V230" s="219">
        <f>O230-M230</f>
        <v>-14.978999999999999</v>
      </c>
    </row>
    <row r="231" spans="1:22" s="1" customFormat="1" x14ac:dyDescent="0.2">
      <c r="A231" s="119"/>
      <c r="B231" s="117">
        <v>225</v>
      </c>
      <c r="C231" s="67" t="s">
        <v>61</v>
      </c>
      <c r="D231" s="68">
        <v>32</v>
      </c>
      <c r="E231" s="68">
        <v>1960</v>
      </c>
      <c r="F231" s="69">
        <v>1214.6199999999999</v>
      </c>
      <c r="G231" s="69">
        <v>1214.6199999999999</v>
      </c>
      <c r="H231" s="69">
        <v>3.5329999999999999</v>
      </c>
      <c r="I231" s="70">
        <f>H231</f>
        <v>3.5329999999999999</v>
      </c>
      <c r="J231" s="69">
        <v>0.64502400000000004</v>
      </c>
      <c r="K231" s="70">
        <f>I231-N231</f>
        <v>0.67700000000000005</v>
      </c>
      <c r="L231" s="70">
        <f>I231-P231</f>
        <v>0.78920000000000012</v>
      </c>
      <c r="M231" s="69">
        <v>56</v>
      </c>
      <c r="N231" s="71">
        <f>M231*0.051</f>
        <v>2.8559999999999999</v>
      </c>
      <c r="O231" s="69">
        <v>53.8</v>
      </c>
      <c r="P231" s="70">
        <f>O231*0.051</f>
        <v>2.7437999999999998</v>
      </c>
      <c r="Q231" s="69">
        <f>J231*1000/D231</f>
        <v>20.157</v>
      </c>
      <c r="R231" s="69">
        <f>K231*1000/D231</f>
        <v>21.15625</v>
      </c>
      <c r="S231" s="69">
        <f>L231*1000/D231</f>
        <v>24.662500000000005</v>
      </c>
      <c r="T231" s="70">
        <f>L231-J231</f>
        <v>0.14417600000000008</v>
      </c>
      <c r="U231" s="70">
        <f>N231-P231</f>
        <v>0.11220000000000008</v>
      </c>
      <c r="V231" s="219">
        <f>O231-M231</f>
        <v>-2.2000000000000028</v>
      </c>
    </row>
    <row r="232" spans="1:22" s="1" customFormat="1" x14ac:dyDescent="0.2">
      <c r="A232" s="119"/>
      <c r="B232" s="117">
        <v>226</v>
      </c>
      <c r="C232" s="67" t="s">
        <v>77</v>
      </c>
      <c r="D232" s="68">
        <v>60</v>
      </c>
      <c r="E232" s="68">
        <v>1988</v>
      </c>
      <c r="F232" s="69">
        <v>3234.74</v>
      </c>
      <c r="G232" s="69">
        <v>3234.74</v>
      </c>
      <c r="H232" s="69">
        <v>17.396000000000001</v>
      </c>
      <c r="I232" s="70">
        <f>H232</f>
        <v>17.396000000000001</v>
      </c>
      <c r="J232" s="69">
        <v>9.2657399999999992</v>
      </c>
      <c r="K232" s="70">
        <f>I232-N232</f>
        <v>9.4910000000000014</v>
      </c>
      <c r="L232" s="70">
        <f>I232-P232</f>
        <v>9.6716420000000021</v>
      </c>
      <c r="M232" s="69">
        <v>155</v>
      </c>
      <c r="N232" s="71">
        <f>M232*0.051</f>
        <v>7.9049999999999994</v>
      </c>
      <c r="O232" s="69">
        <v>151.458</v>
      </c>
      <c r="P232" s="70">
        <f>O232*0.051</f>
        <v>7.7243579999999996</v>
      </c>
      <c r="Q232" s="69">
        <f>J232*1000/D232</f>
        <v>154.429</v>
      </c>
      <c r="R232" s="69">
        <f>K232*1000/D232</f>
        <v>158.18333333333337</v>
      </c>
      <c r="S232" s="69">
        <f>L232*1000/D232</f>
        <v>161.19403333333335</v>
      </c>
      <c r="T232" s="70">
        <f>L232-J232</f>
        <v>0.40590200000000287</v>
      </c>
      <c r="U232" s="70">
        <f>N232-P232</f>
        <v>0.18064199999999975</v>
      </c>
      <c r="V232" s="219">
        <f>O232-M232</f>
        <v>-3.5420000000000016</v>
      </c>
    </row>
    <row r="233" spans="1:22" s="1" customFormat="1" x14ac:dyDescent="0.2">
      <c r="A233" s="119"/>
      <c r="B233" s="117">
        <v>227</v>
      </c>
      <c r="C233" s="67" t="s">
        <v>80</v>
      </c>
      <c r="D233" s="68">
        <v>12</v>
      </c>
      <c r="E233" s="68">
        <v>1952</v>
      </c>
      <c r="F233" s="69">
        <v>548.26</v>
      </c>
      <c r="G233" s="69">
        <v>548.26</v>
      </c>
      <c r="H233" s="71">
        <v>1.653</v>
      </c>
      <c r="I233" s="70">
        <f>H233</f>
        <v>1.653</v>
      </c>
      <c r="J233" s="71">
        <v>0.53398800000000002</v>
      </c>
      <c r="K233" s="70">
        <f>I233-N233</f>
        <v>0.58200000000000007</v>
      </c>
      <c r="L233" s="70">
        <f>I233-P233</f>
        <v>0.5898540000000001</v>
      </c>
      <c r="M233" s="69">
        <v>21</v>
      </c>
      <c r="N233" s="71">
        <f>M233*0.051</f>
        <v>1.071</v>
      </c>
      <c r="O233" s="69">
        <v>20.846</v>
      </c>
      <c r="P233" s="70">
        <f>O233*0.051</f>
        <v>1.0631459999999999</v>
      </c>
      <c r="Q233" s="69">
        <f>J233*1000/D233</f>
        <v>44.499000000000002</v>
      </c>
      <c r="R233" s="69">
        <f>K233*1000/D233</f>
        <v>48.500000000000007</v>
      </c>
      <c r="S233" s="69">
        <f>L233*1000/D233</f>
        <v>49.154500000000013</v>
      </c>
      <c r="T233" s="70">
        <f>L233-J233</f>
        <v>5.5866000000000082E-2</v>
      </c>
      <c r="U233" s="70">
        <f>N233-P233</f>
        <v>7.8540000000000276E-3</v>
      </c>
      <c r="V233" s="219">
        <f>O233-M233</f>
        <v>-0.15399999999999991</v>
      </c>
    </row>
    <row r="234" spans="1:22" s="1" customFormat="1" x14ac:dyDescent="0.2">
      <c r="A234" s="119"/>
      <c r="B234" s="117">
        <v>228</v>
      </c>
      <c r="C234" s="72" t="s">
        <v>85</v>
      </c>
      <c r="D234" s="68">
        <v>54</v>
      </c>
      <c r="E234" s="68">
        <v>1992</v>
      </c>
      <c r="F234" s="69">
        <v>2632.94</v>
      </c>
      <c r="G234" s="69">
        <v>2632.94</v>
      </c>
      <c r="H234" s="69">
        <v>11.641</v>
      </c>
      <c r="I234" s="70">
        <f>H234</f>
        <v>11.641</v>
      </c>
      <c r="J234" s="70">
        <v>7.3344959999999997</v>
      </c>
      <c r="K234" s="70">
        <f>I234-N234</f>
        <v>7.3570000000000002</v>
      </c>
      <c r="L234" s="70">
        <f>I234-P234</f>
        <v>7.3345089999999997</v>
      </c>
      <c r="M234" s="69">
        <v>84</v>
      </c>
      <c r="N234" s="71">
        <f>M234*0.051</f>
        <v>4.2839999999999998</v>
      </c>
      <c r="O234" s="69">
        <v>84.441000000000003</v>
      </c>
      <c r="P234" s="70">
        <f>O234*0.051</f>
        <v>4.3064910000000003</v>
      </c>
      <c r="Q234" s="69">
        <f>J234*1000/D234</f>
        <v>135.82400000000001</v>
      </c>
      <c r="R234" s="69">
        <f>K234*1000/D234</f>
        <v>136.24074074074073</v>
      </c>
      <c r="S234" s="69">
        <f>L234*1000/D234</f>
        <v>135.82424074074075</v>
      </c>
      <c r="T234" s="70">
        <f>L234-J234</f>
        <v>1.3000000000040757E-5</v>
      </c>
      <c r="U234" s="70">
        <f>N234-P234</f>
        <v>-2.2491000000000483E-2</v>
      </c>
      <c r="V234" s="219">
        <f>O234-M234</f>
        <v>0.4410000000000025</v>
      </c>
    </row>
    <row r="235" spans="1:22" s="1" customFormat="1" x14ac:dyDescent="0.2">
      <c r="A235" s="119"/>
      <c r="B235" s="117">
        <v>229</v>
      </c>
      <c r="C235" s="72" t="s">
        <v>88</v>
      </c>
      <c r="D235" s="68">
        <v>75</v>
      </c>
      <c r="E235" s="68">
        <v>1987</v>
      </c>
      <c r="F235" s="69">
        <v>4017.2</v>
      </c>
      <c r="G235" s="69">
        <v>4017.2</v>
      </c>
      <c r="H235" s="69">
        <v>15.657</v>
      </c>
      <c r="I235" s="69">
        <f>H235</f>
        <v>15.657</v>
      </c>
      <c r="J235" s="70">
        <v>9.9873809999999992</v>
      </c>
      <c r="K235" s="69">
        <f>I235-N235</f>
        <v>9.8940000000000001</v>
      </c>
      <c r="L235" s="69">
        <f>I235-P235</f>
        <v>9.987381000000001</v>
      </c>
      <c r="M235" s="69">
        <v>113</v>
      </c>
      <c r="N235" s="69">
        <f>M235*0.051</f>
        <v>5.7629999999999999</v>
      </c>
      <c r="O235" s="69">
        <v>111.169</v>
      </c>
      <c r="P235" s="70">
        <f>O235*0.051</f>
        <v>5.6696189999999991</v>
      </c>
      <c r="Q235" s="69">
        <f>J235*1000/D235</f>
        <v>133.16507999999999</v>
      </c>
      <c r="R235" s="69">
        <f>K235*1000/D235</f>
        <v>131.91999999999999</v>
      </c>
      <c r="S235" s="69">
        <f>L235*1000/D235</f>
        <v>133.16508000000002</v>
      </c>
      <c r="T235" s="70">
        <f>L235-J235</f>
        <v>0</v>
      </c>
      <c r="U235" s="70">
        <f>N235-P235</f>
        <v>9.3381000000000824E-2</v>
      </c>
      <c r="V235" s="219">
        <f>O235-M235</f>
        <v>-1.8310000000000031</v>
      </c>
    </row>
    <row r="236" spans="1:22" s="1" customFormat="1" x14ac:dyDescent="0.2">
      <c r="A236" s="119"/>
      <c r="B236" s="117">
        <v>230</v>
      </c>
      <c r="C236" s="72" t="s">
        <v>89</v>
      </c>
      <c r="D236" s="68">
        <v>80</v>
      </c>
      <c r="E236" s="68">
        <v>1964</v>
      </c>
      <c r="F236" s="69">
        <v>3831.94</v>
      </c>
      <c r="G236" s="69">
        <v>3831.94</v>
      </c>
      <c r="H236" s="69">
        <v>14.393000000000001</v>
      </c>
      <c r="I236" s="69">
        <f>H236</f>
        <v>14.393000000000001</v>
      </c>
      <c r="J236" s="70">
        <v>8.6581600000000005</v>
      </c>
      <c r="K236" s="69">
        <f>I236-N236</f>
        <v>8.5280000000000022</v>
      </c>
      <c r="L236" s="69">
        <f>I236-P236</f>
        <v>8.6581303250000019</v>
      </c>
      <c r="M236" s="69">
        <v>115</v>
      </c>
      <c r="N236" s="69">
        <f>M236*0.051</f>
        <v>5.8649999999999993</v>
      </c>
      <c r="O236" s="69">
        <v>112.448425</v>
      </c>
      <c r="P236" s="70">
        <f>O236*0.051</f>
        <v>5.7348696749999997</v>
      </c>
      <c r="Q236" s="69">
        <f>J236*1000/D236</f>
        <v>108.227</v>
      </c>
      <c r="R236" s="69">
        <f>K236*1000/D236</f>
        <v>106.60000000000002</v>
      </c>
      <c r="S236" s="69">
        <f>L236*1000/D236</f>
        <v>108.22662906250002</v>
      </c>
      <c r="T236" s="70">
        <f>L236-J236</f>
        <v>-2.9674999998619001E-5</v>
      </c>
      <c r="U236" s="70">
        <f>N236-P236</f>
        <v>0.13013032499999966</v>
      </c>
      <c r="V236" s="219">
        <f>O236-M236</f>
        <v>-2.5515749999999997</v>
      </c>
    </row>
    <row r="237" spans="1:22" s="1" customFormat="1" x14ac:dyDescent="0.2">
      <c r="A237" s="119"/>
      <c r="B237" s="117">
        <v>231</v>
      </c>
      <c r="C237" s="72" t="s">
        <v>90</v>
      </c>
      <c r="D237" s="68">
        <v>101</v>
      </c>
      <c r="E237" s="68">
        <v>1968</v>
      </c>
      <c r="F237" s="69">
        <v>4482.08</v>
      </c>
      <c r="G237" s="69">
        <v>4482.08</v>
      </c>
      <c r="H237" s="69">
        <v>17.981000000000002</v>
      </c>
      <c r="I237" s="69">
        <f>H237</f>
        <v>17.981000000000002</v>
      </c>
      <c r="J237" s="70">
        <v>11.21166</v>
      </c>
      <c r="K237" s="69">
        <f>I237-N237</f>
        <v>11.249000000000002</v>
      </c>
      <c r="L237" s="69">
        <f>I237-P237</f>
        <v>11.211646325000002</v>
      </c>
      <c r="M237" s="69">
        <v>132</v>
      </c>
      <c r="N237" s="69">
        <f>M237*0.051</f>
        <v>6.7319999999999993</v>
      </c>
      <c r="O237" s="69">
        <v>132.73242500000001</v>
      </c>
      <c r="P237" s="70">
        <f>O237*0.051</f>
        <v>6.7693536749999996</v>
      </c>
      <c r="Q237" s="69">
        <f>J237*1000/D237</f>
        <v>111.00653465346535</v>
      </c>
      <c r="R237" s="69">
        <f>K237*1000/D237</f>
        <v>111.37623762376239</v>
      </c>
      <c r="S237" s="69">
        <f>L237*1000/D237</f>
        <v>111.00639925742576</v>
      </c>
      <c r="T237" s="70">
        <f>L237-J237</f>
        <v>-1.367499999815891E-5</v>
      </c>
      <c r="U237" s="70">
        <f>N237-P237</f>
        <v>-3.7353675000000308E-2</v>
      </c>
      <c r="V237" s="219">
        <f>O237-M237</f>
        <v>0.73242500000000632</v>
      </c>
    </row>
    <row r="238" spans="1:22" s="1" customFormat="1" x14ac:dyDescent="0.2">
      <c r="A238" s="119"/>
      <c r="B238" s="117">
        <v>232</v>
      </c>
      <c r="C238" s="72" t="s">
        <v>93</v>
      </c>
      <c r="D238" s="68">
        <v>100</v>
      </c>
      <c r="E238" s="68">
        <v>1973</v>
      </c>
      <c r="F238" s="69">
        <v>4362.3100000000004</v>
      </c>
      <c r="G238" s="69">
        <v>4362.3100000000004</v>
      </c>
      <c r="H238" s="69">
        <v>20.260000000000002</v>
      </c>
      <c r="I238" s="69">
        <f>H238</f>
        <v>20.260000000000002</v>
      </c>
      <c r="J238" s="70">
        <v>13.263216999999999</v>
      </c>
      <c r="K238" s="69">
        <f>I238-N238</f>
        <v>13.120000000000001</v>
      </c>
      <c r="L238" s="69">
        <f>I238-P238</f>
        <v>13.263208000000002</v>
      </c>
      <c r="M238" s="69">
        <v>140</v>
      </c>
      <c r="N238" s="69">
        <f>M238*0.051</f>
        <v>7.14</v>
      </c>
      <c r="O238" s="69">
        <v>137.19200000000001</v>
      </c>
      <c r="P238" s="70">
        <f>O238*0.051</f>
        <v>6.9967920000000001</v>
      </c>
      <c r="Q238" s="69">
        <f>J238*1000/D238</f>
        <v>132.63216999999997</v>
      </c>
      <c r="R238" s="69">
        <f>K238*1000/D238</f>
        <v>131.20000000000002</v>
      </c>
      <c r="S238" s="69">
        <f>L238*1000/D238</f>
        <v>132.63208000000003</v>
      </c>
      <c r="T238" s="70">
        <f>L238-J238</f>
        <v>-8.9999999968171096E-6</v>
      </c>
      <c r="U238" s="70">
        <f>N238-P238</f>
        <v>0.14320799999999956</v>
      </c>
      <c r="V238" s="219">
        <f>O238-M238</f>
        <v>-2.8079999999999927</v>
      </c>
    </row>
    <row r="239" spans="1:22" s="1" customFormat="1" x14ac:dyDescent="0.2">
      <c r="A239" s="119"/>
      <c r="B239" s="117">
        <v>233</v>
      </c>
      <c r="C239" s="72" t="s">
        <v>95</v>
      </c>
      <c r="D239" s="68">
        <v>101</v>
      </c>
      <c r="E239" s="68">
        <v>1966</v>
      </c>
      <c r="F239" s="69">
        <v>4481.51</v>
      </c>
      <c r="G239" s="69">
        <v>4481.51</v>
      </c>
      <c r="H239" s="69">
        <v>20.89</v>
      </c>
      <c r="I239" s="69">
        <f>H239</f>
        <v>20.89</v>
      </c>
      <c r="J239" s="70">
        <v>13.13344</v>
      </c>
      <c r="K239" s="69">
        <f>I239-N239</f>
        <v>13.087</v>
      </c>
      <c r="L239" s="69">
        <f>I239-P239</f>
        <v>13.133475688000001</v>
      </c>
      <c r="M239" s="69">
        <v>153</v>
      </c>
      <c r="N239" s="69">
        <f>M239*0.051</f>
        <v>7.8029999999999999</v>
      </c>
      <c r="O239" s="69">
        <v>152.08871199999999</v>
      </c>
      <c r="P239" s="70">
        <f>O239*0.051</f>
        <v>7.7565243119999989</v>
      </c>
      <c r="Q239" s="69">
        <f>J239*1000/D239</f>
        <v>130.03405940594061</v>
      </c>
      <c r="R239" s="69">
        <f>K239*1000/D239</f>
        <v>129.57425742574259</v>
      </c>
      <c r="S239" s="69">
        <f>L239*1000/D239</f>
        <v>130.03441275247525</v>
      </c>
      <c r="T239" s="70">
        <f>L239-J239</f>
        <v>3.5688000000533293E-5</v>
      </c>
      <c r="U239" s="70">
        <f>N239-P239</f>
        <v>4.6475688000001014E-2</v>
      </c>
      <c r="V239" s="219">
        <f>O239-M239</f>
        <v>-0.9112880000000132</v>
      </c>
    </row>
    <row r="240" spans="1:22" s="1" customFormat="1" x14ac:dyDescent="0.2">
      <c r="A240" s="119"/>
      <c r="B240" s="117">
        <v>234</v>
      </c>
      <c r="C240" s="72" t="s">
        <v>96</v>
      </c>
      <c r="D240" s="68">
        <v>51</v>
      </c>
      <c r="E240" s="68">
        <v>1988</v>
      </c>
      <c r="F240" s="69">
        <v>1853.38</v>
      </c>
      <c r="G240" s="69">
        <v>1853.38</v>
      </c>
      <c r="H240" s="69">
        <v>9.2639999999999993</v>
      </c>
      <c r="I240" s="69">
        <f>H240</f>
        <v>9.2639999999999993</v>
      </c>
      <c r="J240" s="70">
        <v>6.6083489999999996</v>
      </c>
      <c r="K240" s="69">
        <f>I240-N240</f>
        <v>6.5609999999999999</v>
      </c>
      <c r="L240" s="69">
        <f>I240-P240</f>
        <v>6.6083279999999993</v>
      </c>
      <c r="M240" s="69">
        <v>53</v>
      </c>
      <c r="N240" s="69">
        <f>M240*0.051</f>
        <v>2.7029999999999998</v>
      </c>
      <c r="O240" s="69">
        <v>52.072000000000003</v>
      </c>
      <c r="P240" s="70">
        <f>O240*0.051</f>
        <v>2.655672</v>
      </c>
      <c r="Q240" s="69">
        <f>J240*1000/D240</f>
        <v>129.57547058823528</v>
      </c>
      <c r="R240" s="69">
        <f>K240*1000/D240</f>
        <v>128.64705882352942</v>
      </c>
      <c r="S240" s="69">
        <f>L240*1000/D240</f>
        <v>129.57505882352939</v>
      </c>
      <c r="T240" s="70">
        <f>L240-J240</f>
        <v>-2.1000000000270802E-5</v>
      </c>
      <c r="U240" s="70">
        <f>N240-P240</f>
        <v>4.7327999999999815E-2</v>
      </c>
      <c r="V240" s="219">
        <f>O240-M240</f>
        <v>-0.92799999999999727</v>
      </c>
    </row>
    <row r="241" spans="1:22" s="1" customFormat="1" x14ac:dyDescent="0.2">
      <c r="A241" s="119"/>
      <c r="B241" s="117">
        <v>235</v>
      </c>
      <c r="C241" s="72" t="s">
        <v>102</v>
      </c>
      <c r="D241" s="68">
        <v>5</v>
      </c>
      <c r="E241" s="68">
        <v>1935</v>
      </c>
      <c r="F241" s="69">
        <v>321.79000000000002</v>
      </c>
      <c r="G241" s="69">
        <v>321.79000000000002</v>
      </c>
      <c r="H241" s="69">
        <v>0.61699999999999999</v>
      </c>
      <c r="I241" s="73">
        <f>H241</f>
        <v>0.61699999999999999</v>
      </c>
      <c r="J241" s="74">
        <v>0.37704599999999999</v>
      </c>
      <c r="K241" s="73">
        <f>I241-N241</f>
        <v>0.36199999999999999</v>
      </c>
      <c r="L241" s="73">
        <f>I241-P241</f>
        <v>0.37704499999999996</v>
      </c>
      <c r="M241" s="73">
        <v>5</v>
      </c>
      <c r="N241" s="73">
        <f>M241*0.051</f>
        <v>0.255</v>
      </c>
      <c r="O241" s="73">
        <v>4.7050000000000001</v>
      </c>
      <c r="P241" s="70">
        <f>O241*0.051</f>
        <v>0.239955</v>
      </c>
      <c r="Q241" s="69">
        <f>J241*1000/D241</f>
        <v>75.409199999999998</v>
      </c>
      <c r="R241" s="69">
        <f>K241*1000/D241</f>
        <v>72.400000000000006</v>
      </c>
      <c r="S241" s="69">
        <f>L241*1000/D241</f>
        <v>75.408999999999992</v>
      </c>
      <c r="T241" s="70">
        <f>L241-J241</f>
        <v>-1.0000000000287557E-6</v>
      </c>
      <c r="U241" s="70">
        <f>N241-P241</f>
        <v>1.5045000000000003E-2</v>
      </c>
      <c r="V241" s="219">
        <f>O241-M241</f>
        <v>-0.29499999999999993</v>
      </c>
    </row>
    <row r="242" spans="1:22" s="1" customFormat="1" x14ac:dyDescent="0.2">
      <c r="A242" s="119"/>
      <c r="B242" s="117">
        <v>236</v>
      </c>
      <c r="C242" s="72" t="s">
        <v>104</v>
      </c>
      <c r="D242" s="68">
        <v>34</v>
      </c>
      <c r="E242" s="68">
        <v>2001</v>
      </c>
      <c r="F242" s="68">
        <v>1747.92</v>
      </c>
      <c r="G242" s="68">
        <v>1747.92</v>
      </c>
      <c r="H242" s="70">
        <v>7.9610000000000003</v>
      </c>
      <c r="I242" s="70">
        <f>H242</f>
        <v>7.9610000000000003</v>
      </c>
      <c r="J242" s="70">
        <v>3.5400800000000001</v>
      </c>
      <c r="K242" s="70">
        <f>I242-N242</f>
        <v>3.6260000000000003</v>
      </c>
      <c r="L242" s="70">
        <f>I242-P242</f>
        <v>3.6810800000000006</v>
      </c>
      <c r="M242" s="70">
        <v>85</v>
      </c>
      <c r="N242" s="71">
        <f>M242*0.051</f>
        <v>4.335</v>
      </c>
      <c r="O242" s="70">
        <v>83.92</v>
      </c>
      <c r="P242" s="70">
        <f>O242*0.051</f>
        <v>4.2799199999999997</v>
      </c>
      <c r="Q242" s="69">
        <f>J242*1000/D242</f>
        <v>104.12</v>
      </c>
      <c r="R242" s="69">
        <f>K242*1000/D242</f>
        <v>106.64705882352942</v>
      </c>
      <c r="S242" s="69">
        <f>L242*1000/D242</f>
        <v>108.26705882352942</v>
      </c>
      <c r="T242" s="70">
        <f>L242-J242</f>
        <v>0.14100000000000046</v>
      </c>
      <c r="U242" s="70">
        <f>N242-P242</f>
        <v>5.508000000000024E-2</v>
      </c>
      <c r="V242" s="219">
        <f>O242-M242</f>
        <v>-1.0799999999999983</v>
      </c>
    </row>
    <row r="243" spans="1:22" s="1" customFormat="1" x14ac:dyDescent="0.2">
      <c r="A243" s="119"/>
      <c r="B243" s="117">
        <v>237</v>
      </c>
      <c r="C243" s="72" t="s">
        <v>105</v>
      </c>
      <c r="D243" s="68">
        <v>30</v>
      </c>
      <c r="E243" s="68">
        <v>1971</v>
      </c>
      <c r="F243" s="70">
        <v>1569.65</v>
      </c>
      <c r="G243" s="70">
        <v>1569.65</v>
      </c>
      <c r="H243" s="71">
        <v>6.1379999999999999</v>
      </c>
      <c r="I243" s="70">
        <f>H243</f>
        <v>6.1379999999999999</v>
      </c>
      <c r="J243" s="70">
        <v>3.26457</v>
      </c>
      <c r="K243" s="70">
        <f>I243-N243</f>
        <v>3.3330000000000002</v>
      </c>
      <c r="L243" s="70">
        <f>I243-P243</f>
        <v>3.3562050000000001</v>
      </c>
      <c r="M243" s="69">
        <v>55</v>
      </c>
      <c r="N243" s="71">
        <f>M243*0.051</f>
        <v>2.8049999999999997</v>
      </c>
      <c r="O243" s="69">
        <v>54.545000000000002</v>
      </c>
      <c r="P243" s="70">
        <f>O243*0.051</f>
        <v>2.7817949999999998</v>
      </c>
      <c r="Q243" s="69">
        <f>J243*1000/D243</f>
        <v>108.819</v>
      </c>
      <c r="R243" s="69">
        <f>K243*1000/D243</f>
        <v>111.1</v>
      </c>
      <c r="S243" s="69">
        <f>L243*1000/D243</f>
        <v>111.87349999999999</v>
      </c>
      <c r="T243" s="70">
        <f>L243-J243</f>
        <v>9.1635000000000133E-2</v>
      </c>
      <c r="U243" s="70">
        <f>N243-P243</f>
        <v>2.320499999999992E-2</v>
      </c>
      <c r="V243" s="219">
        <f>O243-M243</f>
        <v>-0.45499999999999829</v>
      </c>
    </row>
    <row r="244" spans="1:22" s="1" customFormat="1" x14ac:dyDescent="0.2">
      <c r="A244" s="119"/>
      <c r="B244" s="117">
        <v>238</v>
      </c>
      <c r="C244" s="72" t="s">
        <v>106</v>
      </c>
      <c r="D244" s="68">
        <v>93</v>
      </c>
      <c r="E244" s="68">
        <v>1973</v>
      </c>
      <c r="F244" s="68">
        <v>4520.3</v>
      </c>
      <c r="G244" s="68">
        <v>4520.3</v>
      </c>
      <c r="H244" s="71">
        <v>16.846</v>
      </c>
      <c r="I244" s="70">
        <f>H244</f>
        <v>16.846</v>
      </c>
      <c r="J244" s="70">
        <v>7.9740869999999999</v>
      </c>
      <c r="K244" s="70">
        <f>I244-N244</f>
        <v>8.2270000000000003</v>
      </c>
      <c r="L244" s="70">
        <f>I244-P244</f>
        <v>8.2569879999999998</v>
      </c>
      <c r="M244" s="69">
        <v>169</v>
      </c>
      <c r="N244" s="71">
        <f>M244*0.051</f>
        <v>8.6189999999999998</v>
      </c>
      <c r="O244" s="69">
        <v>168.41200000000001</v>
      </c>
      <c r="P244" s="70">
        <f>O244*0.051</f>
        <v>8.5890120000000003</v>
      </c>
      <c r="Q244" s="69">
        <f>J244*1000/D244</f>
        <v>85.742870967741936</v>
      </c>
      <c r="R244" s="69">
        <f>K244*1000/D244</f>
        <v>88.462365591397855</v>
      </c>
      <c r="S244" s="69">
        <f>L244*1000/D244</f>
        <v>88.784817204301063</v>
      </c>
      <c r="T244" s="70">
        <f>L244-J244</f>
        <v>0.28290099999999985</v>
      </c>
      <c r="U244" s="70">
        <f>N244-P244</f>
        <v>2.998799999999946E-2</v>
      </c>
      <c r="V244" s="219">
        <f>O244-M244</f>
        <v>-0.58799999999999386</v>
      </c>
    </row>
    <row r="245" spans="1:22" s="1" customFormat="1" x14ac:dyDescent="0.2">
      <c r="A245" s="119"/>
      <c r="B245" s="117">
        <v>239</v>
      </c>
      <c r="C245" s="72" t="s">
        <v>107</v>
      </c>
      <c r="D245" s="68">
        <v>55</v>
      </c>
      <c r="E245" s="68">
        <v>1967</v>
      </c>
      <c r="F245" s="70">
        <v>2582.1799999999998</v>
      </c>
      <c r="G245" s="70">
        <v>2582.1799999999998</v>
      </c>
      <c r="H245" s="71">
        <v>8.3450000000000006</v>
      </c>
      <c r="I245" s="70">
        <f>H245</f>
        <v>8.3450000000000006</v>
      </c>
      <c r="J245" s="70">
        <v>4.1093250000000001</v>
      </c>
      <c r="K245" s="70">
        <f>I245-N245</f>
        <v>4.1630000000000011</v>
      </c>
      <c r="L245" s="70">
        <f>I245-P245</f>
        <v>4.2443960000000009</v>
      </c>
      <c r="M245" s="69">
        <v>82</v>
      </c>
      <c r="N245" s="71">
        <f>M245*0.051</f>
        <v>4.1819999999999995</v>
      </c>
      <c r="O245" s="69">
        <v>80.403999999999996</v>
      </c>
      <c r="P245" s="70">
        <f>O245*0.051</f>
        <v>4.1006039999999997</v>
      </c>
      <c r="Q245" s="69">
        <f>J245*1000/D245</f>
        <v>74.715000000000003</v>
      </c>
      <c r="R245" s="69">
        <f>K245*1000/D245</f>
        <v>75.690909090909102</v>
      </c>
      <c r="S245" s="69">
        <f>L245*1000/D245</f>
        <v>77.170836363636369</v>
      </c>
      <c r="T245" s="70">
        <f>L245-J245</f>
        <v>0.13507100000000083</v>
      </c>
      <c r="U245" s="70">
        <f>N245-P245</f>
        <v>8.1395999999999802E-2</v>
      </c>
      <c r="V245" s="219">
        <f>O245-M245</f>
        <v>-1.5960000000000036</v>
      </c>
    </row>
    <row r="246" spans="1:22" s="1" customFormat="1" x14ac:dyDescent="0.2">
      <c r="A246" s="119"/>
      <c r="B246" s="117">
        <v>240</v>
      </c>
      <c r="C246" s="72" t="s">
        <v>108</v>
      </c>
      <c r="D246" s="68">
        <v>20</v>
      </c>
      <c r="E246" s="68">
        <v>1976</v>
      </c>
      <c r="F246" s="68">
        <v>1720.29</v>
      </c>
      <c r="G246" s="68">
        <v>1720.29</v>
      </c>
      <c r="H246" s="71">
        <v>5.8129999999999997</v>
      </c>
      <c r="I246" s="70">
        <f>H246</f>
        <v>5.8129999999999997</v>
      </c>
      <c r="J246" s="70">
        <v>1.9370000000000001</v>
      </c>
      <c r="K246" s="70">
        <f>I246-N246</f>
        <v>1.9369999999999998</v>
      </c>
      <c r="L246" s="70">
        <f>I246-P246</f>
        <v>1.9369999999999998</v>
      </c>
      <c r="M246" s="69">
        <v>76</v>
      </c>
      <c r="N246" s="71">
        <f>M246*0.051</f>
        <v>3.8759999999999999</v>
      </c>
      <c r="O246" s="69">
        <v>76</v>
      </c>
      <c r="P246" s="70">
        <f>O246*0.051</f>
        <v>3.8759999999999999</v>
      </c>
      <c r="Q246" s="69">
        <f>J246*1000/D246</f>
        <v>96.85</v>
      </c>
      <c r="R246" s="69">
        <f>K246*1000/D246</f>
        <v>96.85</v>
      </c>
      <c r="S246" s="69">
        <f>L246*1000/D246</f>
        <v>96.85</v>
      </c>
      <c r="T246" s="70">
        <f>L246-J246</f>
        <v>0</v>
      </c>
      <c r="U246" s="70">
        <f>N246-P246</f>
        <v>0</v>
      </c>
      <c r="V246" s="219">
        <f>O246-M246</f>
        <v>0</v>
      </c>
    </row>
    <row r="247" spans="1:22" s="1" customFormat="1" x14ac:dyDescent="0.2">
      <c r="A247" s="119"/>
      <c r="B247" s="117">
        <v>241</v>
      </c>
      <c r="C247" s="75" t="s">
        <v>109</v>
      </c>
      <c r="D247" s="68">
        <v>30</v>
      </c>
      <c r="E247" s="68">
        <v>1973</v>
      </c>
      <c r="F247" s="68">
        <v>1569.45</v>
      </c>
      <c r="G247" s="68">
        <v>1569.45</v>
      </c>
      <c r="H247" s="69">
        <v>6.0869999999999997</v>
      </c>
      <c r="I247" s="70">
        <f>H247</f>
        <v>6.0869999999999997</v>
      </c>
      <c r="J247" s="70">
        <v>3.3279000000000001</v>
      </c>
      <c r="K247" s="70">
        <f>I247-N247</f>
        <v>3.5369999999999999</v>
      </c>
      <c r="L247" s="70">
        <f>I247-P247</f>
        <v>3.3278999999999996</v>
      </c>
      <c r="M247" s="69">
        <v>50</v>
      </c>
      <c r="N247" s="71">
        <f>M247*0.051</f>
        <v>2.5499999999999998</v>
      </c>
      <c r="O247" s="69">
        <v>54.1</v>
      </c>
      <c r="P247" s="70">
        <f>O247*0.051</f>
        <v>2.7591000000000001</v>
      </c>
      <c r="Q247" s="69">
        <f>J247*1000/D247</f>
        <v>110.93</v>
      </c>
      <c r="R247" s="69">
        <f>K247*1000/D247</f>
        <v>117.9</v>
      </c>
      <c r="S247" s="69">
        <f>L247*1000/D247</f>
        <v>110.92999999999999</v>
      </c>
      <c r="T247" s="70">
        <f>L247-J247</f>
        <v>0</v>
      </c>
      <c r="U247" s="70">
        <f>N247-P247</f>
        <v>-0.20910000000000029</v>
      </c>
      <c r="V247" s="219">
        <f>O247-M247</f>
        <v>4.1000000000000014</v>
      </c>
    </row>
    <row r="248" spans="1:22" s="1" customFormat="1" x14ac:dyDescent="0.2">
      <c r="A248" s="119"/>
      <c r="B248" s="117">
        <v>242</v>
      </c>
      <c r="C248" s="72" t="s">
        <v>112</v>
      </c>
      <c r="D248" s="68">
        <v>60</v>
      </c>
      <c r="E248" s="68">
        <v>1968</v>
      </c>
      <c r="F248" s="68">
        <v>3261.72</v>
      </c>
      <c r="G248" s="68">
        <v>3261.72</v>
      </c>
      <c r="H248" s="71">
        <v>9.6950000000000003</v>
      </c>
      <c r="I248" s="70">
        <f>H248</f>
        <v>9.6950000000000003</v>
      </c>
      <c r="J248" s="71">
        <v>4.6768200000000002</v>
      </c>
      <c r="K248" s="70">
        <f>I248-N248</f>
        <v>4.7990000000000004</v>
      </c>
      <c r="L248" s="70">
        <f>I248-P248</f>
        <v>4.8368420000000008</v>
      </c>
      <c r="M248" s="69">
        <v>96</v>
      </c>
      <c r="N248" s="71">
        <f>M248*0.051</f>
        <v>4.8959999999999999</v>
      </c>
      <c r="O248" s="69">
        <v>95.257999999999996</v>
      </c>
      <c r="P248" s="70">
        <f>O248*0.051</f>
        <v>4.8581579999999995</v>
      </c>
      <c r="Q248" s="69">
        <f>J248*1000/D248</f>
        <v>77.947000000000017</v>
      </c>
      <c r="R248" s="69">
        <f>K248*1000/D248</f>
        <v>79.983333333333334</v>
      </c>
      <c r="S248" s="69">
        <f>L248*1000/D248</f>
        <v>80.614033333333339</v>
      </c>
      <c r="T248" s="70">
        <f>L248-J248</f>
        <v>0.16002200000000055</v>
      </c>
      <c r="U248" s="70">
        <f>N248-P248</f>
        <v>3.7842000000000375E-2</v>
      </c>
      <c r="V248" s="219">
        <f>O248-M248</f>
        <v>-0.74200000000000443</v>
      </c>
    </row>
    <row r="249" spans="1:22" s="1" customFormat="1" x14ac:dyDescent="0.2">
      <c r="A249" s="119"/>
      <c r="B249" s="117">
        <v>243</v>
      </c>
      <c r="C249" s="72" t="s">
        <v>113</v>
      </c>
      <c r="D249" s="68">
        <v>60</v>
      </c>
      <c r="E249" s="68">
        <v>1969</v>
      </c>
      <c r="F249" s="68">
        <v>3165.62</v>
      </c>
      <c r="G249" s="68">
        <v>3165.62</v>
      </c>
      <c r="H249" s="71">
        <v>10.906000000000001</v>
      </c>
      <c r="I249" s="70">
        <f>H249</f>
        <v>10.906000000000001</v>
      </c>
      <c r="J249" s="70">
        <v>6.316001</v>
      </c>
      <c r="K249" s="70">
        <f>I249-N249</f>
        <v>6.3160000000000007</v>
      </c>
      <c r="L249" s="70">
        <f>I249-P249</f>
        <v>6.3160000000000007</v>
      </c>
      <c r="M249" s="69">
        <v>90</v>
      </c>
      <c r="N249" s="71">
        <f>M249*0.051</f>
        <v>4.59</v>
      </c>
      <c r="O249" s="69">
        <v>90</v>
      </c>
      <c r="P249" s="70">
        <f>O249*0.051</f>
        <v>4.59</v>
      </c>
      <c r="Q249" s="69">
        <f>J249*1000/D249</f>
        <v>105.26668333333333</v>
      </c>
      <c r="R249" s="69">
        <f>K249*1000/D249</f>
        <v>105.26666666666668</v>
      </c>
      <c r="S249" s="69">
        <f>L249*1000/D249</f>
        <v>105.26666666666668</v>
      </c>
      <c r="T249" s="70">
        <f>L249-J249</f>
        <v>-9.9999999925159955E-7</v>
      </c>
      <c r="U249" s="70">
        <f>N249-P249</f>
        <v>0</v>
      </c>
      <c r="V249" s="219">
        <f>O249-M249</f>
        <v>0</v>
      </c>
    </row>
    <row r="250" spans="1:22" s="1" customFormat="1" x14ac:dyDescent="0.2">
      <c r="A250" s="119"/>
      <c r="B250" s="117">
        <v>244</v>
      </c>
      <c r="C250" s="72" t="s">
        <v>114</v>
      </c>
      <c r="D250" s="68">
        <v>30</v>
      </c>
      <c r="E250" s="68">
        <v>1977</v>
      </c>
      <c r="F250" s="68">
        <v>1557.06</v>
      </c>
      <c r="G250" s="68">
        <v>1557.06</v>
      </c>
      <c r="H250" s="71">
        <v>5.8819999999999997</v>
      </c>
      <c r="I250" s="70">
        <f>H250</f>
        <v>5.8819999999999997</v>
      </c>
      <c r="J250" s="70">
        <v>3.4849999999999999</v>
      </c>
      <c r="K250" s="70">
        <f>I250-N250</f>
        <v>3.4849999999999999</v>
      </c>
      <c r="L250" s="70">
        <f>I250-P250</f>
        <v>3.4849999999999999</v>
      </c>
      <c r="M250" s="69">
        <v>47</v>
      </c>
      <c r="N250" s="71">
        <f>M250*0.051</f>
        <v>2.3969999999999998</v>
      </c>
      <c r="O250" s="69">
        <v>47</v>
      </c>
      <c r="P250" s="70">
        <f>O250*0.051</f>
        <v>2.3969999999999998</v>
      </c>
      <c r="Q250" s="69">
        <f>J250*1000/D250</f>
        <v>116.16666666666667</v>
      </c>
      <c r="R250" s="69">
        <f>K250*1000/D250</f>
        <v>116.16666666666667</v>
      </c>
      <c r="S250" s="69">
        <f>L250*1000/D250</f>
        <v>116.16666666666667</v>
      </c>
      <c r="T250" s="70">
        <f>L250-J250</f>
        <v>0</v>
      </c>
      <c r="U250" s="70">
        <f>N250-P250</f>
        <v>0</v>
      </c>
      <c r="V250" s="219">
        <f>O250-M250</f>
        <v>0</v>
      </c>
    </row>
    <row r="251" spans="1:22" s="1" customFormat="1" x14ac:dyDescent="0.2">
      <c r="A251" s="119"/>
      <c r="B251" s="117">
        <v>245</v>
      </c>
      <c r="C251" s="72" t="s">
        <v>115</v>
      </c>
      <c r="D251" s="68">
        <v>31</v>
      </c>
      <c r="E251" s="68">
        <v>1972</v>
      </c>
      <c r="F251" s="68">
        <v>1718.52</v>
      </c>
      <c r="G251" s="68">
        <v>1718.52</v>
      </c>
      <c r="H251" s="71">
        <v>6.3689999999999998</v>
      </c>
      <c r="I251" s="70">
        <f>H251</f>
        <v>6.3689999999999998</v>
      </c>
      <c r="J251" s="70">
        <v>3.8433000000000002</v>
      </c>
      <c r="K251" s="70">
        <f>I251-N251</f>
        <v>3.9209999999999998</v>
      </c>
      <c r="L251" s="70">
        <f>I251-P251</f>
        <v>3.9238559999999998</v>
      </c>
      <c r="M251" s="69">
        <v>48</v>
      </c>
      <c r="N251" s="71">
        <f>M251*0.051</f>
        <v>2.448</v>
      </c>
      <c r="O251" s="69">
        <v>47.944000000000003</v>
      </c>
      <c r="P251" s="70">
        <f>O251*0.051</f>
        <v>2.445144</v>
      </c>
      <c r="Q251" s="69">
        <f>J251*1000/D251</f>
        <v>123.97741935483872</v>
      </c>
      <c r="R251" s="69">
        <f>K251*1000/D251</f>
        <v>126.48387096774194</v>
      </c>
      <c r="S251" s="69">
        <f>L251*1000/D251</f>
        <v>126.57599999999999</v>
      </c>
      <c r="T251" s="70">
        <f>L251-J251</f>
        <v>8.0555999999999628E-2</v>
      </c>
      <c r="U251" s="70">
        <f>N251-P251</f>
        <v>2.8559999999999697E-3</v>
      </c>
      <c r="V251" s="219">
        <f>O251-M251</f>
        <v>-5.5999999999997385E-2</v>
      </c>
    </row>
    <row r="252" spans="1:22" s="1" customFormat="1" x14ac:dyDescent="0.2">
      <c r="A252" s="119"/>
      <c r="B252" s="117">
        <v>246</v>
      </c>
      <c r="C252" s="72" t="s">
        <v>116</v>
      </c>
      <c r="D252" s="68">
        <v>30</v>
      </c>
      <c r="E252" s="68">
        <v>1979</v>
      </c>
      <c r="F252" s="70">
        <v>1569.65</v>
      </c>
      <c r="G252" s="70">
        <v>1569.65</v>
      </c>
      <c r="H252" s="71">
        <v>6.0640000000000001</v>
      </c>
      <c r="I252" s="70">
        <f>H252</f>
        <v>6.0640000000000001</v>
      </c>
      <c r="J252" s="71">
        <v>3.3734700000000002</v>
      </c>
      <c r="K252" s="70">
        <f>I252-N252</f>
        <v>3.3610000000000002</v>
      </c>
      <c r="L252" s="70">
        <f>I252-P252</f>
        <v>3.4592770000000002</v>
      </c>
      <c r="M252" s="69">
        <v>53</v>
      </c>
      <c r="N252" s="71">
        <f>M252*0.051</f>
        <v>2.7029999999999998</v>
      </c>
      <c r="O252" s="69">
        <v>51.073</v>
      </c>
      <c r="P252" s="70">
        <f>O252*0.051</f>
        <v>2.6047229999999999</v>
      </c>
      <c r="Q252" s="69">
        <f>J252*1000/D252</f>
        <v>112.44900000000001</v>
      </c>
      <c r="R252" s="69">
        <f>K252*1000/D252</f>
        <v>112.03333333333333</v>
      </c>
      <c r="S252" s="69">
        <f>L252*1000/D252</f>
        <v>115.30923333333334</v>
      </c>
      <c r="T252" s="70">
        <f>L252-J252</f>
        <v>8.5806999999999967E-2</v>
      </c>
      <c r="U252" s="70">
        <f>N252-P252</f>
        <v>9.8276999999999948E-2</v>
      </c>
      <c r="V252" s="219">
        <f>O252-M252</f>
        <v>-1.9269999999999996</v>
      </c>
    </row>
    <row r="253" spans="1:22" s="1" customFormat="1" x14ac:dyDescent="0.2">
      <c r="A253" s="119"/>
      <c r="B253" s="117">
        <v>247</v>
      </c>
      <c r="C253" s="72" t="s">
        <v>117</v>
      </c>
      <c r="D253" s="68">
        <v>30</v>
      </c>
      <c r="E253" s="68">
        <v>1975</v>
      </c>
      <c r="F253" s="68">
        <v>1582.74</v>
      </c>
      <c r="G253" s="68">
        <v>1582.74</v>
      </c>
      <c r="H253" s="69">
        <v>5.6449999999999996</v>
      </c>
      <c r="I253" s="70">
        <f>H253</f>
        <v>5.6449999999999996</v>
      </c>
      <c r="J253" s="69">
        <v>3.57951</v>
      </c>
      <c r="K253" s="70">
        <f>I253-N253</f>
        <v>3.5539999999999998</v>
      </c>
      <c r="L253" s="70">
        <f>I253-P253</f>
        <v>3.5794999999999999</v>
      </c>
      <c r="M253" s="69">
        <v>41</v>
      </c>
      <c r="N253" s="71">
        <f>M253*0.051</f>
        <v>2.0909999999999997</v>
      </c>
      <c r="O253" s="69">
        <v>40.5</v>
      </c>
      <c r="P253" s="70">
        <f>O253*0.051</f>
        <v>2.0654999999999997</v>
      </c>
      <c r="Q253" s="69">
        <f>J253*1000/D253</f>
        <v>119.31699999999999</v>
      </c>
      <c r="R253" s="69">
        <f>K253*1000/D253</f>
        <v>118.46666666666667</v>
      </c>
      <c r="S253" s="69">
        <f>L253*1000/D253</f>
        <v>119.31666666666666</v>
      </c>
      <c r="T253" s="70">
        <f>L253-J253</f>
        <v>-1.0000000000065512E-5</v>
      </c>
      <c r="U253" s="70">
        <f>N253-P253</f>
        <v>2.5500000000000078E-2</v>
      </c>
      <c r="V253" s="219">
        <f>O253-M253</f>
        <v>-0.5</v>
      </c>
    </row>
    <row r="254" spans="1:22" s="1" customFormat="1" x14ac:dyDescent="0.2">
      <c r="A254" s="119"/>
      <c r="B254" s="117">
        <v>248</v>
      </c>
      <c r="C254" s="72" t="s">
        <v>118</v>
      </c>
      <c r="D254" s="68">
        <v>30</v>
      </c>
      <c r="E254" s="68">
        <v>1973</v>
      </c>
      <c r="F254" s="68">
        <v>1715.3</v>
      </c>
      <c r="G254" s="68">
        <v>1715.3</v>
      </c>
      <c r="H254" s="69">
        <v>6.49</v>
      </c>
      <c r="I254" s="70">
        <f>H254</f>
        <v>6.49</v>
      </c>
      <c r="J254" s="69">
        <v>3.8073999999999999</v>
      </c>
      <c r="K254" s="70">
        <f>I254-N254</f>
        <v>3.8074000000000003</v>
      </c>
      <c r="L254" s="70">
        <f>I254-P254</f>
        <v>3.8074000000000003</v>
      </c>
      <c r="M254" s="69">
        <v>52.6</v>
      </c>
      <c r="N254" s="71">
        <f>M254*0.051</f>
        <v>2.6825999999999999</v>
      </c>
      <c r="O254" s="69">
        <v>52.6</v>
      </c>
      <c r="P254" s="70">
        <f>O254*0.051</f>
        <v>2.6825999999999999</v>
      </c>
      <c r="Q254" s="69">
        <f>J254*1000/D254</f>
        <v>126.91333333333334</v>
      </c>
      <c r="R254" s="69">
        <f>K254*1000/D254</f>
        <v>126.91333333333336</v>
      </c>
      <c r="S254" s="69">
        <f>L254*1000/D254</f>
        <v>126.91333333333336</v>
      </c>
      <c r="T254" s="70">
        <f>L254-J254</f>
        <v>0</v>
      </c>
      <c r="U254" s="70">
        <f>N254-P254</f>
        <v>0</v>
      </c>
      <c r="V254" s="219">
        <f>O254-M254</f>
        <v>0</v>
      </c>
    </row>
    <row r="255" spans="1:22" s="1" customFormat="1" x14ac:dyDescent="0.2">
      <c r="A255" s="119"/>
      <c r="B255" s="117">
        <v>249</v>
      </c>
      <c r="C255" s="72" t="s">
        <v>119</v>
      </c>
      <c r="D255" s="68">
        <v>79</v>
      </c>
      <c r="E255" s="68">
        <v>1976</v>
      </c>
      <c r="F255" s="68">
        <v>3845.02</v>
      </c>
      <c r="G255" s="68">
        <v>3845.02</v>
      </c>
      <c r="H255" s="69">
        <v>15.875999999999999</v>
      </c>
      <c r="I255" s="70">
        <f>H255</f>
        <v>15.875999999999999</v>
      </c>
      <c r="J255" s="69">
        <v>9.9485489999999999</v>
      </c>
      <c r="K255" s="70">
        <f>I255-N255</f>
        <v>10.061999999999999</v>
      </c>
      <c r="L255" s="70">
        <f>I255-P255</f>
        <v>10.137582</v>
      </c>
      <c r="M255" s="69">
        <v>114</v>
      </c>
      <c r="N255" s="71">
        <f>M255*0.051</f>
        <v>5.8140000000000001</v>
      </c>
      <c r="O255" s="69">
        <v>112.518</v>
      </c>
      <c r="P255" s="70">
        <f>O255*0.051</f>
        <v>5.7384179999999994</v>
      </c>
      <c r="Q255" s="69">
        <f>J255*1000/D255</f>
        <v>125.93099999999998</v>
      </c>
      <c r="R255" s="69">
        <f>K255*1000/D255</f>
        <v>127.36708860759494</v>
      </c>
      <c r="S255" s="69">
        <f>L255*1000/D255</f>
        <v>128.32382278481012</v>
      </c>
      <c r="T255" s="70">
        <f>L255-J255</f>
        <v>0.18903300000000023</v>
      </c>
      <c r="U255" s="70">
        <f>N255-P255</f>
        <v>7.5582000000000704E-2</v>
      </c>
      <c r="V255" s="219">
        <f>O255-M255</f>
        <v>-1.4819999999999993</v>
      </c>
    </row>
    <row r="256" spans="1:22" s="1" customFormat="1" x14ac:dyDescent="0.2">
      <c r="A256" s="119"/>
      <c r="B256" s="117">
        <v>250</v>
      </c>
      <c r="C256" s="76" t="s">
        <v>120</v>
      </c>
      <c r="D256" s="77">
        <v>20</v>
      </c>
      <c r="E256" s="77">
        <v>1983</v>
      </c>
      <c r="F256" s="77">
        <v>1037.5</v>
      </c>
      <c r="G256" s="77">
        <v>1037.5</v>
      </c>
      <c r="H256" s="70">
        <v>4.6059999999999999</v>
      </c>
      <c r="I256" s="70">
        <f>H256</f>
        <v>4.6059999999999999</v>
      </c>
      <c r="J256" s="78">
        <v>2.6618400000000002</v>
      </c>
      <c r="K256" s="70">
        <f>I256-N256</f>
        <v>2.6680000000000001</v>
      </c>
      <c r="L256" s="70">
        <f>I256-P256</f>
        <v>2.7238449999999998</v>
      </c>
      <c r="M256" s="69">
        <v>38</v>
      </c>
      <c r="N256" s="71">
        <f>M256*0.051</f>
        <v>1.9379999999999999</v>
      </c>
      <c r="O256" s="69">
        <v>36.905000000000001</v>
      </c>
      <c r="P256" s="70">
        <f>O256*0.051</f>
        <v>1.882155</v>
      </c>
      <c r="Q256" s="69">
        <f>J256*1000/D256</f>
        <v>133.09200000000001</v>
      </c>
      <c r="R256" s="69">
        <f>K256*1000/D256</f>
        <v>133.4</v>
      </c>
      <c r="S256" s="69">
        <f>L256*1000/D256</f>
        <v>136.19225</v>
      </c>
      <c r="T256" s="70">
        <f>L256-J256</f>
        <v>6.2004999999999644E-2</v>
      </c>
      <c r="U256" s="70">
        <f>N256-P256</f>
        <v>5.5844999999999922E-2</v>
      </c>
      <c r="V256" s="219">
        <f>O256-M256</f>
        <v>-1.0949999999999989</v>
      </c>
    </row>
    <row r="257" spans="1:22" s="1" customFormat="1" x14ac:dyDescent="0.2">
      <c r="A257" s="119"/>
      <c r="B257" s="117">
        <v>251</v>
      </c>
      <c r="C257" s="72" t="s">
        <v>121</v>
      </c>
      <c r="D257" s="68">
        <v>20</v>
      </c>
      <c r="E257" s="68">
        <v>1987</v>
      </c>
      <c r="F257" s="68">
        <v>1104.7</v>
      </c>
      <c r="G257" s="68">
        <v>1104.7</v>
      </c>
      <c r="H257" s="69">
        <v>4.7439999999999998</v>
      </c>
      <c r="I257" s="70">
        <f>H257</f>
        <v>4.7439999999999998</v>
      </c>
      <c r="J257" s="69">
        <v>2.7397399999999998</v>
      </c>
      <c r="K257" s="70">
        <f>I257-N257</f>
        <v>2.806</v>
      </c>
      <c r="L257" s="70">
        <f>I257-P257</f>
        <v>2.8036539999999999</v>
      </c>
      <c r="M257" s="69">
        <v>38</v>
      </c>
      <c r="N257" s="71">
        <f>M257*0.051</f>
        <v>1.9379999999999999</v>
      </c>
      <c r="O257" s="69">
        <v>38.045999999999999</v>
      </c>
      <c r="P257" s="70">
        <f>O257*0.051</f>
        <v>1.9403459999999999</v>
      </c>
      <c r="Q257" s="69">
        <f>J257*1000/D257</f>
        <v>136.98699999999999</v>
      </c>
      <c r="R257" s="69">
        <f>K257*1000/D257</f>
        <v>140.30000000000001</v>
      </c>
      <c r="S257" s="69">
        <f>L257*1000/D257</f>
        <v>140.18270000000001</v>
      </c>
      <c r="T257" s="70">
        <f>L257-J257</f>
        <v>6.3914000000000026E-2</v>
      </c>
      <c r="U257" s="70">
        <f>N257-P257</f>
        <v>-2.3459999999999592E-3</v>
      </c>
      <c r="V257" s="219">
        <f>O257-M257</f>
        <v>4.5999999999999375E-2</v>
      </c>
    </row>
    <row r="258" spans="1:22" s="1" customFormat="1" x14ac:dyDescent="0.2">
      <c r="A258" s="119"/>
      <c r="B258" s="117">
        <v>252</v>
      </c>
      <c r="C258" s="72" t="s">
        <v>122</v>
      </c>
      <c r="D258" s="68">
        <v>20</v>
      </c>
      <c r="E258" s="68">
        <v>1985</v>
      </c>
      <c r="F258" s="70">
        <v>1045.6199999999999</v>
      </c>
      <c r="G258" s="70">
        <v>1045.6199999999999</v>
      </c>
      <c r="H258" s="69">
        <v>6.3339999999999996</v>
      </c>
      <c r="I258" s="70">
        <f>H258</f>
        <v>6.3339999999999996</v>
      </c>
      <c r="J258" s="69">
        <v>4.4966799999999996</v>
      </c>
      <c r="K258" s="70">
        <f>I258-N258</f>
        <v>4.5489999999999995</v>
      </c>
      <c r="L258" s="70">
        <f>I258-P258</f>
        <v>4.5552729999999997</v>
      </c>
      <c r="M258" s="69">
        <v>35</v>
      </c>
      <c r="N258" s="71">
        <f>M258*0.051</f>
        <v>1.7849999999999999</v>
      </c>
      <c r="O258" s="69">
        <v>34.877000000000002</v>
      </c>
      <c r="P258" s="70">
        <f>O258*0.051</f>
        <v>1.7787269999999999</v>
      </c>
      <c r="Q258" s="69">
        <f>J258*1000/D258</f>
        <v>224.83399999999997</v>
      </c>
      <c r="R258" s="69">
        <f>K258*1000/D258</f>
        <v>227.44999999999996</v>
      </c>
      <c r="S258" s="69">
        <f>L258*1000/D258</f>
        <v>227.76364999999996</v>
      </c>
      <c r="T258" s="70">
        <f>L258-J258</f>
        <v>5.8593000000000117E-2</v>
      </c>
      <c r="U258" s="70">
        <f>N258-P258</f>
        <v>6.272999999999973E-3</v>
      </c>
      <c r="V258" s="219">
        <f>O258-M258</f>
        <v>-0.12299999999999756</v>
      </c>
    </row>
    <row r="259" spans="1:22" s="1" customFormat="1" x14ac:dyDescent="0.2">
      <c r="A259" s="119"/>
      <c r="B259" s="117">
        <v>253</v>
      </c>
      <c r="C259" s="79" t="s">
        <v>125</v>
      </c>
      <c r="D259" s="80">
        <v>45</v>
      </c>
      <c r="E259" s="80">
        <v>1975</v>
      </c>
      <c r="F259" s="80">
        <v>2325.2199999999998</v>
      </c>
      <c r="G259" s="80">
        <v>2325.2199999999998</v>
      </c>
      <c r="H259" s="81">
        <v>7.33</v>
      </c>
      <c r="I259" s="81">
        <v>7.33</v>
      </c>
      <c r="J259" s="81">
        <v>4.5783449999999997</v>
      </c>
      <c r="K259" s="81">
        <v>4.5760000000000005</v>
      </c>
      <c r="L259" s="81">
        <v>4.5783459999999998</v>
      </c>
      <c r="M259" s="81">
        <v>54</v>
      </c>
      <c r="N259" s="82">
        <v>2.754</v>
      </c>
      <c r="O259" s="81">
        <v>53.954000000000001</v>
      </c>
      <c r="P259" s="81">
        <v>2.7516539999999998</v>
      </c>
      <c r="Q259" s="83">
        <v>101.74099999999999</v>
      </c>
      <c r="R259" s="83">
        <v>101.68888888888891</v>
      </c>
      <c r="S259" s="83">
        <v>101.74102222222221</v>
      </c>
      <c r="T259" s="81">
        <v>1.000000000139778E-6</v>
      </c>
      <c r="U259" s="81">
        <v>2.3460000000001813E-3</v>
      </c>
      <c r="V259" s="220">
        <v>-4.5999999999999375E-2</v>
      </c>
    </row>
    <row r="260" spans="1:22" s="1" customFormat="1" x14ac:dyDescent="0.2">
      <c r="A260" s="119"/>
      <c r="B260" s="117">
        <v>254</v>
      </c>
      <c r="C260" s="79" t="s">
        <v>126</v>
      </c>
      <c r="D260" s="80">
        <v>44</v>
      </c>
      <c r="E260" s="80">
        <v>1985</v>
      </c>
      <c r="F260" s="81">
        <v>2285.27</v>
      </c>
      <c r="G260" s="81">
        <v>2285.27</v>
      </c>
      <c r="H260" s="81">
        <v>8.3620000000000001</v>
      </c>
      <c r="I260" s="81">
        <v>8.3620000000000001</v>
      </c>
      <c r="J260" s="81">
        <v>4.5827109999999998</v>
      </c>
      <c r="K260" s="81">
        <v>4.6900000000000004</v>
      </c>
      <c r="L260" s="81">
        <v>4.5826960000000003</v>
      </c>
      <c r="M260" s="81">
        <v>72</v>
      </c>
      <c r="N260" s="82">
        <v>3.6719999999999997</v>
      </c>
      <c r="O260" s="81">
        <v>74.103999999999999</v>
      </c>
      <c r="P260" s="81">
        <v>3.7793039999999998</v>
      </c>
      <c r="Q260" s="83">
        <v>104.15252272727271</v>
      </c>
      <c r="R260" s="83">
        <v>106.59090909090909</v>
      </c>
      <c r="S260" s="83">
        <v>104.15218181818182</v>
      </c>
      <c r="T260" s="81">
        <v>-1.4999999999432134E-5</v>
      </c>
      <c r="U260" s="81">
        <v>-0.10730400000000007</v>
      </c>
      <c r="V260" s="220">
        <v>2.1039999999999992</v>
      </c>
    </row>
    <row r="261" spans="1:22" s="1" customFormat="1" x14ac:dyDescent="0.2">
      <c r="A261" s="119"/>
      <c r="B261" s="117">
        <v>255</v>
      </c>
      <c r="C261" s="79" t="s">
        <v>128</v>
      </c>
      <c r="D261" s="80">
        <v>6</v>
      </c>
      <c r="E261" s="80">
        <v>1956</v>
      </c>
      <c r="F261" s="81">
        <v>327.26</v>
      </c>
      <c r="G261" s="81">
        <v>327.26</v>
      </c>
      <c r="H261" s="84">
        <v>1.3109999999999999</v>
      </c>
      <c r="I261" s="81">
        <v>1.3109999999999999</v>
      </c>
      <c r="J261" s="81">
        <v>0.85521599999999998</v>
      </c>
      <c r="K261" s="81">
        <v>0.90300000000000002</v>
      </c>
      <c r="L261" s="81">
        <v>0.855213</v>
      </c>
      <c r="M261" s="81">
        <v>8</v>
      </c>
      <c r="N261" s="82">
        <v>0.40799999999999997</v>
      </c>
      <c r="O261" s="81">
        <v>8.9369999999999994</v>
      </c>
      <c r="P261" s="81">
        <v>0.45578699999999994</v>
      </c>
      <c r="Q261" s="83">
        <v>142.536</v>
      </c>
      <c r="R261" s="83">
        <v>150.5</v>
      </c>
      <c r="S261" s="83">
        <v>142.53549999999998</v>
      </c>
      <c r="T261" s="81">
        <v>-2.9999999999752447E-6</v>
      </c>
      <c r="U261" s="81">
        <v>-4.7786999999999968E-2</v>
      </c>
      <c r="V261" s="220">
        <v>0.93699999999999939</v>
      </c>
    </row>
    <row r="262" spans="1:22" s="1" customFormat="1" x14ac:dyDescent="0.2">
      <c r="A262" s="119"/>
      <c r="B262" s="117">
        <v>256</v>
      </c>
      <c r="C262" s="79" t="s">
        <v>129</v>
      </c>
      <c r="D262" s="80">
        <v>45</v>
      </c>
      <c r="E262" s="80">
        <v>1982</v>
      </c>
      <c r="F262" s="80">
        <v>1563.22</v>
      </c>
      <c r="G262" s="80">
        <v>1563.22</v>
      </c>
      <c r="H262" s="84">
        <v>3.847</v>
      </c>
      <c r="I262" s="81">
        <v>3.847</v>
      </c>
      <c r="J262" s="81">
        <v>0.901258</v>
      </c>
      <c r="K262" s="81">
        <v>0.9910000000000001</v>
      </c>
      <c r="L262" s="81">
        <v>0.90124000000000049</v>
      </c>
      <c r="M262" s="81">
        <v>56</v>
      </c>
      <c r="N262" s="82">
        <v>2.8559999999999999</v>
      </c>
      <c r="O262" s="81">
        <v>57.76</v>
      </c>
      <c r="P262" s="81">
        <v>2.9457599999999995</v>
      </c>
      <c r="Q262" s="83">
        <v>20.027955555555558</v>
      </c>
      <c r="R262" s="83">
        <v>22.022222222222226</v>
      </c>
      <c r="S262" s="83">
        <v>20.027555555555566</v>
      </c>
      <c r="T262" s="81">
        <v>-1.7999999999518401E-5</v>
      </c>
      <c r="U262" s="81">
        <v>-8.9759999999999618E-2</v>
      </c>
      <c r="V262" s="220">
        <v>1.759999999999998</v>
      </c>
    </row>
    <row r="263" spans="1:22" s="1" customFormat="1" ht="12.75" customHeight="1" x14ac:dyDescent="0.2">
      <c r="A263" s="119"/>
      <c r="B263" s="117">
        <v>257</v>
      </c>
      <c r="C263" s="85" t="s">
        <v>138</v>
      </c>
      <c r="D263" s="86">
        <v>91</v>
      </c>
      <c r="E263" s="86" t="s">
        <v>131</v>
      </c>
      <c r="F263" s="86">
        <v>4435.8900000000003</v>
      </c>
      <c r="G263" s="86">
        <v>4435.8900000000003</v>
      </c>
      <c r="H263" s="87">
        <v>17.681999999999999</v>
      </c>
      <c r="I263" s="88">
        <f>H263</f>
        <v>17.681999999999999</v>
      </c>
      <c r="J263" s="88">
        <v>12</v>
      </c>
      <c r="K263" s="88">
        <f>I263-N263</f>
        <v>12.312999999999999</v>
      </c>
      <c r="L263" s="88">
        <f>I263-P263</f>
        <v>12.661984999999998</v>
      </c>
      <c r="M263" s="89">
        <v>100</v>
      </c>
      <c r="N263" s="87">
        <f>M263*0.05369</f>
        <v>5.3689999999999998</v>
      </c>
      <c r="O263" s="89">
        <v>93.5</v>
      </c>
      <c r="P263" s="88">
        <f>O263*0.05369</f>
        <v>5.0200149999999999</v>
      </c>
      <c r="Q263" s="89">
        <f>J263*1000/D263</f>
        <v>131.86813186813185</v>
      </c>
      <c r="R263" s="89">
        <f>K263*1000/D263</f>
        <v>135.30769230769229</v>
      </c>
      <c r="S263" s="89">
        <f>L263*1000/D263</f>
        <v>139.14269230769227</v>
      </c>
      <c r="T263" s="88">
        <f>L263-J263</f>
        <v>0.66198499999999783</v>
      </c>
      <c r="U263" s="88">
        <f>N263-P263</f>
        <v>0.34898499999999988</v>
      </c>
      <c r="V263" s="221">
        <f>O263-M263</f>
        <v>-6.5</v>
      </c>
    </row>
    <row r="264" spans="1:22" s="1" customFormat="1" x14ac:dyDescent="0.2">
      <c r="A264" s="119"/>
      <c r="B264" s="117">
        <v>258</v>
      </c>
      <c r="C264" s="85" t="s">
        <v>152</v>
      </c>
      <c r="D264" s="86">
        <v>40</v>
      </c>
      <c r="E264" s="86">
        <v>1981</v>
      </c>
      <c r="F264" s="86">
        <v>1647.25</v>
      </c>
      <c r="G264" s="86">
        <v>1647.25</v>
      </c>
      <c r="H264" s="87">
        <v>9.8680000000000003</v>
      </c>
      <c r="I264" s="88">
        <f>H264</f>
        <v>9.8680000000000003</v>
      </c>
      <c r="J264" s="88">
        <v>7.2439999999999998</v>
      </c>
      <c r="K264" s="88">
        <f>I264-N264</f>
        <v>7.4710000000000001</v>
      </c>
      <c r="L264" s="88">
        <f>I264-P264</f>
        <v>7.4710000000000001</v>
      </c>
      <c r="M264" s="89">
        <v>47</v>
      </c>
      <c r="N264" s="87">
        <f>M264*0.051</f>
        <v>2.3969999999999998</v>
      </c>
      <c r="O264" s="89">
        <v>47</v>
      </c>
      <c r="P264" s="88">
        <f>O264*0.051</f>
        <v>2.3969999999999998</v>
      </c>
      <c r="Q264" s="89">
        <f>J264*1000/D264</f>
        <v>181.1</v>
      </c>
      <c r="R264" s="89">
        <f>K264*1000/D264</f>
        <v>186.77500000000001</v>
      </c>
      <c r="S264" s="89">
        <f>L264*1000/D264</f>
        <v>186.77500000000001</v>
      </c>
      <c r="T264" s="88">
        <f>L264-J264</f>
        <v>0.22700000000000031</v>
      </c>
      <c r="U264" s="88">
        <f>N264-P264</f>
        <v>0</v>
      </c>
      <c r="V264" s="221">
        <f>O264-M264</f>
        <v>0</v>
      </c>
    </row>
    <row r="265" spans="1:22" s="1" customFormat="1" x14ac:dyDescent="0.2">
      <c r="A265" s="119"/>
      <c r="B265" s="117">
        <v>259</v>
      </c>
      <c r="C265" s="85" t="s">
        <v>156</v>
      </c>
      <c r="D265" s="86">
        <v>30</v>
      </c>
      <c r="E265" s="86">
        <v>1972</v>
      </c>
      <c r="F265" s="86">
        <v>1727.6</v>
      </c>
      <c r="G265" s="86">
        <v>1727.6</v>
      </c>
      <c r="H265" s="89">
        <v>7.8869999999999996</v>
      </c>
      <c r="I265" s="88">
        <f>H265</f>
        <v>7.8869999999999996</v>
      </c>
      <c r="J265" s="89">
        <v>5.15</v>
      </c>
      <c r="K265" s="88">
        <f>I265-N265</f>
        <v>5.3879999999999999</v>
      </c>
      <c r="L265" s="88">
        <f>I265-P265</f>
        <v>5.3879999999999999</v>
      </c>
      <c r="M265" s="89">
        <v>49</v>
      </c>
      <c r="N265" s="87">
        <f>M265*0.051</f>
        <v>2.4989999999999997</v>
      </c>
      <c r="O265" s="89">
        <v>49</v>
      </c>
      <c r="P265" s="88">
        <f>O265*0.051</f>
        <v>2.4989999999999997</v>
      </c>
      <c r="Q265" s="89">
        <f>J265*1000/D265</f>
        <v>171.66666666666666</v>
      </c>
      <c r="R265" s="89">
        <f>K265*1000/D265</f>
        <v>179.6</v>
      </c>
      <c r="S265" s="89">
        <f>L265*1000/D265</f>
        <v>179.6</v>
      </c>
      <c r="T265" s="88">
        <f>L265-J265</f>
        <v>0.23799999999999955</v>
      </c>
      <c r="U265" s="88">
        <f>N265-P265</f>
        <v>0</v>
      </c>
      <c r="V265" s="221">
        <f>O265-M265</f>
        <v>0</v>
      </c>
    </row>
    <row r="266" spans="1:22" s="1" customFormat="1" x14ac:dyDescent="0.2">
      <c r="A266" s="119"/>
      <c r="B266" s="117">
        <v>260</v>
      </c>
      <c r="C266" s="85" t="s">
        <v>157</v>
      </c>
      <c r="D266" s="86">
        <v>30</v>
      </c>
      <c r="E266" s="86">
        <v>1970</v>
      </c>
      <c r="F266" s="86">
        <v>1727.6</v>
      </c>
      <c r="G266" s="86">
        <v>1727.6</v>
      </c>
      <c r="H266" s="89">
        <v>7.7960000000000003</v>
      </c>
      <c r="I266" s="88">
        <f>H266</f>
        <v>7.7960000000000003</v>
      </c>
      <c r="J266" s="89">
        <v>5.1719999999999997</v>
      </c>
      <c r="K266" s="88">
        <f>I266-N266</f>
        <v>5.3990000000000009</v>
      </c>
      <c r="L266" s="88">
        <f>I266-P266</f>
        <v>5.3990000000000009</v>
      </c>
      <c r="M266" s="89">
        <v>47</v>
      </c>
      <c r="N266" s="87">
        <f>M266*0.051</f>
        <v>2.3969999999999998</v>
      </c>
      <c r="O266" s="89">
        <v>47</v>
      </c>
      <c r="P266" s="88">
        <f>O266*0.051</f>
        <v>2.3969999999999998</v>
      </c>
      <c r="Q266" s="89">
        <f>J266*1000/D266</f>
        <v>172.4</v>
      </c>
      <c r="R266" s="89">
        <f>K266*1000/D266</f>
        <v>179.9666666666667</v>
      </c>
      <c r="S266" s="89">
        <f>L266*1000/D266</f>
        <v>179.9666666666667</v>
      </c>
      <c r="T266" s="88">
        <f>L266-J266</f>
        <v>0.2270000000000012</v>
      </c>
      <c r="U266" s="88">
        <f>N266-P266</f>
        <v>0</v>
      </c>
      <c r="V266" s="221">
        <f>O266-M266</f>
        <v>0</v>
      </c>
    </row>
    <row r="267" spans="1:22" s="1" customFormat="1" x14ac:dyDescent="0.2">
      <c r="A267" s="119"/>
      <c r="B267" s="117">
        <v>261</v>
      </c>
      <c r="C267" s="85" t="s">
        <v>158</v>
      </c>
      <c r="D267" s="86">
        <v>30</v>
      </c>
      <c r="E267" s="86">
        <v>1973</v>
      </c>
      <c r="F267" s="86">
        <v>1725.95</v>
      </c>
      <c r="G267" s="86">
        <v>1725.95</v>
      </c>
      <c r="H267" s="89">
        <v>7.5359999999999996</v>
      </c>
      <c r="I267" s="88">
        <f>H267</f>
        <v>7.5359999999999996</v>
      </c>
      <c r="J267" s="89">
        <v>4.9109999999999996</v>
      </c>
      <c r="K267" s="88">
        <f>I267-N267</f>
        <v>5.1389999999999993</v>
      </c>
      <c r="L267" s="88">
        <f>I267-P267</f>
        <v>5.1389999999999993</v>
      </c>
      <c r="M267" s="89">
        <v>47</v>
      </c>
      <c r="N267" s="87">
        <f>M267*0.051</f>
        <v>2.3969999999999998</v>
      </c>
      <c r="O267" s="89">
        <v>47</v>
      </c>
      <c r="P267" s="88">
        <f>O267*0.051</f>
        <v>2.3969999999999998</v>
      </c>
      <c r="Q267" s="89">
        <f>J267*1000/D267</f>
        <v>163.69999999999999</v>
      </c>
      <c r="R267" s="89">
        <f>K267*1000/D267</f>
        <v>171.29999999999998</v>
      </c>
      <c r="S267" s="89">
        <f>L267*1000/D267</f>
        <v>171.29999999999998</v>
      </c>
      <c r="T267" s="88">
        <f>L267-J267</f>
        <v>0.22799999999999976</v>
      </c>
      <c r="U267" s="88">
        <f>N267-P267</f>
        <v>0</v>
      </c>
      <c r="V267" s="221">
        <f>O267-M267</f>
        <v>0</v>
      </c>
    </row>
    <row r="268" spans="1:22" s="1" customFormat="1" x14ac:dyDescent="0.2">
      <c r="A268" s="119"/>
      <c r="B268" s="117">
        <v>262</v>
      </c>
      <c r="C268" s="85" t="s">
        <v>159</v>
      </c>
      <c r="D268" s="86">
        <v>20</v>
      </c>
      <c r="E268" s="86">
        <v>1985</v>
      </c>
      <c r="F268" s="88">
        <v>1055.8800000000001</v>
      </c>
      <c r="G268" s="88">
        <v>1055.8800000000001</v>
      </c>
      <c r="H268" s="88">
        <v>5.1820000000000004</v>
      </c>
      <c r="I268" s="88">
        <f>H268</f>
        <v>5.1820000000000004</v>
      </c>
      <c r="J268" s="88">
        <v>3.6739999999999999</v>
      </c>
      <c r="K268" s="88">
        <f>I268-N268</f>
        <v>3.8050000000000006</v>
      </c>
      <c r="L268" s="88">
        <f>I268-P268</f>
        <v>3.8050000000000006</v>
      </c>
      <c r="M268" s="88">
        <v>27</v>
      </c>
      <c r="N268" s="87">
        <f>M268*0.051</f>
        <v>1.377</v>
      </c>
      <c r="O268" s="88">
        <v>27</v>
      </c>
      <c r="P268" s="88">
        <f>O268*0.051</f>
        <v>1.377</v>
      </c>
      <c r="Q268" s="89">
        <f>J268*1000/D268</f>
        <v>183.7</v>
      </c>
      <c r="R268" s="89">
        <f>K268*1000/D268</f>
        <v>190.25000000000003</v>
      </c>
      <c r="S268" s="89">
        <f>L268*1000/D268</f>
        <v>190.25000000000003</v>
      </c>
      <c r="T268" s="88">
        <f>L268-J268</f>
        <v>0.13100000000000067</v>
      </c>
      <c r="U268" s="88">
        <f>N268-P268</f>
        <v>0</v>
      </c>
      <c r="V268" s="221">
        <f>O268-M268</f>
        <v>0</v>
      </c>
    </row>
    <row r="269" spans="1:22" s="1" customFormat="1" x14ac:dyDescent="0.2">
      <c r="A269" s="119"/>
      <c r="B269" s="117">
        <v>263</v>
      </c>
      <c r="C269" s="90" t="s">
        <v>160</v>
      </c>
      <c r="D269" s="91">
        <v>27</v>
      </c>
      <c r="E269" s="91">
        <v>1992</v>
      </c>
      <c r="F269" s="91">
        <v>2043.2</v>
      </c>
      <c r="G269" s="91">
        <v>2043.2</v>
      </c>
      <c r="H269" s="88">
        <v>9.0410000000000004</v>
      </c>
      <c r="I269" s="88">
        <f>H269</f>
        <v>9.0410000000000004</v>
      </c>
      <c r="J269" s="92">
        <v>6.5839999999999996</v>
      </c>
      <c r="K269" s="88">
        <f>I269-N269</f>
        <v>6.7970000000000006</v>
      </c>
      <c r="L269" s="88">
        <f>I269-P269</f>
        <v>6.7970000000000006</v>
      </c>
      <c r="M269" s="93">
        <v>44</v>
      </c>
      <c r="N269" s="87">
        <f>M269*0.051</f>
        <v>2.2439999999999998</v>
      </c>
      <c r="O269" s="89">
        <v>44</v>
      </c>
      <c r="P269" s="88">
        <f>O269*0.051</f>
        <v>2.2439999999999998</v>
      </c>
      <c r="Q269" s="89">
        <f>J269*1000/D269</f>
        <v>243.85185185185185</v>
      </c>
      <c r="R269" s="89">
        <f>K269*1000/D269</f>
        <v>251.74074074074076</v>
      </c>
      <c r="S269" s="89">
        <f>L269*1000/D269</f>
        <v>251.74074074074076</v>
      </c>
      <c r="T269" s="88">
        <f>L269-J269</f>
        <v>0.21300000000000097</v>
      </c>
      <c r="U269" s="88">
        <f>N269-P269</f>
        <v>0</v>
      </c>
      <c r="V269" s="221">
        <f>O269-M269</f>
        <v>0</v>
      </c>
    </row>
    <row r="270" spans="1:22" s="1" customFormat="1" x14ac:dyDescent="0.2">
      <c r="A270" s="119"/>
      <c r="B270" s="117">
        <v>264</v>
      </c>
      <c r="C270" s="85" t="s">
        <v>161</v>
      </c>
      <c r="D270" s="86">
        <v>20</v>
      </c>
      <c r="E270" s="86">
        <v>1987</v>
      </c>
      <c r="F270" s="86">
        <v>1071.6500000000001</v>
      </c>
      <c r="G270" s="86">
        <v>1071.6500000000001</v>
      </c>
      <c r="H270" s="89">
        <v>5.609</v>
      </c>
      <c r="I270" s="88">
        <f>H270</f>
        <v>5.609</v>
      </c>
      <c r="J270" s="89">
        <v>4.0449999999999999</v>
      </c>
      <c r="K270" s="88">
        <f>I270-N270</f>
        <v>4.181</v>
      </c>
      <c r="L270" s="88">
        <f>I270-P270</f>
        <v>4.181</v>
      </c>
      <c r="M270" s="89">
        <v>28</v>
      </c>
      <c r="N270" s="87">
        <f>M270*0.051</f>
        <v>1.4279999999999999</v>
      </c>
      <c r="O270" s="89">
        <v>28</v>
      </c>
      <c r="P270" s="88">
        <f>O270*0.051</f>
        <v>1.4279999999999999</v>
      </c>
      <c r="Q270" s="89">
        <f>J270*1000/D270</f>
        <v>202.25</v>
      </c>
      <c r="R270" s="89">
        <f>K270*1000/D270</f>
        <v>209.05</v>
      </c>
      <c r="S270" s="89">
        <f>L270*1000/D270</f>
        <v>209.05</v>
      </c>
      <c r="T270" s="88">
        <f>L270-J270</f>
        <v>0.13600000000000012</v>
      </c>
      <c r="U270" s="88">
        <f>N270-P270</f>
        <v>0</v>
      </c>
      <c r="V270" s="221">
        <f>O270-M270</f>
        <v>0</v>
      </c>
    </row>
    <row r="271" spans="1:22" s="1" customFormat="1" x14ac:dyDescent="0.2">
      <c r="A271" s="119"/>
      <c r="B271" s="117">
        <v>265</v>
      </c>
      <c r="C271" s="85" t="s">
        <v>162</v>
      </c>
      <c r="D271" s="86">
        <v>20</v>
      </c>
      <c r="E271" s="86">
        <v>1984</v>
      </c>
      <c r="F271" s="88">
        <v>1059.05</v>
      </c>
      <c r="G271" s="88">
        <v>1059.05</v>
      </c>
      <c r="H271" s="89">
        <v>5.7480000000000002</v>
      </c>
      <c r="I271" s="88">
        <f>H271</f>
        <v>5.7480000000000002</v>
      </c>
      <c r="J271" s="89">
        <v>4.0389999999999997</v>
      </c>
      <c r="K271" s="88">
        <f>I271-N271</f>
        <v>4.1874000000000002</v>
      </c>
      <c r="L271" s="88">
        <f>I271-P271</f>
        <v>4.1874000000000002</v>
      </c>
      <c r="M271" s="89">
        <v>30.6</v>
      </c>
      <c r="N271" s="87">
        <f>M271*0.051</f>
        <v>1.5606</v>
      </c>
      <c r="O271" s="87">
        <v>30.6</v>
      </c>
      <c r="P271" s="88">
        <f>O271*0.051</f>
        <v>1.5606</v>
      </c>
      <c r="Q271" s="89">
        <f>J271*1000/D271</f>
        <v>201.95</v>
      </c>
      <c r="R271" s="89">
        <f>K271*1000/D271</f>
        <v>209.37000000000003</v>
      </c>
      <c r="S271" s="89">
        <f>L271*1000/D271</f>
        <v>209.37000000000003</v>
      </c>
      <c r="T271" s="88">
        <f>L271-J271</f>
        <v>0.14840000000000053</v>
      </c>
      <c r="U271" s="88">
        <f>N271-P271</f>
        <v>0</v>
      </c>
      <c r="V271" s="221">
        <f>O271-M271</f>
        <v>0</v>
      </c>
    </row>
    <row r="272" spans="1:22" s="1" customFormat="1" x14ac:dyDescent="0.2">
      <c r="A272" s="119"/>
      <c r="B272" s="117">
        <v>266</v>
      </c>
      <c r="C272" s="85" t="s">
        <v>165</v>
      </c>
      <c r="D272" s="86">
        <v>20</v>
      </c>
      <c r="E272" s="86">
        <v>1983</v>
      </c>
      <c r="F272" s="86">
        <v>1040</v>
      </c>
      <c r="G272" s="86">
        <v>1040</v>
      </c>
      <c r="H272" s="89">
        <v>6.2889999999999997</v>
      </c>
      <c r="I272" s="88">
        <f>H272</f>
        <v>6.2889999999999997</v>
      </c>
      <c r="J272" s="89">
        <v>4.6130000000000004</v>
      </c>
      <c r="K272" s="88">
        <f>I272-N272</f>
        <v>4.7590000000000003</v>
      </c>
      <c r="L272" s="88">
        <f>I272-P272</f>
        <v>4.7590000000000003</v>
      </c>
      <c r="M272" s="89">
        <v>30</v>
      </c>
      <c r="N272" s="87">
        <f>M272*0.051</f>
        <v>1.5299999999999998</v>
      </c>
      <c r="O272" s="89">
        <v>30</v>
      </c>
      <c r="P272" s="88">
        <f>O272*0.051</f>
        <v>1.5299999999999998</v>
      </c>
      <c r="Q272" s="89">
        <f>J272*1000/D272</f>
        <v>230.65</v>
      </c>
      <c r="R272" s="89">
        <f>K272*1000/D272</f>
        <v>237.95</v>
      </c>
      <c r="S272" s="89">
        <f>L272*1000/D272</f>
        <v>237.95</v>
      </c>
      <c r="T272" s="88">
        <f>L272-J272</f>
        <v>0.14599999999999991</v>
      </c>
      <c r="U272" s="88">
        <f>N272-P272</f>
        <v>0</v>
      </c>
      <c r="V272" s="221">
        <f>O272-M272</f>
        <v>0</v>
      </c>
    </row>
    <row r="273" spans="1:22" s="1" customFormat="1" x14ac:dyDescent="0.2">
      <c r="A273" s="119"/>
      <c r="B273" s="117">
        <v>267</v>
      </c>
      <c r="C273" s="85" t="s">
        <v>166</v>
      </c>
      <c r="D273" s="86">
        <v>20</v>
      </c>
      <c r="E273" s="86">
        <v>1983</v>
      </c>
      <c r="F273" s="88">
        <v>1040.3</v>
      </c>
      <c r="G273" s="88">
        <v>1040.3</v>
      </c>
      <c r="H273" s="88">
        <v>5.9790000000000001</v>
      </c>
      <c r="I273" s="88">
        <f>H273</f>
        <v>5.9790000000000001</v>
      </c>
      <c r="J273" s="88">
        <v>4.3029999999999999</v>
      </c>
      <c r="K273" s="88">
        <f>I273-N273</f>
        <v>4.4489999999999998</v>
      </c>
      <c r="L273" s="88">
        <f>I273-P273</f>
        <v>4.4489999999999998</v>
      </c>
      <c r="M273" s="88">
        <v>30</v>
      </c>
      <c r="N273" s="87">
        <f>M273*0.051</f>
        <v>1.5299999999999998</v>
      </c>
      <c r="O273" s="88">
        <v>30</v>
      </c>
      <c r="P273" s="88">
        <f>O273*0.051</f>
        <v>1.5299999999999998</v>
      </c>
      <c r="Q273" s="89">
        <f>J273*1000/D273</f>
        <v>215.15</v>
      </c>
      <c r="R273" s="89">
        <f>K273*1000/D273</f>
        <v>222.45</v>
      </c>
      <c r="S273" s="89">
        <f>L273*1000/D273</f>
        <v>222.45</v>
      </c>
      <c r="T273" s="88">
        <f>L273-J273</f>
        <v>0.14599999999999991</v>
      </c>
      <c r="U273" s="88">
        <f>N273-P273</f>
        <v>0</v>
      </c>
      <c r="V273" s="221">
        <f>O273-M273</f>
        <v>0</v>
      </c>
    </row>
    <row r="274" spans="1:22" s="1" customFormat="1" x14ac:dyDescent="0.2">
      <c r="A274" s="119"/>
      <c r="B274" s="117">
        <v>268</v>
      </c>
      <c r="C274" s="85" t="s">
        <v>167</v>
      </c>
      <c r="D274" s="86">
        <v>20</v>
      </c>
      <c r="E274" s="86">
        <v>1982</v>
      </c>
      <c r="F274" s="86">
        <v>1035.05</v>
      </c>
      <c r="G274" s="86">
        <v>1035.05</v>
      </c>
      <c r="H274" s="89">
        <v>6.0129999999999999</v>
      </c>
      <c r="I274" s="88">
        <f>H274</f>
        <v>6.0129999999999999</v>
      </c>
      <c r="J274" s="89">
        <v>4.3963000000000001</v>
      </c>
      <c r="K274" s="88">
        <f>I274-N274</f>
        <v>4.5339999999999998</v>
      </c>
      <c r="L274" s="88">
        <f>I274-P274</f>
        <v>4.5339999999999998</v>
      </c>
      <c r="M274" s="89">
        <v>29</v>
      </c>
      <c r="N274" s="87">
        <f>M274*0.051</f>
        <v>1.4789999999999999</v>
      </c>
      <c r="O274" s="89">
        <v>29</v>
      </c>
      <c r="P274" s="88">
        <f>O274*0.051</f>
        <v>1.4789999999999999</v>
      </c>
      <c r="Q274" s="89">
        <f>J274*1000/D274</f>
        <v>219.815</v>
      </c>
      <c r="R274" s="89">
        <f>K274*1000/D274</f>
        <v>226.7</v>
      </c>
      <c r="S274" s="89">
        <f>L274*1000/D274</f>
        <v>226.7</v>
      </c>
      <c r="T274" s="88">
        <f>L274-J274</f>
        <v>0.13769999999999971</v>
      </c>
      <c r="U274" s="88">
        <f>N274-P274</f>
        <v>0</v>
      </c>
      <c r="V274" s="221">
        <f>O274-M274</f>
        <v>0</v>
      </c>
    </row>
    <row r="275" spans="1:22" s="1" customFormat="1" x14ac:dyDescent="0.2">
      <c r="A275" s="119"/>
      <c r="B275" s="117">
        <v>269</v>
      </c>
      <c r="C275" s="85" t="s">
        <v>168</v>
      </c>
      <c r="D275" s="86">
        <v>20</v>
      </c>
      <c r="E275" s="86">
        <v>1982</v>
      </c>
      <c r="F275" s="86">
        <v>1051.81</v>
      </c>
      <c r="G275" s="86">
        <v>1051.81</v>
      </c>
      <c r="H275" s="89">
        <v>6.3959999999999999</v>
      </c>
      <c r="I275" s="88">
        <f>H275</f>
        <v>6.3959999999999999</v>
      </c>
      <c r="J275" s="89">
        <v>5.1109999999999998</v>
      </c>
      <c r="K275" s="88">
        <f>I275-N275</f>
        <v>5.2229999999999999</v>
      </c>
      <c r="L275" s="88">
        <f>I275-P275</f>
        <v>5.2229999999999999</v>
      </c>
      <c r="M275" s="89">
        <v>23</v>
      </c>
      <c r="N275" s="87">
        <f>M275*0.051</f>
        <v>1.1729999999999998</v>
      </c>
      <c r="O275" s="89">
        <v>23</v>
      </c>
      <c r="P275" s="88">
        <f>O275*0.051</f>
        <v>1.1729999999999998</v>
      </c>
      <c r="Q275" s="89">
        <f>J275*1000/D275</f>
        <v>255.55</v>
      </c>
      <c r="R275" s="89">
        <f>K275*1000/D275</f>
        <v>261.14999999999998</v>
      </c>
      <c r="S275" s="89">
        <f>L275*1000/D275</f>
        <v>261.14999999999998</v>
      </c>
      <c r="T275" s="88">
        <f>L275-J275</f>
        <v>0.1120000000000001</v>
      </c>
      <c r="U275" s="88">
        <f>N275-P275</f>
        <v>0</v>
      </c>
      <c r="V275" s="221">
        <f>O275-M275</f>
        <v>0</v>
      </c>
    </row>
    <row r="276" spans="1:22" s="1" customFormat="1" x14ac:dyDescent="0.2">
      <c r="A276" s="119"/>
      <c r="B276" s="117">
        <v>270</v>
      </c>
      <c r="C276" s="94" t="s">
        <v>232</v>
      </c>
      <c r="D276" s="95">
        <v>48</v>
      </c>
      <c r="E276" s="95">
        <v>1978</v>
      </c>
      <c r="F276" s="96">
        <v>2184.9299999999998</v>
      </c>
      <c r="G276" s="96">
        <v>2184.9299999999998</v>
      </c>
      <c r="H276" s="97">
        <v>10.61</v>
      </c>
      <c r="I276" s="97">
        <v>10.61</v>
      </c>
      <c r="J276" s="97">
        <v>7.0735359999999998</v>
      </c>
      <c r="K276" s="97">
        <v>6.9889999999999999</v>
      </c>
      <c r="L276" s="97">
        <v>6.9480269999999997</v>
      </c>
      <c r="M276" s="97">
        <v>71</v>
      </c>
      <c r="N276" s="98">
        <v>3.6209999999999996</v>
      </c>
      <c r="O276" s="97">
        <v>70.22</v>
      </c>
      <c r="P276" s="97">
        <v>3.6619730000000001</v>
      </c>
      <c r="Q276" s="96">
        <v>147.36533333333333</v>
      </c>
      <c r="R276" s="96">
        <v>145.60416666666666</v>
      </c>
      <c r="S276" s="96">
        <v>144.7505625</v>
      </c>
      <c r="T276" s="97">
        <v>-0.12550900000000009</v>
      </c>
      <c r="U276" s="97">
        <v>-4.0973000000000592E-2</v>
      </c>
      <c r="V276" s="222">
        <v>2.7310000000000088</v>
      </c>
    </row>
    <row r="277" spans="1:22" s="1" customFormat="1" x14ac:dyDescent="0.2">
      <c r="A277" s="119"/>
      <c r="B277" s="117">
        <v>271</v>
      </c>
      <c r="C277" s="90" t="s">
        <v>284</v>
      </c>
      <c r="D277" s="91">
        <v>10</v>
      </c>
      <c r="E277" s="91" t="s">
        <v>33</v>
      </c>
      <c r="F277" s="99">
        <v>584.33000000000004</v>
      </c>
      <c r="G277" s="99">
        <v>584.33000000000004</v>
      </c>
      <c r="H277" s="88">
        <v>2.31</v>
      </c>
      <c r="I277" s="88">
        <v>2.31</v>
      </c>
      <c r="J277" s="100">
        <v>2.31</v>
      </c>
      <c r="K277" s="88">
        <v>2.31</v>
      </c>
      <c r="L277" s="88">
        <v>2.31</v>
      </c>
      <c r="M277" s="88"/>
      <c r="N277" s="87">
        <v>0</v>
      </c>
      <c r="O277" s="88">
        <v>0</v>
      </c>
      <c r="P277" s="88">
        <v>0</v>
      </c>
      <c r="Q277" s="89">
        <v>231</v>
      </c>
      <c r="R277" s="89">
        <v>231</v>
      </c>
      <c r="S277" s="89">
        <v>231</v>
      </c>
      <c r="T277" s="88">
        <v>0</v>
      </c>
      <c r="U277" s="88">
        <v>0</v>
      </c>
      <c r="V277" s="223">
        <v>0</v>
      </c>
    </row>
    <row r="278" spans="1:22" s="1" customFormat="1" x14ac:dyDescent="0.2">
      <c r="A278" s="119"/>
      <c r="B278" s="117">
        <v>272</v>
      </c>
      <c r="C278" s="101" t="s">
        <v>290</v>
      </c>
      <c r="D278" s="102">
        <v>18</v>
      </c>
      <c r="E278" s="103" t="s">
        <v>131</v>
      </c>
      <c r="F278" s="104"/>
      <c r="G278" s="104">
        <v>910.35</v>
      </c>
      <c r="H278" s="105">
        <v>5</v>
      </c>
      <c r="I278" s="88">
        <v>5</v>
      </c>
      <c r="J278" s="106">
        <v>2.88</v>
      </c>
      <c r="K278" s="88">
        <v>2.9090000000000003</v>
      </c>
      <c r="L278" s="88">
        <v>4.0819999999999999</v>
      </c>
      <c r="M278" s="105">
        <v>41</v>
      </c>
      <c r="N278" s="87">
        <v>2.0909999999999997</v>
      </c>
      <c r="O278" s="105">
        <v>18</v>
      </c>
      <c r="P278" s="88">
        <v>0.91799999999999993</v>
      </c>
      <c r="Q278" s="89">
        <v>160</v>
      </c>
      <c r="R278" s="89">
        <v>161.61111111111114</v>
      </c>
      <c r="S278" s="89">
        <v>226.77777777777777</v>
      </c>
      <c r="T278" s="88">
        <v>1.202</v>
      </c>
      <c r="U278" s="88">
        <v>1.1729999999999998</v>
      </c>
      <c r="V278" s="223">
        <v>-23</v>
      </c>
    </row>
    <row r="279" spans="1:22" s="1" customFormat="1" x14ac:dyDescent="0.2">
      <c r="A279" s="119"/>
      <c r="B279" s="117">
        <v>273</v>
      </c>
      <c r="C279" s="101" t="s">
        <v>291</v>
      </c>
      <c r="D279" s="102">
        <v>17</v>
      </c>
      <c r="E279" s="103" t="s">
        <v>131</v>
      </c>
      <c r="F279" s="104"/>
      <c r="G279" s="104">
        <v>843.6</v>
      </c>
      <c r="H279" s="105">
        <v>3.5640000000000001</v>
      </c>
      <c r="I279" s="88">
        <v>3.5640000000000001</v>
      </c>
      <c r="J279" s="106">
        <v>2.72</v>
      </c>
      <c r="K279" s="88">
        <v>2.85</v>
      </c>
      <c r="L279" s="88">
        <v>2.8041</v>
      </c>
      <c r="M279" s="105">
        <v>14</v>
      </c>
      <c r="N279" s="87">
        <v>0.71399999999999997</v>
      </c>
      <c r="O279" s="105">
        <v>14.9</v>
      </c>
      <c r="P279" s="88">
        <v>0.75990000000000002</v>
      </c>
      <c r="Q279" s="89">
        <v>160</v>
      </c>
      <c r="R279" s="89">
        <v>167.64705882352942</v>
      </c>
      <c r="S279" s="89">
        <v>164.9470588235294</v>
      </c>
      <c r="T279" s="88">
        <v>8.4099999999999842E-2</v>
      </c>
      <c r="U279" s="88">
        <v>-4.5900000000000052E-2</v>
      </c>
      <c r="V279" s="223">
        <v>0.90000000000000036</v>
      </c>
    </row>
    <row r="280" spans="1:22" s="1" customFormat="1" ht="12.75" customHeight="1" x14ac:dyDescent="0.2">
      <c r="A280" s="119"/>
      <c r="B280" s="117">
        <v>274</v>
      </c>
      <c r="C280" s="107" t="s">
        <v>311</v>
      </c>
      <c r="D280" s="108">
        <v>19</v>
      </c>
      <c r="E280" s="108" t="s">
        <v>131</v>
      </c>
      <c r="F280" s="109"/>
      <c r="G280" s="109">
        <v>981.33</v>
      </c>
      <c r="H280" s="109">
        <v>4.0999999999999996</v>
      </c>
      <c r="I280" s="109">
        <f>H280</f>
        <v>4.0999999999999996</v>
      </c>
      <c r="J280" s="109">
        <v>3.04</v>
      </c>
      <c r="K280" s="109">
        <f>I280-N280</f>
        <v>2.9779999999999998</v>
      </c>
      <c r="L280" s="109">
        <f>I280-P280</f>
        <v>2.7229999999999999</v>
      </c>
      <c r="M280" s="109">
        <v>22</v>
      </c>
      <c r="N280" s="110">
        <f>M280*0.051</f>
        <v>1.1219999999999999</v>
      </c>
      <c r="O280" s="109">
        <v>27</v>
      </c>
      <c r="P280" s="109">
        <f>O280*0.051</f>
        <v>1.377</v>
      </c>
      <c r="Q280" s="111">
        <f>J280*1000/D280</f>
        <v>160</v>
      </c>
      <c r="R280" s="111">
        <f>K280*1000/D280</f>
        <v>156.73684210526312</v>
      </c>
      <c r="S280" s="111">
        <f>L280*1000/D280</f>
        <v>143.31578947368422</v>
      </c>
      <c r="T280" s="109">
        <f>L280-J280</f>
        <v>-0.31700000000000017</v>
      </c>
      <c r="U280" s="109">
        <f>N280-P280</f>
        <v>-0.25500000000000012</v>
      </c>
      <c r="V280" s="224">
        <f>O280-M280</f>
        <v>5</v>
      </c>
    </row>
    <row r="281" spans="1:22" s="1" customFormat="1" x14ac:dyDescent="0.2">
      <c r="A281" s="119"/>
      <c r="B281" s="117">
        <v>275</v>
      </c>
      <c r="C281" s="107" t="s">
        <v>312</v>
      </c>
      <c r="D281" s="108">
        <v>20</v>
      </c>
      <c r="E281" s="108" t="s">
        <v>131</v>
      </c>
      <c r="F281" s="108"/>
      <c r="G281" s="108">
        <v>20</v>
      </c>
      <c r="H281" s="111">
        <v>4.2549999999999999</v>
      </c>
      <c r="I281" s="109">
        <f>H281</f>
        <v>4.2549999999999999</v>
      </c>
      <c r="J281" s="111">
        <v>3.2</v>
      </c>
      <c r="K281" s="109">
        <f>I281-N281</f>
        <v>3.2349999999999999</v>
      </c>
      <c r="L281" s="109">
        <f>I281-P281</f>
        <v>3.1585000000000001</v>
      </c>
      <c r="M281" s="111">
        <v>20</v>
      </c>
      <c r="N281" s="110">
        <f>M281*0.051</f>
        <v>1.02</v>
      </c>
      <c r="O281" s="111">
        <v>21.5</v>
      </c>
      <c r="P281" s="109">
        <f>O281*0.051</f>
        <v>1.0965</v>
      </c>
      <c r="Q281" s="111">
        <f>J281*1000/D281</f>
        <v>160</v>
      </c>
      <c r="R281" s="111">
        <f>K281*1000/D281</f>
        <v>161.75</v>
      </c>
      <c r="S281" s="111">
        <f>L281*1000/D281</f>
        <v>157.92500000000001</v>
      </c>
      <c r="T281" s="109">
        <f>L281-J281</f>
        <v>-4.1500000000000092E-2</v>
      </c>
      <c r="U281" s="109">
        <f>N281-P281</f>
        <v>-7.6500000000000012E-2</v>
      </c>
      <c r="V281" s="224">
        <f>O281-M281</f>
        <v>1.5</v>
      </c>
    </row>
    <row r="282" spans="1:22" s="1" customFormat="1" x14ac:dyDescent="0.2">
      <c r="A282" s="119"/>
      <c r="B282" s="117">
        <v>276</v>
      </c>
      <c r="C282" s="107" t="s">
        <v>313</v>
      </c>
      <c r="D282" s="108">
        <v>20</v>
      </c>
      <c r="E282" s="108" t="s">
        <v>131</v>
      </c>
      <c r="F282" s="108"/>
      <c r="G282" s="108">
        <v>1062</v>
      </c>
      <c r="H282" s="111">
        <v>4.5549999999999997</v>
      </c>
      <c r="I282" s="109">
        <f>H282</f>
        <v>4.5549999999999997</v>
      </c>
      <c r="J282" s="111">
        <v>3.2</v>
      </c>
      <c r="K282" s="109">
        <f>I282-N282</f>
        <v>3.28</v>
      </c>
      <c r="L282" s="109">
        <f>I282-P282</f>
        <v>3.5859999999999999</v>
      </c>
      <c r="M282" s="111">
        <v>25</v>
      </c>
      <c r="N282" s="110">
        <f>M282*0.051</f>
        <v>1.2749999999999999</v>
      </c>
      <c r="O282" s="111">
        <v>19</v>
      </c>
      <c r="P282" s="109">
        <f>O282*0.051</f>
        <v>0.96899999999999997</v>
      </c>
      <c r="Q282" s="111">
        <f>J282*1000/D282</f>
        <v>160</v>
      </c>
      <c r="R282" s="111">
        <f>K282*1000/D282</f>
        <v>164</v>
      </c>
      <c r="S282" s="111">
        <f>L282*1000/D282</f>
        <v>179.3</v>
      </c>
      <c r="T282" s="109">
        <f>L282-J282</f>
        <v>0.38599999999999968</v>
      </c>
      <c r="U282" s="109">
        <f>N282-P282</f>
        <v>0.30599999999999994</v>
      </c>
      <c r="V282" s="224">
        <f>O282-M282</f>
        <v>-6</v>
      </c>
    </row>
    <row r="283" spans="1:22" s="1" customFormat="1" x14ac:dyDescent="0.2">
      <c r="A283" s="119"/>
      <c r="B283" s="117">
        <v>277</v>
      </c>
      <c r="C283" s="112" t="s">
        <v>314</v>
      </c>
      <c r="D283" s="108">
        <v>20</v>
      </c>
      <c r="E283" s="108" t="s">
        <v>131</v>
      </c>
      <c r="F283" s="108"/>
      <c r="G283" s="108">
        <v>1046.02</v>
      </c>
      <c r="H283" s="111">
        <v>4</v>
      </c>
      <c r="I283" s="109">
        <f>H283</f>
        <v>4</v>
      </c>
      <c r="J283" s="111">
        <v>3.2</v>
      </c>
      <c r="K283" s="109">
        <f>I283-N283</f>
        <v>3.286</v>
      </c>
      <c r="L283" s="109">
        <f>I283-P283</f>
        <v>2.5108000000000001</v>
      </c>
      <c r="M283" s="111">
        <v>14</v>
      </c>
      <c r="N283" s="110">
        <f>M283*0.051</f>
        <v>0.71399999999999997</v>
      </c>
      <c r="O283" s="111">
        <v>29.2</v>
      </c>
      <c r="P283" s="109">
        <f>O283*0.051</f>
        <v>1.4891999999999999</v>
      </c>
      <c r="Q283" s="111">
        <f>J283*1000/D283</f>
        <v>160</v>
      </c>
      <c r="R283" s="111">
        <f>K283*1000/D283</f>
        <v>164.3</v>
      </c>
      <c r="S283" s="111">
        <f>L283*1000/D283</f>
        <v>125.54</v>
      </c>
      <c r="T283" s="109">
        <f>L283-J283</f>
        <v>-0.68920000000000003</v>
      </c>
      <c r="U283" s="109">
        <f>N283-P283</f>
        <v>-0.77519999999999989</v>
      </c>
      <c r="V283" s="224">
        <f>O283-M283</f>
        <v>15.2</v>
      </c>
    </row>
    <row r="284" spans="1:22" s="1" customFormat="1" x14ac:dyDescent="0.2">
      <c r="A284" s="119"/>
      <c r="B284" s="117">
        <v>278</v>
      </c>
      <c r="C284" s="94" t="s">
        <v>378</v>
      </c>
      <c r="D284" s="95">
        <v>45</v>
      </c>
      <c r="E284" s="95">
        <v>1992</v>
      </c>
      <c r="F284" s="96">
        <v>2843.99</v>
      </c>
      <c r="G284" s="96">
        <v>2843.99</v>
      </c>
      <c r="H284" s="97">
        <v>11.51</v>
      </c>
      <c r="I284" s="97">
        <v>11.51</v>
      </c>
      <c r="J284" s="97">
        <v>7.2</v>
      </c>
      <c r="K284" s="97">
        <v>6.9849199999999998</v>
      </c>
      <c r="L284" s="97">
        <v>7.2273399999999999</v>
      </c>
      <c r="M284" s="97">
        <v>84</v>
      </c>
      <c r="N284" s="98">
        <v>4.52508</v>
      </c>
      <c r="O284" s="97">
        <v>79.5</v>
      </c>
      <c r="P284" s="97">
        <v>4.2826599999999999</v>
      </c>
      <c r="Q284" s="96">
        <v>160</v>
      </c>
      <c r="R284" s="96">
        <v>155.22044444444444</v>
      </c>
      <c r="S284" s="96">
        <v>160.60755555555556</v>
      </c>
      <c r="T284" s="97">
        <v>2.7339999999999698E-2</v>
      </c>
      <c r="U284" s="97">
        <v>0.24242000000000008</v>
      </c>
      <c r="V284" s="222">
        <v>-4.5</v>
      </c>
    </row>
    <row r="285" spans="1:22" s="1" customFormat="1" x14ac:dyDescent="0.2">
      <c r="A285" s="119"/>
      <c r="B285" s="117">
        <v>279</v>
      </c>
      <c r="C285" s="113" t="s">
        <v>381</v>
      </c>
      <c r="D285" s="66">
        <v>50</v>
      </c>
      <c r="E285" s="66">
        <v>1975</v>
      </c>
      <c r="F285" s="114">
        <v>2485.16</v>
      </c>
      <c r="G285" s="114">
        <v>2485.16</v>
      </c>
      <c r="H285" s="88">
        <v>10.99</v>
      </c>
      <c r="I285" s="88">
        <v>10.99</v>
      </c>
      <c r="J285" s="88">
        <v>7.68</v>
      </c>
      <c r="K285" s="88">
        <v>7.7039299999999997</v>
      </c>
      <c r="L285" s="88">
        <v>7.7577999999999996</v>
      </c>
      <c r="M285" s="88">
        <v>61</v>
      </c>
      <c r="N285" s="87">
        <v>3.28607</v>
      </c>
      <c r="O285" s="88">
        <v>60</v>
      </c>
      <c r="P285" s="88">
        <v>3.2322000000000002</v>
      </c>
      <c r="Q285" s="89">
        <v>160</v>
      </c>
      <c r="R285" s="89">
        <v>154.07859999999999</v>
      </c>
      <c r="S285" s="89">
        <v>155.15599999999998</v>
      </c>
      <c r="T285" s="88">
        <v>7.7799999999999869E-2</v>
      </c>
      <c r="U285" s="88">
        <v>5.3869999999999862E-2</v>
      </c>
      <c r="V285" s="223">
        <v>-1</v>
      </c>
    </row>
    <row r="286" spans="1:22" s="1" customFormat="1" x14ac:dyDescent="0.2">
      <c r="A286" s="119"/>
      <c r="B286" s="117">
        <v>280</v>
      </c>
      <c r="C286" s="113" t="s">
        <v>382</v>
      </c>
      <c r="D286" s="66">
        <v>30</v>
      </c>
      <c r="E286" s="66">
        <v>1992</v>
      </c>
      <c r="F286" s="114">
        <v>1576.72</v>
      </c>
      <c r="G286" s="114">
        <v>1576.72</v>
      </c>
      <c r="H286" s="88">
        <v>7.36</v>
      </c>
      <c r="I286" s="88">
        <v>7.36</v>
      </c>
      <c r="J286" s="88">
        <v>4.8</v>
      </c>
      <c r="K286" s="88">
        <v>4.4510199999999998</v>
      </c>
      <c r="L286" s="88">
        <v>4.9358500000000003</v>
      </c>
      <c r="M286" s="88">
        <v>54</v>
      </c>
      <c r="N286" s="87">
        <v>2.9089800000000001</v>
      </c>
      <c r="O286" s="88">
        <v>45</v>
      </c>
      <c r="P286" s="88">
        <v>2.42415</v>
      </c>
      <c r="Q286" s="89">
        <v>160</v>
      </c>
      <c r="R286" s="89">
        <v>148.36733333333333</v>
      </c>
      <c r="S286" s="89">
        <v>164.52833333333334</v>
      </c>
      <c r="T286" s="88">
        <v>0.13585000000000047</v>
      </c>
      <c r="U286" s="88">
        <v>0.48483000000000009</v>
      </c>
      <c r="V286" s="223">
        <v>-9</v>
      </c>
    </row>
    <row r="287" spans="1:22" s="1" customFormat="1" x14ac:dyDescent="0.2">
      <c r="A287" s="119"/>
      <c r="B287" s="117">
        <v>281</v>
      </c>
      <c r="C287" s="113" t="s">
        <v>383</v>
      </c>
      <c r="D287" s="66">
        <v>29</v>
      </c>
      <c r="E287" s="66">
        <v>1992</v>
      </c>
      <c r="F287" s="114">
        <v>1521.17</v>
      </c>
      <c r="G287" s="114">
        <v>1521.17</v>
      </c>
      <c r="H287" s="88">
        <v>8.0299999999999994</v>
      </c>
      <c r="I287" s="88">
        <v>8.0299999999999994</v>
      </c>
      <c r="J287" s="88">
        <v>4.6399999999999997</v>
      </c>
      <c r="K287" s="88">
        <v>4.4745799999999996</v>
      </c>
      <c r="L287" s="88">
        <v>4.7439299999999989</v>
      </c>
      <c r="M287" s="88">
        <v>66</v>
      </c>
      <c r="N287" s="87">
        <v>3.5554199999999998</v>
      </c>
      <c r="O287" s="88">
        <v>61</v>
      </c>
      <c r="P287" s="88">
        <v>3.28607</v>
      </c>
      <c r="Q287" s="89">
        <v>160</v>
      </c>
      <c r="R287" s="89">
        <v>154.2958620689655</v>
      </c>
      <c r="S287" s="89">
        <v>163.58379310344822</v>
      </c>
      <c r="T287" s="88">
        <v>0.10392999999999919</v>
      </c>
      <c r="U287" s="88">
        <v>0.26934999999999976</v>
      </c>
      <c r="V287" s="223">
        <v>-5</v>
      </c>
    </row>
    <row r="288" spans="1:22" s="1" customFormat="1" x14ac:dyDescent="0.2">
      <c r="A288" s="119"/>
      <c r="B288" s="117">
        <v>282</v>
      </c>
      <c r="C288" s="113" t="s">
        <v>385</v>
      </c>
      <c r="D288" s="93">
        <v>60</v>
      </c>
      <c r="E288" s="93">
        <v>1974</v>
      </c>
      <c r="F288" s="89">
        <v>3118.24</v>
      </c>
      <c r="G288" s="89">
        <v>3118.24</v>
      </c>
      <c r="H288" s="88">
        <v>13.82</v>
      </c>
      <c r="I288" s="88">
        <v>13.82</v>
      </c>
      <c r="J288" s="88">
        <v>9.6</v>
      </c>
      <c r="K288" s="88">
        <v>9.7258800000000001</v>
      </c>
      <c r="L288" s="88">
        <v>9.6181400000000004</v>
      </c>
      <c r="M288" s="88">
        <v>76</v>
      </c>
      <c r="N288" s="87">
        <v>4.0941200000000002</v>
      </c>
      <c r="O288" s="88">
        <v>78</v>
      </c>
      <c r="P288" s="88">
        <v>4.2018599999999999</v>
      </c>
      <c r="Q288" s="89">
        <v>160</v>
      </c>
      <c r="R288" s="89">
        <v>162.09799999999998</v>
      </c>
      <c r="S288" s="89">
        <v>160.30233333333337</v>
      </c>
      <c r="T288" s="88">
        <v>1.8140000000000711E-2</v>
      </c>
      <c r="U288" s="88">
        <v>-0.10773999999999972</v>
      </c>
      <c r="V288" s="223">
        <v>2</v>
      </c>
    </row>
    <row r="289" spans="1:22" s="1" customFormat="1" x14ac:dyDescent="0.2">
      <c r="A289" s="119"/>
      <c r="B289" s="117">
        <v>283</v>
      </c>
      <c r="C289" s="113" t="s">
        <v>388</v>
      </c>
      <c r="D289" s="93">
        <v>60</v>
      </c>
      <c r="E289" s="93">
        <v>1981</v>
      </c>
      <c r="F289" s="89">
        <v>3122.77</v>
      </c>
      <c r="G289" s="89">
        <v>3122.77</v>
      </c>
      <c r="H289" s="88">
        <v>14.55</v>
      </c>
      <c r="I289" s="88">
        <v>14.55</v>
      </c>
      <c r="J289" s="88">
        <v>9.6</v>
      </c>
      <c r="K289" s="88">
        <v>9.7555700000000005</v>
      </c>
      <c r="L289" s="88">
        <v>10.078790000000001</v>
      </c>
      <c r="M289" s="88">
        <v>89</v>
      </c>
      <c r="N289" s="87">
        <v>4.7944300000000002</v>
      </c>
      <c r="O289" s="88">
        <v>83</v>
      </c>
      <c r="P289" s="88">
        <v>4.4712100000000001</v>
      </c>
      <c r="Q289" s="89">
        <v>160</v>
      </c>
      <c r="R289" s="89">
        <v>162.59283333333335</v>
      </c>
      <c r="S289" s="89">
        <v>167.97983333333335</v>
      </c>
      <c r="T289" s="88">
        <v>0.47879000000000183</v>
      </c>
      <c r="U289" s="88">
        <v>0.32322000000000006</v>
      </c>
      <c r="V289" s="223">
        <v>-6</v>
      </c>
    </row>
    <row r="290" spans="1:22" s="1" customFormat="1" x14ac:dyDescent="0.2">
      <c r="A290" s="119"/>
      <c r="B290" s="117">
        <v>284</v>
      </c>
      <c r="C290" s="79" t="s">
        <v>389</v>
      </c>
      <c r="D290" s="80">
        <v>49</v>
      </c>
      <c r="E290" s="80">
        <v>1988</v>
      </c>
      <c r="F290" s="83">
        <v>2389.81</v>
      </c>
      <c r="G290" s="83">
        <v>2389.81</v>
      </c>
      <c r="H290" s="81">
        <v>11.33</v>
      </c>
      <c r="I290" s="81">
        <v>11.33</v>
      </c>
      <c r="J290" s="81">
        <v>7.84</v>
      </c>
      <c r="K290" s="81">
        <v>7.8284500000000001</v>
      </c>
      <c r="L290" s="81">
        <v>7.5590999999999999</v>
      </c>
      <c r="M290" s="81">
        <v>65</v>
      </c>
      <c r="N290" s="82">
        <v>3.5015499999999999</v>
      </c>
      <c r="O290" s="81">
        <v>70</v>
      </c>
      <c r="P290" s="81">
        <v>3.7709000000000001</v>
      </c>
      <c r="Q290" s="83">
        <v>160</v>
      </c>
      <c r="R290" s="83">
        <v>159.76428571428573</v>
      </c>
      <c r="S290" s="83">
        <v>154.26734693877549</v>
      </c>
      <c r="T290" s="81">
        <v>-0.28089999999999993</v>
      </c>
      <c r="U290" s="81">
        <v>-0.2693500000000002</v>
      </c>
      <c r="V290" s="225">
        <v>5</v>
      </c>
    </row>
    <row r="291" spans="1:22" s="1" customFormat="1" x14ac:dyDescent="0.2">
      <c r="A291" s="119"/>
      <c r="B291" s="117">
        <v>285</v>
      </c>
      <c r="C291" s="79" t="s">
        <v>390</v>
      </c>
      <c r="D291" s="80">
        <v>59</v>
      </c>
      <c r="E291" s="80">
        <v>1985</v>
      </c>
      <c r="F291" s="83">
        <v>3912.05</v>
      </c>
      <c r="G291" s="83">
        <v>3912.05</v>
      </c>
      <c r="H291" s="81">
        <v>14.75</v>
      </c>
      <c r="I291" s="81">
        <v>14.75</v>
      </c>
      <c r="J291" s="81">
        <v>9.36</v>
      </c>
      <c r="K291" s="81">
        <v>9.20139</v>
      </c>
      <c r="L291" s="81">
        <v>9.3629999999999995</v>
      </c>
      <c r="M291" s="81">
        <v>103</v>
      </c>
      <c r="N291" s="82">
        <v>5.54861</v>
      </c>
      <c r="O291" s="81">
        <v>100</v>
      </c>
      <c r="P291" s="81">
        <v>5.3869999999999996</v>
      </c>
      <c r="Q291" s="83">
        <v>160</v>
      </c>
      <c r="R291" s="83">
        <v>155.95576271186439</v>
      </c>
      <c r="S291" s="83">
        <v>158.69491525423729</v>
      </c>
      <c r="T291" s="81">
        <v>3.0000000000001137E-3</v>
      </c>
      <c r="U291" s="81">
        <v>0.16161000000000048</v>
      </c>
      <c r="V291" s="225">
        <v>-3</v>
      </c>
    </row>
    <row r="292" spans="1:22" s="1" customFormat="1" x14ac:dyDescent="0.2">
      <c r="A292" s="119"/>
      <c r="B292" s="117">
        <v>286</v>
      </c>
      <c r="C292" s="115" t="s">
        <v>401</v>
      </c>
      <c r="D292" s="86">
        <v>40</v>
      </c>
      <c r="E292" s="86">
        <v>1998</v>
      </c>
      <c r="F292" s="86">
        <v>2183.7199999999998</v>
      </c>
      <c r="G292" s="86">
        <v>2183.7199999999998</v>
      </c>
      <c r="H292" s="89">
        <v>9.9</v>
      </c>
      <c r="I292" s="88">
        <f>H292</f>
        <v>9.9</v>
      </c>
      <c r="J292" s="88">
        <v>6.4</v>
      </c>
      <c r="K292" s="88">
        <f>I292-N292</f>
        <v>6.5850000000000009</v>
      </c>
      <c r="L292" s="88">
        <f>I292-P292</f>
        <v>6.6105</v>
      </c>
      <c r="M292" s="89">
        <v>65</v>
      </c>
      <c r="N292" s="87">
        <f>M292*0.051</f>
        <v>3.3149999999999999</v>
      </c>
      <c r="O292" s="89">
        <v>64.5</v>
      </c>
      <c r="P292" s="88">
        <f>O292*0.051</f>
        <v>3.2894999999999999</v>
      </c>
      <c r="Q292" s="89">
        <v>160</v>
      </c>
      <c r="R292" s="88">
        <f>K292*1000/D292</f>
        <v>164.62500000000003</v>
      </c>
      <c r="S292" s="88">
        <f>L292*1000/D292</f>
        <v>165.26249999999999</v>
      </c>
      <c r="T292" s="88">
        <f>L292-J292</f>
        <v>0.21049999999999969</v>
      </c>
      <c r="U292" s="88">
        <f>N292-P292</f>
        <v>2.5500000000000078E-2</v>
      </c>
      <c r="V292" s="221">
        <f>O292-M292</f>
        <v>-0.5</v>
      </c>
    </row>
    <row r="293" spans="1:22" s="1" customFormat="1" x14ac:dyDescent="0.2">
      <c r="A293" s="119"/>
      <c r="B293" s="117">
        <v>287</v>
      </c>
      <c r="C293" s="85" t="s">
        <v>450</v>
      </c>
      <c r="D293" s="86">
        <v>50</v>
      </c>
      <c r="E293" s="86">
        <v>1975</v>
      </c>
      <c r="F293" s="86">
        <v>2570.61</v>
      </c>
      <c r="G293" s="86">
        <v>2570.61</v>
      </c>
      <c r="H293" s="87">
        <v>8.8629999999999995</v>
      </c>
      <c r="I293" s="88">
        <f>H293</f>
        <v>8.8629999999999995</v>
      </c>
      <c r="J293" s="87">
        <v>6</v>
      </c>
      <c r="K293" s="88">
        <f>I293-N293</f>
        <v>6.0579999999999998</v>
      </c>
      <c r="L293" s="88">
        <f>I293-P293</f>
        <v>6.0069999999999997</v>
      </c>
      <c r="M293" s="88">
        <v>55</v>
      </c>
      <c r="N293" s="87">
        <f>M293*0.051</f>
        <v>2.8049999999999997</v>
      </c>
      <c r="O293" s="88">
        <v>56</v>
      </c>
      <c r="P293" s="88">
        <f>O293*0.051</f>
        <v>2.8559999999999999</v>
      </c>
      <c r="Q293" s="89">
        <f>J293*1000/D293</f>
        <v>120</v>
      </c>
      <c r="R293" s="89">
        <f>K293*1000/D293</f>
        <v>121.16</v>
      </c>
      <c r="S293" s="89">
        <f>L293*1000/D293</f>
        <v>120.14</v>
      </c>
      <c r="T293" s="88">
        <f>L293-J293</f>
        <v>6.9999999999996732E-3</v>
      </c>
      <c r="U293" s="88">
        <f>N293-P293</f>
        <v>-5.1000000000000156E-2</v>
      </c>
      <c r="V293" s="221">
        <f>O293-M293</f>
        <v>1</v>
      </c>
    </row>
    <row r="294" spans="1:22" s="1" customFormat="1" x14ac:dyDescent="0.2">
      <c r="A294" s="119"/>
      <c r="B294" s="117">
        <v>288</v>
      </c>
      <c r="C294" s="85" t="s">
        <v>463</v>
      </c>
      <c r="D294" s="86">
        <v>30</v>
      </c>
      <c r="E294" s="86">
        <v>1993</v>
      </c>
      <c r="F294" s="86">
        <v>1596.54</v>
      </c>
      <c r="G294" s="86">
        <v>1596.54</v>
      </c>
      <c r="H294" s="87">
        <v>6.0250000000000004</v>
      </c>
      <c r="I294" s="88">
        <f>H294</f>
        <v>6.0250000000000004</v>
      </c>
      <c r="J294" s="92">
        <v>3.6</v>
      </c>
      <c r="K294" s="88">
        <f>I294-N294</f>
        <v>3.3730000000000007</v>
      </c>
      <c r="L294" s="88">
        <f>I294-P294</f>
        <v>3.9085000000000005</v>
      </c>
      <c r="M294" s="88">
        <v>52</v>
      </c>
      <c r="N294" s="87">
        <f>M294*0.051</f>
        <v>2.6519999999999997</v>
      </c>
      <c r="O294" s="88">
        <v>41.5</v>
      </c>
      <c r="P294" s="88">
        <f>O294*0.051</f>
        <v>2.1164999999999998</v>
      </c>
      <c r="Q294" s="89">
        <f>J294*1000/D294</f>
        <v>120</v>
      </c>
      <c r="R294" s="89">
        <f>K294*1000/D294</f>
        <v>112.43333333333335</v>
      </c>
      <c r="S294" s="89">
        <f>L294*1000/D294</f>
        <v>130.28333333333336</v>
      </c>
      <c r="T294" s="88">
        <f>L294-J294</f>
        <v>0.30850000000000044</v>
      </c>
      <c r="U294" s="88">
        <f>N294-P294</f>
        <v>0.53549999999999986</v>
      </c>
      <c r="V294" s="221">
        <f>O294-M294</f>
        <v>-10.5</v>
      </c>
    </row>
    <row r="295" spans="1:22" s="1" customFormat="1" x14ac:dyDescent="0.2">
      <c r="A295" s="119"/>
      <c r="B295" s="117">
        <v>289</v>
      </c>
      <c r="C295" s="85" t="s">
        <v>465</v>
      </c>
      <c r="D295" s="86">
        <v>30</v>
      </c>
      <c r="E295" s="86">
        <v>1982</v>
      </c>
      <c r="F295" s="86">
        <v>1604.48</v>
      </c>
      <c r="G295" s="86">
        <v>1604.48</v>
      </c>
      <c r="H295" s="87">
        <v>5.9989999999999997</v>
      </c>
      <c r="I295" s="88">
        <f>H295</f>
        <v>5.9989999999999997</v>
      </c>
      <c r="J295" s="92">
        <v>3.6</v>
      </c>
      <c r="K295" s="88">
        <f>I295-N295</f>
        <v>3.5509999999999997</v>
      </c>
      <c r="L295" s="88">
        <f>I295-P295</f>
        <v>3.653</v>
      </c>
      <c r="M295" s="88">
        <v>48</v>
      </c>
      <c r="N295" s="87">
        <f>M295*0.051</f>
        <v>2.448</v>
      </c>
      <c r="O295" s="88">
        <v>46</v>
      </c>
      <c r="P295" s="88">
        <f>O295*0.051</f>
        <v>2.3459999999999996</v>
      </c>
      <c r="Q295" s="89">
        <f>J295*1000/D295</f>
        <v>120</v>
      </c>
      <c r="R295" s="89">
        <f>K295*1000/D295</f>
        <v>118.36666666666665</v>
      </c>
      <c r="S295" s="89">
        <f>L295*1000/D295</f>
        <v>121.76666666666667</v>
      </c>
      <c r="T295" s="88">
        <f>L295-J295</f>
        <v>5.2999999999999936E-2</v>
      </c>
      <c r="U295" s="88">
        <f>N295-P295</f>
        <v>0.10200000000000031</v>
      </c>
      <c r="V295" s="221">
        <f>O295-M295</f>
        <v>-2</v>
      </c>
    </row>
    <row r="296" spans="1:22" s="1" customFormat="1" x14ac:dyDescent="0.2">
      <c r="A296" s="119"/>
      <c r="B296" s="117">
        <v>290</v>
      </c>
      <c r="C296" s="90" t="s">
        <v>499</v>
      </c>
      <c r="D296" s="91">
        <v>60</v>
      </c>
      <c r="E296" s="91">
        <v>1990</v>
      </c>
      <c r="F296" s="99">
        <v>3131.26</v>
      </c>
      <c r="G296" s="99">
        <v>3131.26</v>
      </c>
      <c r="H296" s="88">
        <v>16.164999999999999</v>
      </c>
      <c r="I296" s="88">
        <v>16.164999999999999</v>
      </c>
      <c r="J296" s="100">
        <v>9.6</v>
      </c>
      <c r="K296" s="88">
        <v>9.6370000000000005</v>
      </c>
      <c r="L296" s="88">
        <v>9.8986299999999989</v>
      </c>
      <c r="M296" s="88">
        <v>128</v>
      </c>
      <c r="N296" s="87">
        <v>6.5279999999999996</v>
      </c>
      <c r="O296" s="88">
        <v>122.87</v>
      </c>
      <c r="P296" s="88">
        <v>6.2663700000000002</v>
      </c>
      <c r="Q296" s="89">
        <v>160</v>
      </c>
      <c r="R296" s="89">
        <v>160.61666666666667</v>
      </c>
      <c r="S296" s="89">
        <v>164.97716666666665</v>
      </c>
      <c r="T296" s="88">
        <v>0.29862999999999928</v>
      </c>
      <c r="U296" s="88">
        <v>0.26162999999999936</v>
      </c>
      <c r="V296" s="223">
        <v>-5.1299999999999955</v>
      </c>
    </row>
    <row r="297" spans="1:22" s="1" customFormat="1" x14ac:dyDescent="0.2">
      <c r="A297" s="119"/>
      <c r="B297" s="117">
        <v>291</v>
      </c>
      <c r="C297" s="116" t="s">
        <v>520</v>
      </c>
      <c r="D297" s="86">
        <v>11</v>
      </c>
      <c r="E297" s="86">
        <v>1958</v>
      </c>
      <c r="F297" s="89">
        <v>563.53</v>
      </c>
      <c r="G297" s="89">
        <v>563.53</v>
      </c>
      <c r="H297" s="88">
        <v>1.1000000000000001</v>
      </c>
      <c r="I297" s="88">
        <v>1.1000000000000001</v>
      </c>
      <c r="J297" s="88">
        <v>0.8</v>
      </c>
      <c r="K297" s="88">
        <v>0.79400000000000004</v>
      </c>
      <c r="L297" s="88">
        <v>0.59000000000000008</v>
      </c>
      <c r="M297" s="88">
        <v>6</v>
      </c>
      <c r="N297" s="87">
        <v>0.30599999999999999</v>
      </c>
      <c r="O297" s="88">
        <v>10</v>
      </c>
      <c r="P297" s="88">
        <v>0.51</v>
      </c>
      <c r="Q297" s="89">
        <v>72.727272727272734</v>
      </c>
      <c r="R297" s="89">
        <v>72.181818181818187</v>
      </c>
      <c r="S297" s="89">
        <v>53.636363636363647</v>
      </c>
      <c r="T297" s="88">
        <v>-0.20999999999999996</v>
      </c>
      <c r="U297" s="88">
        <v>-0.20400000000000001</v>
      </c>
      <c r="V297" s="223">
        <v>4</v>
      </c>
    </row>
    <row r="298" spans="1:22" s="1" customFormat="1" x14ac:dyDescent="0.2">
      <c r="A298" s="119"/>
      <c r="B298" s="117">
        <v>292</v>
      </c>
      <c r="C298" s="90" t="s">
        <v>532</v>
      </c>
      <c r="D298" s="91">
        <v>22</v>
      </c>
      <c r="E298" s="91">
        <v>1983</v>
      </c>
      <c r="F298" s="91">
        <v>1199.77</v>
      </c>
      <c r="G298" s="91">
        <v>1199.77</v>
      </c>
      <c r="H298" s="88">
        <v>5.09</v>
      </c>
      <c r="I298" s="88">
        <f>H298</f>
        <v>5.09</v>
      </c>
      <c r="J298" s="92">
        <v>3.52</v>
      </c>
      <c r="K298" s="88">
        <f>I298-N298</f>
        <v>3.56</v>
      </c>
      <c r="L298" s="88">
        <f>I298-P298</f>
        <v>3.6619999999999999</v>
      </c>
      <c r="M298" s="93">
        <v>30</v>
      </c>
      <c r="N298" s="87">
        <f>M298*0.051</f>
        <v>1.5299999999999998</v>
      </c>
      <c r="O298" s="89">
        <v>28</v>
      </c>
      <c r="P298" s="88">
        <f>O298*0.051</f>
        <v>1.4279999999999999</v>
      </c>
      <c r="Q298" s="89">
        <f>J298*1000/D298</f>
        <v>160</v>
      </c>
      <c r="R298" s="89">
        <f>K298*1000/D298</f>
        <v>161.81818181818181</v>
      </c>
      <c r="S298" s="89">
        <f>L298*1000/D298</f>
        <v>166.45454545454547</v>
      </c>
      <c r="T298" s="88">
        <f>L298-J298</f>
        <v>0.1419999999999999</v>
      </c>
      <c r="U298" s="88">
        <f>N298-P298</f>
        <v>0.10199999999999987</v>
      </c>
      <c r="V298" s="221">
        <f>O298-M298</f>
        <v>-2</v>
      </c>
    </row>
    <row r="299" spans="1:22" s="1" customFormat="1" x14ac:dyDescent="0.2">
      <c r="A299" s="119"/>
      <c r="B299" s="117">
        <v>293</v>
      </c>
      <c r="C299" s="85" t="s">
        <v>570</v>
      </c>
      <c r="D299" s="86">
        <v>40</v>
      </c>
      <c r="E299" s="86" t="s">
        <v>33</v>
      </c>
      <c r="F299" s="88">
        <v>1664.79</v>
      </c>
      <c r="G299" s="88">
        <v>1664.79</v>
      </c>
      <c r="H299" s="88">
        <v>8.5399999999999991</v>
      </c>
      <c r="I299" s="88">
        <v>8.5399999999999991</v>
      </c>
      <c r="J299" s="88">
        <f>D299*0.16</f>
        <v>6.4</v>
      </c>
      <c r="K299" s="88">
        <f>I299-N299</f>
        <v>6.1930599999999991</v>
      </c>
      <c r="L299" s="88">
        <f>I299-P299</f>
        <v>6.405899999999999</v>
      </c>
      <c r="M299" s="88">
        <v>43</v>
      </c>
      <c r="N299" s="88">
        <f>M299*0.05458</f>
        <v>2.34694</v>
      </c>
      <c r="O299" s="88">
        <v>39.1</v>
      </c>
      <c r="P299" s="88">
        <v>2.1341000000000001</v>
      </c>
      <c r="Q299" s="88">
        <f>J299*1000/D299</f>
        <v>160</v>
      </c>
      <c r="R299" s="88">
        <f>K299*1000/D299</f>
        <v>154.82649999999998</v>
      </c>
      <c r="S299" s="88">
        <f>L299*1000/D299</f>
        <v>160.14749999999998</v>
      </c>
      <c r="T299" s="88">
        <f>L299-J299</f>
        <v>5.8999999999986841E-3</v>
      </c>
      <c r="U299" s="88">
        <f>N299-P299</f>
        <v>0.21283999999999992</v>
      </c>
      <c r="V299" s="223">
        <f>O299-M299</f>
        <v>-3.8999999999999986</v>
      </c>
    </row>
    <row r="300" spans="1:22" s="1" customFormat="1" ht="13.5" thickBot="1" x14ac:dyDescent="0.25">
      <c r="A300" s="120"/>
      <c r="B300" s="226">
        <v>294</v>
      </c>
      <c r="C300" s="227" t="s">
        <v>576</v>
      </c>
      <c r="D300" s="228">
        <v>20</v>
      </c>
      <c r="E300" s="229" t="s">
        <v>33</v>
      </c>
      <c r="F300" s="230">
        <v>1082.25</v>
      </c>
      <c r="G300" s="230">
        <v>1082.25</v>
      </c>
      <c r="H300" s="231">
        <v>4.62</v>
      </c>
      <c r="I300" s="231">
        <v>4.62</v>
      </c>
      <c r="J300" s="231">
        <f>D300*0.16</f>
        <v>3.2</v>
      </c>
      <c r="K300" s="231">
        <f>I300-N300</f>
        <v>3.3100800000000001</v>
      </c>
      <c r="L300" s="231">
        <f>I300-P300</f>
        <v>3.3914</v>
      </c>
      <c r="M300" s="231">
        <v>24</v>
      </c>
      <c r="N300" s="231">
        <f>M300*0.05458</f>
        <v>1.30992</v>
      </c>
      <c r="O300" s="231">
        <v>22.51</v>
      </c>
      <c r="P300" s="231">
        <v>1.2285999999999999</v>
      </c>
      <c r="Q300" s="231">
        <f>J300*1000/D300</f>
        <v>160</v>
      </c>
      <c r="R300" s="231">
        <f>K300*1000/D300</f>
        <v>165.50399999999999</v>
      </c>
      <c r="S300" s="231">
        <f>L300*1000/D300</f>
        <v>169.57</v>
      </c>
      <c r="T300" s="231">
        <f>L300-J300</f>
        <v>0.19139999999999979</v>
      </c>
      <c r="U300" s="231">
        <f>N300-P300</f>
        <v>8.1320000000000059E-2</v>
      </c>
      <c r="V300" s="232">
        <f>O300-M300</f>
        <v>-1.4899999999999984</v>
      </c>
    </row>
    <row r="301" spans="1:22" s="1" customFormat="1" x14ac:dyDescent="0.2">
      <c r="A301" s="122" t="s">
        <v>31</v>
      </c>
      <c r="B301" s="233">
        <v>295</v>
      </c>
      <c r="C301" s="234" t="s">
        <v>65</v>
      </c>
      <c r="D301" s="235">
        <v>61</v>
      </c>
      <c r="E301" s="235">
        <v>1965</v>
      </c>
      <c r="F301" s="236">
        <v>2700.04</v>
      </c>
      <c r="G301" s="236">
        <v>2700.04</v>
      </c>
      <c r="H301" s="237">
        <v>12.311999999999999</v>
      </c>
      <c r="I301" s="238">
        <f>H301</f>
        <v>12.311999999999999</v>
      </c>
      <c r="J301" s="237">
        <v>5.6258990000000004</v>
      </c>
      <c r="K301" s="238">
        <f>I301-N301</f>
        <v>5.274</v>
      </c>
      <c r="L301" s="238">
        <f>I301-P301</f>
        <v>5.9596949999999991</v>
      </c>
      <c r="M301" s="236">
        <v>138</v>
      </c>
      <c r="N301" s="237">
        <f>M301*0.051</f>
        <v>7.0379999999999994</v>
      </c>
      <c r="O301" s="236">
        <v>124.55500000000001</v>
      </c>
      <c r="P301" s="238">
        <f>O301*0.051</f>
        <v>6.3523050000000003</v>
      </c>
      <c r="Q301" s="236">
        <f>J301*1000/D301</f>
        <v>92.227852459016404</v>
      </c>
      <c r="R301" s="236">
        <f>K301*1000/D301</f>
        <v>86.459016393442624</v>
      </c>
      <c r="S301" s="236">
        <f>L301*1000/D301</f>
        <v>97.699918032786869</v>
      </c>
      <c r="T301" s="238">
        <f>L301-J301</f>
        <v>0.33379599999999865</v>
      </c>
      <c r="U301" s="238">
        <f>N301-P301</f>
        <v>0.68569499999999906</v>
      </c>
      <c r="V301" s="239">
        <f>O301-M301</f>
        <v>-13.444999999999993</v>
      </c>
    </row>
    <row r="302" spans="1:22" s="1" customFormat="1" x14ac:dyDescent="0.2">
      <c r="A302" s="123"/>
      <c r="B302" s="121">
        <v>296</v>
      </c>
      <c r="C302" s="44" t="s">
        <v>40</v>
      </c>
      <c r="D302" s="40">
        <v>28</v>
      </c>
      <c r="E302" s="40">
        <v>2001</v>
      </c>
      <c r="F302" s="41">
        <v>2440.5300000000002</v>
      </c>
      <c r="G302" s="41">
        <v>2440.5300000000002</v>
      </c>
      <c r="H302" s="41">
        <v>6.7489999999999997</v>
      </c>
      <c r="I302" s="43">
        <f>H302</f>
        <v>6.7489999999999997</v>
      </c>
      <c r="J302" s="41">
        <v>2.8743889999999999</v>
      </c>
      <c r="K302" s="43">
        <f>I302-N302</f>
        <v>1.8529999999999998</v>
      </c>
      <c r="L302" s="43">
        <f>I302-P302</f>
        <v>3.0678199999999998</v>
      </c>
      <c r="M302" s="41">
        <v>96</v>
      </c>
      <c r="N302" s="42">
        <f>M302*0.051</f>
        <v>4.8959999999999999</v>
      </c>
      <c r="O302" s="41">
        <v>72.180000000000007</v>
      </c>
      <c r="P302" s="43">
        <f>O302*0.051</f>
        <v>3.6811799999999999</v>
      </c>
      <c r="Q302" s="41">
        <f>J302*1000/D302</f>
        <v>102.65674999999999</v>
      </c>
      <c r="R302" s="41">
        <f>K302*1000/D302</f>
        <v>66.178571428571416</v>
      </c>
      <c r="S302" s="41">
        <f>L302*1000/D302</f>
        <v>109.56499999999998</v>
      </c>
      <c r="T302" s="43">
        <f>L302-J302</f>
        <v>0.19343099999999991</v>
      </c>
      <c r="U302" s="43">
        <f>N302-P302</f>
        <v>1.21482</v>
      </c>
      <c r="V302" s="240">
        <f>O302-M302</f>
        <v>-23.819999999999993</v>
      </c>
    </row>
    <row r="303" spans="1:22" s="1" customFormat="1" x14ac:dyDescent="0.2">
      <c r="A303" s="123"/>
      <c r="B303" s="121">
        <v>297</v>
      </c>
      <c r="C303" s="44" t="s">
        <v>41</v>
      </c>
      <c r="D303" s="40">
        <v>36</v>
      </c>
      <c r="E303" s="40">
        <v>1987</v>
      </c>
      <c r="F303" s="41">
        <v>2176.88</v>
      </c>
      <c r="G303" s="41">
        <v>2176.88</v>
      </c>
      <c r="H303" s="43">
        <v>9.7959999999999994</v>
      </c>
      <c r="I303" s="43">
        <f>H303</f>
        <v>9.7959999999999994</v>
      </c>
      <c r="J303" s="42">
        <v>5.9952240000000003</v>
      </c>
      <c r="K303" s="43">
        <f>I303-N303</f>
        <v>5.7159999999999993</v>
      </c>
      <c r="L303" s="43">
        <f>I303-P303</f>
        <v>6.1849959999999999</v>
      </c>
      <c r="M303" s="41">
        <v>80</v>
      </c>
      <c r="N303" s="42">
        <f>M303*0.051</f>
        <v>4.08</v>
      </c>
      <c r="O303" s="41">
        <v>70.804000000000002</v>
      </c>
      <c r="P303" s="43">
        <f>O303*0.051</f>
        <v>3.6110039999999999</v>
      </c>
      <c r="Q303" s="41">
        <f>J303*1000/D303</f>
        <v>166.53399999999999</v>
      </c>
      <c r="R303" s="41">
        <f>K303*1000/D303</f>
        <v>158.77777777777774</v>
      </c>
      <c r="S303" s="41">
        <f>L303*1000/D303</f>
        <v>171.80544444444445</v>
      </c>
      <c r="T303" s="43">
        <f>L303-J303</f>
        <v>0.18977199999999961</v>
      </c>
      <c r="U303" s="43">
        <f>N303-P303</f>
        <v>0.46899600000000019</v>
      </c>
      <c r="V303" s="240">
        <f>O303-M303</f>
        <v>-9.195999999999998</v>
      </c>
    </row>
    <row r="304" spans="1:22" s="1" customFormat="1" x14ac:dyDescent="0.2">
      <c r="A304" s="123"/>
      <c r="B304" s="121">
        <v>298</v>
      </c>
      <c r="C304" s="44" t="s">
        <v>44</v>
      </c>
      <c r="D304" s="40">
        <v>20</v>
      </c>
      <c r="E304" s="40">
        <v>1982</v>
      </c>
      <c r="F304" s="41">
        <v>1071.97</v>
      </c>
      <c r="G304" s="41">
        <v>1071.97</v>
      </c>
      <c r="H304" s="41">
        <v>6.8259999999999996</v>
      </c>
      <c r="I304" s="43">
        <f>H304</f>
        <v>6.8259999999999996</v>
      </c>
      <c r="J304" s="41">
        <v>4.1714799999999999</v>
      </c>
      <c r="K304" s="43">
        <f>I304-N304</f>
        <v>3.9189999999999996</v>
      </c>
      <c r="L304" s="43">
        <f>I304-P304</f>
        <v>4.3039989999999992</v>
      </c>
      <c r="M304" s="41">
        <v>57</v>
      </c>
      <c r="N304" s="42">
        <f>M304*0.051</f>
        <v>2.907</v>
      </c>
      <c r="O304" s="41">
        <v>49.451000000000001</v>
      </c>
      <c r="P304" s="43">
        <f>O304*0.051</f>
        <v>2.5220009999999999</v>
      </c>
      <c r="Q304" s="41">
        <f>J304*1000/D304</f>
        <v>208.57399999999998</v>
      </c>
      <c r="R304" s="41">
        <f>K304*1000/D304</f>
        <v>195.95</v>
      </c>
      <c r="S304" s="41">
        <f>L304*1000/D304</f>
        <v>215.19994999999994</v>
      </c>
      <c r="T304" s="43">
        <f>L304-J304</f>
        <v>0.13251899999999939</v>
      </c>
      <c r="U304" s="43">
        <f>N304-P304</f>
        <v>0.38499900000000009</v>
      </c>
      <c r="V304" s="240">
        <f>O304-M304</f>
        <v>-7.5489999999999995</v>
      </c>
    </row>
    <row r="305" spans="1:22" s="1" customFormat="1" x14ac:dyDescent="0.2">
      <c r="A305" s="123"/>
      <c r="B305" s="121">
        <v>299</v>
      </c>
      <c r="C305" s="44" t="s">
        <v>46</v>
      </c>
      <c r="D305" s="40">
        <v>40</v>
      </c>
      <c r="E305" s="40">
        <v>1983</v>
      </c>
      <c r="F305" s="41">
        <v>2186.7199999999998</v>
      </c>
      <c r="G305" s="41">
        <v>2186.7199999999998</v>
      </c>
      <c r="H305" s="43">
        <v>10.005000000000001</v>
      </c>
      <c r="I305" s="43">
        <f>H305</f>
        <v>10.005000000000001</v>
      </c>
      <c r="J305" s="43">
        <v>5.2880799999999999</v>
      </c>
      <c r="K305" s="43">
        <f>I305-N305</f>
        <v>4.3950000000000014</v>
      </c>
      <c r="L305" s="43">
        <f>I305-P305</f>
        <v>5.5235790000000016</v>
      </c>
      <c r="M305" s="41">
        <v>110</v>
      </c>
      <c r="N305" s="42">
        <f>M305*0.051</f>
        <v>5.6099999999999994</v>
      </c>
      <c r="O305" s="41">
        <v>87.870999999999995</v>
      </c>
      <c r="P305" s="43">
        <f>O305*0.051</f>
        <v>4.4814209999999992</v>
      </c>
      <c r="Q305" s="41">
        <f>J305*1000/D305</f>
        <v>132.202</v>
      </c>
      <c r="R305" s="41">
        <f>K305*1000/D305</f>
        <v>109.87500000000003</v>
      </c>
      <c r="S305" s="41">
        <f>L305*1000/D305</f>
        <v>138.08947500000005</v>
      </c>
      <c r="T305" s="43">
        <f>L305-J305</f>
        <v>0.23549900000000168</v>
      </c>
      <c r="U305" s="43">
        <f>N305-P305</f>
        <v>1.1285790000000002</v>
      </c>
      <c r="V305" s="240">
        <f>O305-M305</f>
        <v>-22.129000000000005</v>
      </c>
    </row>
    <row r="306" spans="1:22" s="1" customFormat="1" x14ac:dyDescent="0.2">
      <c r="A306" s="123"/>
      <c r="B306" s="121">
        <v>300</v>
      </c>
      <c r="C306" s="44" t="s">
        <v>50</v>
      </c>
      <c r="D306" s="40">
        <v>36</v>
      </c>
      <c r="E306" s="40">
        <v>1986</v>
      </c>
      <c r="F306" s="41">
        <v>1988.92</v>
      </c>
      <c r="G306" s="41">
        <v>1988.92</v>
      </c>
      <c r="H306" s="41">
        <v>11.315</v>
      </c>
      <c r="I306" s="43">
        <f>H306</f>
        <v>11.315</v>
      </c>
      <c r="J306" s="41">
        <v>6.6471119999999999</v>
      </c>
      <c r="K306" s="43">
        <f>I306-N306</f>
        <v>6.47</v>
      </c>
      <c r="L306" s="43">
        <f>I306-P306</f>
        <v>6.8801420000000002</v>
      </c>
      <c r="M306" s="41">
        <v>95</v>
      </c>
      <c r="N306" s="42">
        <f>M306*0.051</f>
        <v>4.8449999999999998</v>
      </c>
      <c r="O306" s="41">
        <v>86.957999999999998</v>
      </c>
      <c r="P306" s="43">
        <f>O306*0.051</f>
        <v>4.4348579999999993</v>
      </c>
      <c r="Q306" s="41">
        <f>J306*1000/D306</f>
        <v>184.642</v>
      </c>
      <c r="R306" s="41">
        <f>K306*1000/D306</f>
        <v>179.72222222222223</v>
      </c>
      <c r="S306" s="41">
        <f>L306*1000/D306</f>
        <v>191.11505555555556</v>
      </c>
      <c r="T306" s="43">
        <f>L306-J306</f>
        <v>0.23303000000000029</v>
      </c>
      <c r="U306" s="43">
        <f>N306-P306</f>
        <v>0.41014200000000045</v>
      </c>
      <c r="V306" s="240">
        <f>O306-M306</f>
        <v>-8.0420000000000016</v>
      </c>
    </row>
    <row r="307" spans="1:22" s="1" customFormat="1" x14ac:dyDescent="0.2">
      <c r="A307" s="123"/>
      <c r="B307" s="121">
        <v>301</v>
      </c>
      <c r="C307" s="44" t="s">
        <v>42</v>
      </c>
      <c r="D307" s="40">
        <v>72</v>
      </c>
      <c r="E307" s="40">
        <v>1985</v>
      </c>
      <c r="F307" s="41">
        <v>4428.07</v>
      </c>
      <c r="G307" s="41">
        <v>4428.07</v>
      </c>
      <c r="H307" s="41">
        <v>23.236999999999998</v>
      </c>
      <c r="I307" s="43">
        <f>H307</f>
        <v>23.236999999999998</v>
      </c>
      <c r="J307" s="41">
        <v>14.473008</v>
      </c>
      <c r="K307" s="43">
        <f>I307-N307</f>
        <v>13.546999999999999</v>
      </c>
      <c r="L307" s="43">
        <f>I307-P307</f>
        <v>14.910535999999999</v>
      </c>
      <c r="M307" s="41">
        <v>190</v>
      </c>
      <c r="N307" s="42">
        <f>M307*0.051</f>
        <v>9.69</v>
      </c>
      <c r="O307" s="41">
        <v>163.26400000000001</v>
      </c>
      <c r="P307" s="43">
        <f>O307*0.051</f>
        <v>8.3264639999999996</v>
      </c>
      <c r="Q307" s="41">
        <f>J307*1000/D307</f>
        <v>201.01400000000001</v>
      </c>
      <c r="R307" s="41">
        <f>K307*1000/D307</f>
        <v>188.15277777777774</v>
      </c>
      <c r="S307" s="41">
        <f>L307*1000/D307</f>
        <v>207.09077777777776</v>
      </c>
      <c r="T307" s="43">
        <f>L307-J307</f>
        <v>0.43752799999999858</v>
      </c>
      <c r="U307" s="43">
        <f>N307-P307</f>
        <v>1.3635359999999999</v>
      </c>
      <c r="V307" s="240">
        <f>O307-M307</f>
        <v>-26.73599999999999</v>
      </c>
    </row>
    <row r="308" spans="1:22" s="1" customFormat="1" x14ac:dyDescent="0.2">
      <c r="A308" s="123"/>
      <c r="B308" s="121">
        <v>302</v>
      </c>
      <c r="C308" s="44" t="s">
        <v>54</v>
      </c>
      <c r="D308" s="40">
        <v>32</v>
      </c>
      <c r="E308" s="40">
        <v>1986</v>
      </c>
      <c r="F308" s="41">
        <v>1927.93</v>
      </c>
      <c r="G308" s="41">
        <v>1927.93</v>
      </c>
      <c r="H308" s="43">
        <v>11.94</v>
      </c>
      <c r="I308" s="43">
        <f>H308</f>
        <v>11.94</v>
      </c>
      <c r="J308" s="45">
        <v>7.2548159999999999</v>
      </c>
      <c r="K308" s="43">
        <f>I308-N308</f>
        <v>6.84</v>
      </c>
      <c r="L308" s="43">
        <f>I308-P308</f>
        <v>7.4887199999999998</v>
      </c>
      <c r="M308" s="41">
        <v>100</v>
      </c>
      <c r="N308" s="42">
        <f>M308*0.051</f>
        <v>5.0999999999999996</v>
      </c>
      <c r="O308" s="41">
        <v>87.28</v>
      </c>
      <c r="P308" s="43">
        <f>O308*0.051</f>
        <v>4.4512799999999997</v>
      </c>
      <c r="Q308" s="41">
        <f>J308*1000/D308</f>
        <v>226.71299999999999</v>
      </c>
      <c r="R308" s="41">
        <f>K308*1000/D308</f>
        <v>213.75</v>
      </c>
      <c r="S308" s="41">
        <f>L308*1000/D308</f>
        <v>234.02250000000001</v>
      </c>
      <c r="T308" s="43">
        <f>L308-J308</f>
        <v>0.23390399999999989</v>
      </c>
      <c r="U308" s="43">
        <f>N308-P308</f>
        <v>0.64871999999999996</v>
      </c>
      <c r="V308" s="240">
        <f>O308-M308</f>
        <v>-12.719999999999999</v>
      </c>
    </row>
    <row r="309" spans="1:22" s="1" customFormat="1" x14ac:dyDescent="0.2">
      <c r="A309" s="123"/>
      <c r="B309" s="121">
        <v>303</v>
      </c>
      <c r="C309" s="44" t="s">
        <v>72</v>
      </c>
      <c r="D309" s="40">
        <v>72</v>
      </c>
      <c r="E309" s="40">
        <v>1977</v>
      </c>
      <c r="F309" s="41">
        <v>3773.19</v>
      </c>
      <c r="G309" s="41">
        <v>3773.19</v>
      </c>
      <c r="H309" s="41">
        <v>17.527999999999999</v>
      </c>
      <c r="I309" s="43">
        <f>H309</f>
        <v>17.527999999999999</v>
      </c>
      <c r="J309" s="41">
        <v>8.6855039999999999</v>
      </c>
      <c r="K309" s="43">
        <f>I309-N309</f>
        <v>8.6539999999999999</v>
      </c>
      <c r="L309" s="43">
        <f>I309-P309</f>
        <v>9.1269739999999988</v>
      </c>
      <c r="M309" s="41">
        <v>174</v>
      </c>
      <c r="N309" s="42">
        <f>M309*0.051</f>
        <v>8.8739999999999988</v>
      </c>
      <c r="O309" s="41">
        <v>164.726</v>
      </c>
      <c r="P309" s="43">
        <f>O309*0.051</f>
        <v>8.4010259999999999</v>
      </c>
      <c r="Q309" s="41">
        <f>J309*1000/D309</f>
        <v>120.63199999999999</v>
      </c>
      <c r="R309" s="41">
        <f>K309*1000/D309</f>
        <v>120.19444444444444</v>
      </c>
      <c r="S309" s="41">
        <f>L309*1000/D309</f>
        <v>126.76352777777775</v>
      </c>
      <c r="T309" s="43">
        <f>L309-J309</f>
        <v>0.44146999999999892</v>
      </c>
      <c r="U309" s="43">
        <f>N309-P309</f>
        <v>0.4729739999999989</v>
      </c>
      <c r="V309" s="240">
        <f>O309-M309</f>
        <v>-9.2740000000000009</v>
      </c>
    </row>
    <row r="310" spans="1:22" s="1" customFormat="1" ht="12.75" customHeight="1" x14ac:dyDescent="0.2">
      <c r="A310" s="123"/>
      <c r="B310" s="121">
        <v>304</v>
      </c>
      <c r="C310" s="44" t="s">
        <v>57</v>
      </c>
      <c r="D310" s="40">
        <v>31</v>
      </c>
      <c r="E310" s="40">
        <v>1986</v>
      </c>
      <c r="F310" s="41">
        <v>1870.28</v>
      </c>
      <c r="G310" s="41">
        <v>1870.28</v>
      </c>
      <c r="H310" s="41">
        <v>6.9569999999999999</v>
      </c>
      <c r="I310" s="43">
        <f>H310</f>
        <v>6.9569999999999999</v>
      </c>
      <c r="J310" s="41">
        <v>3.4939480000000001</v>
      </c>
      <c r="K310" s="43">
        <f>I310-N310</f>
        <v>3.2850000000000001</v>
      </c>
      <c r="L310" s="43">
        <f>I310-P310</f>
        <v>3.6668369999999997</v>
      </c>
      <c r="M310" s="41">
        <v>72</v>
      </c>
      <c r="N310" s="42">
        <f>M310*0.051</f>
        <v>3.6719999999999997</v>
      </c>
      <c r="O310" s="41">
        <v>64.513000000000005</v>
      </c>
      <c r="P310" s="43">
        <f>O310*0.051</f>
        <v>3.2901630000000002</v>
      </c>
      <c r="Q310" s="41">
        <f>J310*1000/D310</f>
        <v>112.708</v>
      </c>
      <c r="R310" s="41">
        <f>K310*1000/D310</f>
        <v>105.96774193548387</v>
      </c>
      <c r="S310" s="41">
        <f>L310*1000/D310</f>
        <v>118.28506451612901</v>
      </c>
      <c r="T310" s="43">
        <f>L310-J310</f>
        <v>0.17288899999999963</v>
      </c>
      <c r="U310" s="43">
        <f>N310-P310</f>
        <v>0.38183699999999954</v>
      </c>
      <c r="V310" s="240">
        <f>O310-M310</f>
        <v>-7.4869999999999948</v>
      </c>
    </row>
    <row r="311" spans="1:22" s="1" customFormat="1" x14ac:dyDescent="0.2">
      <c r="A311" s="123"/>
      <c r="B311" s="121">
        <v>305</v>
      </c>
      <c r="C311" s="44" t="s">
        <v>52</v>
      </c>
      <c r="D311" s="40">
        <v>60</v>
      </c>
      <c r="E311" s="40">
        <v>1985</v>
      </c>
      <c r="F311" s="41">
        <v>3133.55</v>
      </c>
      <c r="G311" s="41">
        <v>3133.55</v>
      </c>
      <c r="H311" s="41">
        <v>14.627000000000001</v>
      </c>
      <c r="I311" s="43">
        <f>H311</f>
        <v>14.627000000000001</v>
      </c>
      <c r="J311" s="41">
        <v>8.0780180000000001</v>
      </c>
      <c r="K311" s="43">
        <f>I311-N311</f>
        <v>7.6400000000000015</v>
      </c>
      <c r="L311" s="43">
        <f>I311-P311</f>
        <v>8.4050000000000011</v>
      </c>
      <c r="M311" s="41">
        <v>137</v>
      </c>
      <c r="N311" s="42">
        <f>M311*0.051</f>
        <v>6.9869999999999992</v>
      </c>
      <c r="O311" s="41">
        <v>122</v>
      </c>
      <c r="P311" s="43">
        <f>O311*0.051</f>
        <v>6.2219999999999995</v>
      </c>
      <c r="Q311" s="41">
        <f>J311*1000/D311</f>
        <v>134.63363333333334</v>
      </c>
      <c r="R311" s="41">
        <f>K311*1000/D311</f>
        <v>127.33333333333336</v>
      </c>
      <c r="S311" s="41">
        <f>L311*1000/D311</f>
        <v>140.08333333333337</v>
      </c>
      <c r="T311" s="43">
        <f>L311-J311</f>
        <v>0.32698200000000099</v>
      </c>
      <c r="U311" s="43">
        <f>N311-P311</f>
        <v>0.76499999999999968</v>
      </c>
      <c r="V311" s="240">
        <f>O311-M311</f>
        <v>-15</v>
      </c>
    </row>
    <row r="312" spans="1:22" s="1" customFormat="1" x14ac:dyDescent="0.2">
      <c r="A312" s="123"/>
      <c r="B312" s="121">
        <v>306</v>
      </c>
      <c r="C312" s="44" t="s">
        <v>53</v>
      </c>
      <c r="D312" s="40">
        <v>88</v>
      </c>
      <c r="E312" s="40">
        <v>1986</v>
      </c>
      <c r="F312" s="41">
        <v>5195.53</v>
      </c>
      <c r="G312" s="41">
        <v>5195.53</v>
      </c>
      <c r="H312" s="41">
        <v>27.538</v>
      </c>
      <c r="I312" s="43">
        <f>H312</f>
        <v>27.538</v>
      </c>
      <c r="J312" s="41">
        <v>17.117664000000001</v>
      </c>
      <c r="K312" s="43">
        <f>I312-N312</f>
        <v>15.757000000000001</v>
      </c>
      <c r="L312" s="43">
        <f>I312-P312</f>
        <v>17.637880000000003</v>
      </c>
      <c r="M312" s="41">
        <v>231</v>
      </c>
      <c r="N312" s="42">
        <f>M312*0.051</f>
        <v>11.780999999999999</v>
      </c>
      <c r="O312" s="41">
        <v>194.12</v>
      </c>
      <c r="P312" s="43">
        <f>O312*0.051</f>
        <v>9.9001199999999994</v>
      </c>
      <c r="Q312" s="41">
        <f>J312*1000/D312</f>
        <v>194.51890909090909</v>
      </c>
      <c r="R312" s="41">
        <f>K312*1000/D312</f>
        <v>179.05681818181822</v>
      </c>
      <c r="S312" s="41">
        <f>L312*1000/D312</f>
        <v>200.43045454545455</v>
      </c>
      <c r="T312" s="43">
        <f>L312-J312</f>
        <v>0.52021600000000134</v>
      </c>
      <c r="U312" s="43">
        <f>N312-P312</f>
        <v>1.8808799999999994</v>
      </c>
      <c r="V312" s="240">
        <f>O312-M312</f>
        <v>-36.879999999999995</v>
      </c>
    </row>
    <row r="313" spans="1:22" s="1" customFormat="1" x14ac:dyDescent="0.2">
      <c r="A313" s="123"/>
      <c r="B313" s="121">
        <v>307</v>
      </c>
      <c r="C313" s="44" t="s">
        <v>55</v>
      </c>
      <c r="D313" s="40">
        <v>71</v>
      </c>
      <c r="E313" s="40">
        <v>1985</v>
      </c>
      <c r="F313" s="41">
        <v>4324.5</v>
      </c>
      <c r="G313" s="41">
        <v>4324.5</v>
      </c>
      <c r="H313" s="41">
        <v>26.321000000000002</v>
      </c>
      <c r="I313" s="43">
        <f>H313</f>
        <v>26.321000000000002</v>
      </c>
      <c r="J313" s="41">
        <v>18.578303999999999</v>
      </c>
      <c r="K313" s="43">
        <f>I313-N313</f>
        <v>18.416000000000004</v>
      </c>
      <c r="L313" s="43">
        <f>I313-P313</f>
        <v>18.964862000000004</v>
      </c>
      <c r="M313" s="41">
        <v>155</v>
      </c>
      <c r="N313" s="42">
        <f>M313*0.051</f>
        <v>7.9049999999999994</v>
      </c>
      <c r="O313" s="41">
        <v>144.238</v>
      </c>
      <c r="P313" s="43">
        <f>O313*0.051</f>
        <v>7.3561379999999996</v>
      </c>
      <c r="Q313" s="41">
        <f>J313*1000/D313</f>
        <v>261.66625352112675</v>
      </c>
      <c r="R313" s="41">
        <f>K313*1000/D313</f>
        <v>259.38028169014092</v>
      </c>
      <c r="S313" s="41">
        <f>L313*1000/D313</f>
        <v>267.11073239436627</v>
      </c>
      <c r="T313" s="43">
        <f>L313-J313</f>
        <v>0.3865580000000044</v>
      </c>
      <c r="U313" s="43">
        <f>N313-P313</f>
        <v>0.54886199999999974</v>
      </c>
      <c r="V313" s="240">
        <f>O313-M313</f>
        <v>-10.762</v>
      </c>
    </row>
    <row r="314" spans="1:22" s="1" customFormat="1" x14ac:dyDescent="0.2">
      <c r="A314" s="123"/>
      <c r="B314" s="121">
        <v>308</v>
      </c>
      <c r="C314" s="44" t="s">
        <v>56</v>
      </c>
      <c r="D314" s="40">
        <v>40</v>
      </c>
      <c r="E314" s="40">
        <v>1987</v>
      </c>
      <c r="F314" s="41">
        <v>2155.0100000000002</v>
      </c>
      <c r="G314" s="41">
        <v>2155.0100000000002</v>
      </c>
      <c r="H314" s="43">
        <v>10.754</v>
      </c>
      <c r="I314" s="43">
        <f>H314</f>
        <v>10.754</v>
      </c>
      <c r="J314" s="43">
        <v>6.6217199999999998</v>
      </c>
      <c r="K314" s="43">
        <f>I314-N314</f>
        <v>6.4189999999999996</v>
      </c>
      <c r="L314" s="43">
        <f>I314-P314</f>
        <v>6.8280297919999997</v>
      </c>
      <c r="M314" s="41">
        <v>85</v>
      </c>
      <c r="N314" s="42">
        <f>M314*0.051</f>
        <v>4.335</v>
      </c>
      <c r="O314" s="41">
        <v>76.979808000000006</v>
      </c>
      <c r="P314" s="43">
        <f>O314*0.051</f>
        <v>3.9259702079999999</v>
      </c>
      <c r="Q314" s="41">
        <f>J314*1000/D314</f>
        <v>165.54300000000001</v>
      </c>
      <c r="R314" s="41">
        <f>K314*1000/D314</f>
        <v>160.47499999999999</v>
      </c>
      <c r="S314" s="41">
        <f>L314*1000/D314</f>
        <v>170.7007448</v>
      </c>
      <c r="T314" s="43">
        <f>L314-J314</f>
        <v>0.20630979199999988</v>
      </c>
      <c r="U314" s="43">
        <f>N314-P314</f>
        <v>0.40902979200000011</v>
      </c>
      <c r="V314" s="240">
        <f>O314-M314</f>
        <v>-8.0201919999999944</v>
      </c>
    </row>
    <row r="315" spans="1:22" s="1" customFormat="1" ht="12.75" customHeight="1" x14ac:dyDescent="0.2">
      <c r="A315" s="123"/>
      <c r="B315" s="121">
        <v>309</v>
      </c>
      <c r="C315" s="44" t="s">
        <v>58</v>
      </c>
      <c r="D315" s="40">
        <v>59</v>
      </c>
      <c r="E315" s="40">
        <v>1964</v>
      </c>
      <c r="F315" s="41">
        <v>2642.27</v>
      </c>
      <c r="G315" s="41">
        <v>2642.27</v>
      </c>
      <c r="H315" s="41">
        <v>19.366</v>
      </c>
      <c r="I315" s="43">
        <f>H315</f>
        <v>19.366</v>
      </c>
      <c r="J315" s="41">
        <v>12.636101999999999</v>
      </c>
      <c r="K315" s="43">
        <f>I315-N315</f>
        <v>10.798</v>
      </c>
      <c r="L315" s="43">
        <f>I315-P315</f>
        <v>12.972079000000001</v>
      </c>
      <c r="M315" s="41">
        <v>168</v>
      </c>
      <c r="N315" s="42">
        <f>M315*0.051</f>
        <v>8.5679999999999996</v>
      </c>
      <c r="O315" s="41">
        <v>125.371</v>
      </c>
      <c r="P315" s="43">
        <f>O315*0.051</f>
        <v>6.3939209999999997</v>
      </c>
      <c r="Q315" s="41">
        <f>J315*1000/D315</f>
        <v>214.17122033898303</v>
      </c>
      <c r="R315" s="41">
        <f>K315*1000/D315</f>
        <v>183.01694915254237</v>
      </c>
      <c r="S315" s="41">
        <f>L315*1000/D315</f>
        <v>219.8657457627119</v>
      </c>
      <c r="T315" s="43">
        <f>L315-J315</f>
        <v>0.33597700000000152</v>
      </c>
      <c r="U315" s="43">
        <f>N315-P315</f>
        <v>2.1740789999999999</v>
      </c>
      <c r="V315" s="240">
        <f>O315-M315</f>
        <v>-42.629000000000005</v>
      </c>
    </row>
    <row r="316" spans="1:22" s="1" customFormat="1" x14ac:dyDescent="0.2">
      <c r="A316" s="123"/>
      <c r="B316" s="121">
        <v>310</v>
      </c>
      <c r="C316" s="44" t="s">
        <v>73</v>
      </c>
      <c r="D316" s="40">
        <v>24</v>
      </c>
      <c r="E316" s="40">
        <v>1940</v>
      </c>
      <c r="F316" s="41">
        <v>1626.2</v>
      </c>
      <c r="G316" s="41">
        <v>1626.2</v>
      </c>
      <c r="H316" s="41">
        <v>4.4630000000000001</v>
      </c>
      <c r="I316" s="43">
        <f>H316</f>
        <v>4.4630000000000001</v>
      </c>
      <c r="J316" s="41">
        <v>1.3834</v>
      </c>
      <c r="K316" s="43">
        <f>I316-N316</f>
        <v>2.6000000000000689E-2</v>
      </c>
      <c r="L316" s="43">
        <f>I316-P316</f>
        <v>1.5371593250000002</v>
      </c>
      <c r="M316" s="41">
        <v>87</v>
      </c>
      <c r="N316" s="42">
        <f>M316*0.051</f>
        <v>4.4369999999999994</v>
      </c>
      <c r="O316" s="41">
        <v>57.369425</v>
      </c>
      <c r="P316" s="43">
        <f>O316*0.051</f>
        <v>2.9258406749999999</v>
      </c>
      <c r="Q316" s="41">
        <f>J316*1000/D316</f>
        <v>57.641666666666659</v>
      </c>
      <c r="R316" s="41">
        <f>K316*1000/D316</f>
        <v>1.0833333333333621</v>
      </c>
      <c r="S316" s="41">
        <f>L316*1000/D316</f>
        <v>64.048305208333332</v>
      </c>
      <c r="T316" s="43">
        <f>L316-J316</f>
        <v>0.15375932500000022</v>
      </c>
      <c r="U316" s="43">
        <f>N316-P316</f>
        <v>1.5111593249999995</v>
      </c>
      <c r="V316" s="240">
        <f>O316-M316</f>
        <v>-29.630575</v>
      </c>
    </row>
    <row r="317" spans="1:22" s="1" customFormat="1" x14ac:dyDescent="0.2">
      <c r="A317" s="123"/>
      <c r="B317" s="121">
        <v>311</v>
      </c>
      <c r="C317" s="44" t="s">
        <v>75</v>
      </c>
      <c r="D317" s="40">
        <v>36</v>
      </c>
      <c r="E317" s="40">
        <v>1979</v>
      </c>
      <c r="F317" s="41">
        <v>2065.8000000000002</v>
      </c>
      <c r="G317" s="41">
        <v>2065.8000000000002</v>
      </c>
      <c r="H317" s="41">
        <v>13.523999999999999</v>
      </c>
      <c r="I317" s="43">
        <f>H317</f>
        <v>13.523999999999999</v>
      </c>
      <c r="J317" s="41">
        <v>8.3611799999999992</v>
      </c>
      <c r="K317" s="43">
        <f>I317-N317</f>
        <v>3.9359999999999999</v>
      </c>
      <c r="L317" s="43">
        <f>I317-P317</f>
        <v>8.6189219999999995</v>
      </c>
      <c r="M317" s="41">
        <v>188</v>
      </c>
      <c r="N317" s="42">
        <f>M317*0.051</f>
        <v>9.5879999999999992</v>
      </c>
      <c r="O317" s="41">
        <v>96.177999999999997</v>
      </c>
      <c r="P317" s="43">
        <f>O317*0.051</f>
        <v>4.9050779999999996</v>
      </c>
      <c r="Q317" s="41">
        <f>J317*1000/D317</f>
        <v>232.25499999999997</v>
      </c>
      <c r="R317" s="41">
        <f>K317*1000/D317</f>
        <v>109.33333333333333</v>
      </c>
      <c r="S317" s="41">
        <f>L317*1000/D317</f>
        <v>239.41449999999998</v>
      </c>
      <c r="T317" s="43">
        <f>L317-J317</f>
        <v>0.25774200000000036</v>
      </c>
      <c r="U317" s="43">
        <f>N317-P317</f>
        <v>4.6829219999999996</v>
      </c>
      <c r="V317" s="240">
        <f>O317-M317</f>
        <v>-91.822000000000003</v>
      </c>
    </row>
    <row r="318" spans="1:22" s="1" customFormat="1" ht="12.75" customHeight="1" x14ac:dyDescent="0.2">
      <c r="A318" s="123"/>
      <c r="B318" s="121">
        <v>312</v>
      </c>
      <c r="C318" s="44" t="s">
        <v>60</v>
      </c>
      <c r="D318" s="40">
        <v>60</v>
      </c>
      <c r="E318" s="40">
        <v>1981</v>
      </c>
      <c r="F318" s="41">
        <v>3139.2</v>
      </c>
      <c r="G318" s="41">
        <v>3139.2</v>
      </c>
      <c r="H318" s="43">
        <v>19.061</v>
      </c>
      <c r="I318" s="43">
        <f>H318</f>
        <v>19.061</v>
      </c>
      <c r="J318" s="43">
        <v>10.09722</v>
      </c>
      <c r="K318" s="43">
        <f>I318-N318</f>
        <v>9.3710000000000004</v>
      </c>
      <c r="L318" s="43">
        <f>I318-P318</f>
        <v>10.544713949000002</v>
      </c>
      <c r="M318" s="41">
        <v>190</v>
      </c>
      <c r="N318" s="42">
        <f>M318*0.051</f>
        <v>9.69</v>
      </c>
      <c r="O318" s="41">
        <v>166.98600099999999</v>
      </c>
      <c r="P318" s="43">
        <f>O318*0.051</f>
        <v>8.516286050999998</v>
      </c>
      <c r="Q318" s="41">
        <f>J318*1000/D318</f>
        <v>168.28699999999998</v>
      </c>
      <c r="R318" s="41">
        <f>K318*1000/D318</f>
        <v>156.18333333333334</v>
      </c>
      <c r="S318" s="41">
        <f>L318*1000/D318</f>
        <v>175.74523248333338</v>
      </c>
      <c r="T318" s="43">
        <f>L318-J318</f>
        <v>0.44749394900000183</v>
      </c>
      <c r="U318" s="43">
        <f>N318-P318</f>
        <v>1.1737139490000015</v>
      </c>
      <c r="V318" s="240">
        <f>O318-M318</f>
        <v>-23.013999000000013</v>
      </c>
    </row>
    <row r="319" spans="1:22" s="1" customFormat="1" ht="12.75" customHeight="1" x14ac:dyDescent="0.2">
      <c r="A319" s="123"/>
      <c r="B319" s="121">
        <v>313</v>
      </c>
      <c r="C319" s="44" t="s">
        <v>81</v>
      </c>
      <c r="D319" s="40">
        <v>4</v>
      </c>
      <c r="E319" s="40">
        <v>1940</v>
      </c>
      <c r="F319" s="41">
        <v>383.02000000000004</v>
      </c>
      <c r="G319" s="41">
        <v>383.02000000000004</v>
      </c>
      <c r="H319" s="42">
        <v>1.456</v>
      </c>
      <c r="I319" s="43">
        <f>H319</f>
        <v>1.456</v>
      </c>
      <c r="J319" s="42">
        <v>0.25389200000000001</v>
      </c>
      <c r="K319" s="43">
        <f>I319-N319</f>
        <v>2.8000000000000025E-2</v>
      </c>
      <c r="L319" s="43">
        <f>I319-P319</f>
        <v>0.31390600000000002</v>
      </c>
      <c r="M319" s="41">
        <v>28</v>
      </c>
      <c r="N319" s="42">
        <f>M319*0.051</f>
        <v>1.4279999999999999</v>
      </c>
      <c r="O319" s="41">
        <v>22.393999999999998</v>
      </c>
      <c r="P319" s="43">
        <f>O319*0.051</f>
        <v>1.1420939999999999</v>
      </c>
      <c r="Q319" s="41">
        <f>J319*1000/D319</f>
        <v>63.472999999999999</v>
      </c>
      <c r="R319" s="41">
        <f>K319*1000/D319</f>
        <v>7.0000000000000062</v>
      </c>
      <c r="S319" s="41">
        <f>L319*1000/D319</f>
        <v>78.476500000000001</v>
      </c>
      <c r="T319" s="43">
        <f>L319-J319</f>
        <v>6.0014000000000012E-2</v>
      </c>
      <c r="U319" s="43">
        <f>N319-P319</f>
        <v>0.28590599999999999</v>
      </c>
      <c r="V319" s="240">
        <f>O319-M319</f>
        <v>-5.6060000000000016</v>
      </c>
    </row>
    <row r="320" spans="1:22" s="1" customFormat="1" x14ac:dyDescent="0.2">
      <c r="A320" s="123"/>
      <c r="B320" s="121">
        <v>314</v>
      </c>
      <c r="C320" s="44" t="s">
        <v>63</v>
      </c>
      <c r="D320" s="40">
        <v>4</v>
      </c>
      <c r="E320" s="40">
        <v>1963</v>
      </c>
      <c r="F320" s="41">
        <v>150.99</v>
      </c>
      <c r="G320" s="41">
        <v>150.99</v>
      </c>
      <c r="H320" s="42">
        <v>0.63300000000000001</v>
      </c>
      <c r="I320" s="43">
        <f>H320</f>
        <v>0.63300000000000001</v>
      </c>
      <c r="J320" s="42">
        <v>0.12272</v>
      </c>
      <c r="K320" s="43">
        <f>I320-N320</f>
        <v>7.2000000000000064E-2</v>
      </c>
      <c r="L320" s="43">
        <f>I320-P320</f>
        <v>0.14819400000000005</v>
      </c>
      <c r="M320" s="41">
        <v>11</v>
      </c>
      <c r="N320" s="42">
        <f>M320*0.051</f>
        <v>0.56099999999999994</v>
      </c>
      <c r="O320" s="41">
        <v>9.5060000000000002</v>
      </c>
      <c r="P320" s="43">
        <f>O320*0.051</f>
        <v>0.48480599999999996</v>
      </c>
      <c r="Q320" s="41">
        <f>J320*1000/D320</f>
        <v>30.68</v>
      </c>
      <c r="R320" s="41">
        <f>K320*1000/D320</f>
        <v>18.000000000000014</v>
      </c>
      <c r="S320" s="41">
        <f>L320*1000/D320</f>
        <v>37.048500000000011</v>
      </c>
      <c r="T320" s="43">
        <f>L320-J320</f>
        <v>2.5474000000000052E-2</v>
      </c>
      <c r="U320" s="43">
        <f>N320-P320</f>
        <v>7.6193999999999984E-2</v>
      </c>
      <c r="V320" s="240">
        <f>O320-M320</f>
        <v>-1.4939999999999998</v>
      </c>
    </row>
    <row r="321" spans="1:22" s="1" customFormat="1" x14ac:dyDescent="0.2">
      <c r="A321" s="123"/>
      <c r="B321" s="121">
        <v>315</v>
      </c>
      <c r="C321" s="39" t="s">
        <v>86</v>
      </c>
      <c r="D321" s="40">
        <v>22</v>
      </c>
      <c r="E321" s="40">
        <v>1994</v>
      </c>
      <c r="F321" s="41">
        <v>1162.77</v>
      </c>
      <c r="G321" s="41">
        <v>1162.77</v>
      </c>
      <c r="H321" s="41">
        <v>4.4580000000000002</v>
      </c>
      <c r="I321" s="41">
        <f>H321</f>
        <v>4.4580000000000002</v>
      </c>
      <c r="J321" s="43">
        <v>2.7014680000000002</v>
      </c>
      <c r="K321" s="41">
        <f>I321-N321</f>
        <v>2.673</v>
      </c>
      <c r="L321" s="41">
        <f>I321-P321</f>
        <v>2.7014580000000006</v>
      </c>
      <c r="M321" s="41">
        <v>35</v>
      </c>
      <c r="N321" s="41">
        <f>M321*0.051</f>
        <v>1.7849999999999999</v>
      </c>
      <c r="O321" s="41">
        <v>34.442</v>
      </c>
      <c r="P321" s="43">
        <f>O321*0.051</f>
        <v>1.7565419999999998</v>
      </c>
      <c r="Q321" s="41">
        <f>J321*1000/D321</f>
        <v>122.79400000000001</v>
      </c>
      <c r="R321" s="41">
        <f>K321*1000/D321</f>
        <v>121.5</v>
      </c>
      <c r="S321" s="41">
        <f>L321*1000/D321</f>
        <v>122.79354545454548</v>
      </c>
      <c r="T321" s="43">
        <f>L321-J321</f>
        <v>-9.9999999996214228E-6</v>
      </c>
      <c r="U321" s="43">
        <f>N321-P321</f>
        <v>2.8458000000000094E-2</v>
      </c>
      <c r="V321" s="240">
        <f>O321-M321</f>
        <v>-0.55799999999999983</v>
      </c>
    </row>
    <row r="322" spans="1:22" s="1" customFormat="1" x14ac:dyDescent="0.2">
      <c r="A322" s="123"/>
      <c r="B322" s="121">
        <v>316</v>
      </c>
      <c r="C322" s="39" t="s">
        <v>87</v>
      </c>
      <c r="D322" s="40">
        <v>60</v>
      </c>
      <c r="E322" s="40">
        <v>1988</v>
      </c>
      <c r="F322" s="41">
        <v>2363.7600000000002</v>
      </c>
      <c r="G322" s="41">
        <v>2363.7600000000002</v>
      </c>
      <c r="H322" s="41">
        <v>10.752000000000001</v>
      </c>
      <c r="I322" s="41">
        <f>H322</f>
        <v>10.752000000000001</v>
      </c>
      <c r="J322" s="43">
        <v>6.9838800000000001</v>
      </c>
      <c r="K322" s="41">
        <f>I322-N322</f>
        <v>6.3660000000000005</v>
      </c>
      <c r="L322" s="41">
        <f>I322-P322</f>
        <v>6.9838943250000014</v>
      </c>
      <c r="M322" s="41">
        <v>86</v>
      </c>
      <c r="N322" s="41">
        <f>M322*0.051</f>
        <v>4.3860000000000001</v>
      </c>
      <c r="O322" s="41">
        <v>73.884424999999993</v>
      </c>
      <c r="P322" s="43">
        <f>O322*0.051</f>
        <v>3.7681056749999993</v>
      </c>
      <c r="Q322" s="41">
        <f>J322*1000/D322</f>
        <v>116.398</v>
      </c>
      <c r="R322" s="41">
        <f>K322*1000/D322</f>
        <v>106.10000000000001</v>
      </c>
      <c r="S322" s="41">
        <f>L322*1000/D322</f>
        <v>116.39823875000002</v>
      </c>
      <c r="T322" s="43">
        <f>L322-J322</f>
        <v>1.4325000001313981E-5</v>
      </c>
      <c r="U322" s="43">
        <f>N322-P322</f>
        <v>0.61789432500000085</v>
      </c>
      <c r="V322" s="240">
        <f>O322-M322</f>
        <v>-12.115575000000007</v>
      </c>
    </row>
    <row r="323" spans="1:22" s="1" customFormat="1" x14ac:dyDescent="0.2">
      <c r="A323" s="123"/>
      <c r="B323" s="121">
        <v>317</v>
      </c>
      <c r="C323" s="39" t="s">
        <v>91</v>
      </c>
      <c r="D323" s="40">
        <v>55</v>
      </c>
      <c r="E323" s="40">
        <v>1995</v>
      </c>
      <c r="F323" s="41">
        <v>3308.16</v>
      </c>
      <c r="G323" s="41">
        <v>3308.16</v>
      </c>
      <c r="H323" s="41">
        <v>13.289</v>
      </c>
      <c r="I323" s="41">
        <f>H323</f>
        <v>13.289</v>
      </c>
      <c r="J323" s="43">
        <v>8.6824480000000008</v>
      </c>
      <c r="K323" s="41">
        <f>I323-N323</f>
        <v>8.3419999999999987</v>
      </c>
      <c r="L323" s="41">
        <f>I323-P323</f>
        <v>8.6824250000000003</v>
      </c>
      <c r="M323" s="41">
        <v>97</v>
      </c>
      <c r="N323" s="41">
        <f>M323*0.051</f>
        <v>4.9470000000000001</v>
      </c>
      <c r="O323" s="41">
        <v>90.325000000000003</v>
      </c>
      <c r="P323" s="43">
        <f>O323*0.051</f>
        <v>4.6065749999999994</v>
      </c>
      <c r="Q323" s="41">
        <f>J323*1000/D323</f>
        <v>157.8626909090909</v>
      </c>
      <c r="R323" s="41">
        <f>K323*1000/D323</f>
        <v>151.67272727272723</v>
      </c>
      <c r="S323" s="41">
        <f>L323*1000/D323</f>
        <v>157.86227272727274</v>
      </c>
      <c r="T323" s="43">
        <f>L323-J323</f>
        <v>-2.3000000000550358E-5</v>
      </c>
      <c r="U323" s="43">
        <f>N323-P323</f>
        <v>0.34042500000000064</v>
      </c>
      <c r="V323" s="240">
        <f>O323-M323</f>
        <v>-6.6749999999999972</v>
      </c>
    </row>
    <row r="324" spans="1:22" s="1" customFormat="1" x14ac:dyDescent="0.2">
      <c r="A324" s="123"/>
      <c r="B324" s="121">
        <v>318</v>
      </c>
      <c r="C324" s="39" t="s">
        <v>92</v>
      </c>
      <c r="D324" s="40">
        <v>103</v>
      </c>
      <c r="E324" s="40">
        <v>1965</v>
      </c>
      <c r="F324" s="41">
        <v>4447.51</v>
      </c>
      <c r="G324" s="41">
        <v>4447.51</v>
      </c>
      <c r="H324" s="41">
        <v>20.376999999999999</v>
      </c>
      <c r="I324" s="41">
        <f>H324</f>
        <v>20.376999999999999</v>
      </c>
      <c r="J324" s="43">
        <v>11.918409</v>
      </c>
      <c r="K324" s="41">
        <f>I324-N324</f>
        <v>12.216999999999999</v>
      </c>
      <c r="L324" s="41">
        <f>I324-P324</f>
        <v>11.918431974999999</v>
      </c>
      <c r="M324" s="41">
        <v>160</v>
      </c>
      <c r="N324" s="41">
        <f>M324*0.051</f>
        <v>8.16</v>
      </c>
      <c r="O324" s="41">
        <v>165.854275</v>
      </c>
      <c r="P324" s="43">
        <f>O324*0.051</f>
        <v>8.4585680249999999</v>
      </c>
      <c r="Q324" s="41">
        <f>J324*1000/D324</f>
        <v>115.71270873786408</v>
      </c>
      <c r="R324" s="41">
        <f>K324*1000/D324</f>
        <v>118.61165048543687</v>
      </c>
      <c r="S324" s="41">
        <f>L324*1000/D324</f>
        <v>115.71293179611651</v>
      </c>
      <c r="T324" s="43">
        <f>L324-J324</f>
        <v>2.2974999998481849E-5</v>
      </c>
      <c r="U324" s="43">
        <f>N324-P324</f>
        <v>-0.29856802499999979</v>
      </c>
      <c r="V324" s="240">
        <f>O324-M324</f>
        <v>5.8542750000000012</v>
      </c>
    </row>
    <row r="325" spans="1:22" s="1" customFormat="1" x14ac:dyDescent="0.2">
      <c r="A325" s="123"/>
      <c r="B325" s="121">
        <v>319</v>
      </c>
      <c r="C325" s="39" t="s">
        <v>99</v>
      </c>
      <c r="D325" s="40">
        <v>41</v>
      </c>
      <c r="E325" s="40">
        <v>1981</v>
      </c>
      <c r="F325" s="41">
        <v>2245.19</v>
      </c>
      <c r="G325" s="41">
        <v>2245.19</v>
      </c>
      <c r="H325" s="41">
        <v>4.8150000000000004</v>
      </c>
      <c r="I325" s="46">
        <f>H325</f>
        <v>4.8150000000000004</v>
      </c>
      <c r="J325" s="47">
        <v>1.4023049999999999</v>
      </c>
      <c r="K325" s="46">
        <f>I325-N325</f>
        <v>1.4490000000000007</v>
      </c>
      <c r="L325" s="46">
        <f>I325-P325</f>
        <v>1.5726750000000003</v>
      </c>
      <c r="M325" s="46">
        <v>66</v>
      </c>
      <c r="N325" s="46">
        <f>M325*0.051</f>
        <v>3.3659999999999997</v>
      </c>
      <c r="O325" s="46">
        <v>63.575000000000003</v>
      </c>
      <c r="P325" s="43">
        <f>O325*0.051</f>
        <v>3.2423250000000001</v>
      </c>
      <c r="Q325" s="41">
        <f>J325*1000/D325</f>
        <v>34.20256097560975</v>
      </c>
      <c r="R325" s="41">
        <f>K325*1000/D325</f>
        <v>35.341463414634163</v>
      </c>
      <c r="S325" s="41">
        <f>L325*1000/D325</f>
        <v>38.357926829268294</v>
      </c>
      <c r="T325" s="43">
        <f>L325-J325</f>
        <v>0.17037000000000035</v>
      </c>
      <c r="U325" s="43">
        <f>N325-P325</f>
        <v>0.12367499999999954</v>
      </c>
      <c r="V325" s="240">
        <f>O325-M325</f>
        <v>-2.4249999999999972</v>
      </c>
    </row>
    <row r="326" spans="1:22" s="1" customFormat="1" x14ac:dyDescent="0.2">
      <c r="A326" s="123"/>
      <c r="B326" s="121">
        <v>320</v>
      </c>
      <c r="C326" s="39" t="s">
        <v>103</v>
      </c>
      <c r="D326" s="40">
        <v>6</v>
      </c>
      <c r="E326" s="40">
        <v>1959</v>
      </c>
      <c r="F326" s="41">
        <v>313.25</v>
      </c>
      <c r="G326" s="41">
        <v>313.25</v>
      </c>
      <c r="H326" s="41">
        <v>2.0219999999999998</v>
      </c>
      <c r="I326" s="46">
        <f>H326</f>
        <v>2.0219999999999998</v>
      </c>
      <c r="J326" s="47">
        <v>1.6247640000000001</v>
      </c>
      <c r="K326" s="46">
        <f>I326-N326</f>
        <v>1.5629999999999997</v>
      </c>
      <c r="L326" s="46">
        <f>I326-P326</f>
        <v>1.6247609999999999</v>
      </c>
      <c r="M326" s="46">
        <v>9</v>
      </c>
      <c r="N326" s="46">
        <f>M326*0.051</f>
        <v>0.45899999999999996</v>
      </c>
      <c r="O326" s="46">
        <v>7.7889999999999997</v>
      </c>
      <c r="P326" s="43">
        <f>O326*0.051</f>
        <v>0.39723899999999995</v>
      </c>
      <c r="Q326" s="41">
        <f>J326*1000/D326</f>
        <v>270.79400000000004</v>
      </c>
      <c r="R326" s="41">
        <f>K326*1000/D326</f>
        <v>260.49999999999994</v>
      </c>
      <c r="S326" s="41">
        <f>L326*1000/D326</f>
        <v>270.79349999999999</v>
      </c>
      <c r="T326" s="43">
        <f>L326-J326</f>
        <v>-3.0000000001972893E-6</v>
      </c>
      <c r="U326" s="43">
        <f>N326-P326</f>
        <v>6.176100000000001E-2</v>
      </c>
      <c r="V326" s="240">
        <f>O326-M326</f>
        <v>-1.2110000000000003</v>
      </c>
    </row>
    <row r="327" spans="1:22" s="1" customFormat="1" x14ac:dyDescent="0.2">
      <c r="A327" s="123"/>
      <c r="B327" s="121">
        <v>321</v>
      </c>
      <c r="C327" s="48" t="s">
        <v>111</v>
      </c>
      <c r="D327" s="40">
        <v>21</v>
      </c>
      <c r="E327" s="40">
        <v>2000</v>
      </c>
      <c r="F327" s="40">
        <v>1105.27</v>
      </c>
      <c r="G327" s="40">
        <v>1105.27</v>
      </c>
      <c r="H327" s="41">
        <v>3.3980000000000001</v>
      </c>
      <c r="I327" s="43">
        <f>H327</f>
        <v>3.3980000000000001</v>
      </c>
      <c r="J327" s="41">
        <v>1.2884850000000001</v>
      </c>
      <c r="K327" s="43">
        <f>I327-N327</f>
        <v>1.2560000000000002</v>
      </c>
      <c r="L327" s="43">
        <f>I327-P327</f>
        <v>1.3557560000000004</v>
      </c>
      <c r="M327" s="41">
        <v>42</v>
      </c>
      <c r="N327" s="42">
        <f>M327*0.051</f>
        <v>2.1419999999999999</v>
      </c>
      <c r="O327" s="41">
        <v>40.043999999999997</v>
      </c>
      <c r="P327" s="43">
        <f>O327*0.051</f>
        <v>2.0422439999999997</v>
      </c>
      <c r="Q327" s="41">
        <f>J327*1000/D327</f>
        <v>61.35642857142858</v>
      </c>
      <c r="R327" s="41">
        <f>K327*1000/D327</f>
        <v>59.809523809523817</v>
      </c>
      <c r="S327" s="41">
        <f>L327*1000/D327</f>
        <v>64.559809523809534</v>
      </c>
      <c r="T327" s="43">
        <f>L327-J327</f>
        <v>6.7271000000000303E-2</v>
      </c>
      <c r="U327" s="43">
        <f>N327-P327</f>
        <v>9.9756000000000178E-2</v>
      </c>
      <c r="V327" s="240">
        <f>O327-M327</f>
        <v>-1.9560000000000031</v>
      </c>
    </row>
    <row r="328" spans="1:22" s="1" customFormat="1" x14ac:dyDescent="0.2">
      <c r="A328" s="123"/>
      <c r="B328" s="121">
        <v>322</v>
      </c>
      <c r="C328" s="49" t="s">
        <v>127</v>
      </c>
      <c r="D328" s="50">
        <v>20</v>
      </c>
      <c r="E328" s="50">
        <v>1973</v>
      </c>
      <c r="F328" s="51">
        <v>929.05</v>
      </c>
      <c r="G328" s="51">
        <v>929.05</v>
      </c>
      <c r="H328" s="51">
        <v>3.7789999999999999</v>
      </c>
      <c r="I328" s="51">
        <v>3.7789999999999999</v>
      </c>
      <c r="J328" s="51">
        <v>2.56142</v>
      </c>
      <c r="K328" s="51">
        <v>2.504</v>
      </c>
      <c r="L328" s="51">
        <v>2.561426</v>
      </c>
      <c r="M328" s="51">
        <v>25</v>
      </c>
      <c r="N328" s="52">
        <v>1.2749999999999999</v>
      </c>
      <c r="O328" s="51">
        <v>23.873999999999999</v>
      </c>
      <c r="P328" s="51">
        <v>1.2175739999999999</v>
      </c>
      <c r="Q328" s="53">
        <v>128.071</v>
      </c>
      <c r="R328" s="53">
        <v>125.2</v>
      </c>
      <c r="S328" s="53">
        <v>128.07130000000001</v>
      </c>
      <c r="T328" s="51">
        <v>5.9999999999504894E-6</v>
      </c>
      <c r="U328" s="51">
        <v>5.7425999999999977E-2</v>
      </c>
      <c r="V328" s="241">
        <v>-1.1260000000000012</v>
      </c>
    </row>
    <row r="329" spans="1:22" s="1" customFormat="1" x14ac:dyDescent="0.2">
      <c r="A329" s="123"/>
      <c r="B329" s="121">
        <v>323</v>
      </c>
      <c r="C329" s="54" t="s">
        <v>306</v>
      </c>
      <c r="D329" s="55">
        <v>45</v>
      </c>
      <c r="E329" s="55" t="s">
        <v>131</v>
      </c>
      <c r="F329" s="55"/>
      <c r="G329" s="55">
        <v>2347.81</v>
      </c>
      <c r="H329" s="56">
        <v>9.4760000000000009</v>
      </c>
      <c r="I329" s="57">
        <f>H329</f>
        <v>9.4760000000000009</v>
      </c>
      <c r="J329" s="56">
        <v>7.2</v>
      </c>
      <c r="K329" s="57">
        <f>I329-N329</f>
        <v>6.620000000000001</v>
      </c>
      <c r="L329" s="57">
        <f>I329-P329</f>
        <v>7.9985300000000006</v>
      </c>
      <c r="M329" s="56">
        <v>56</v>
      </c>
      <c r="N329" s="58">
        <f>M329*0.051</f>
        <v>2.8559999999999999</v>
      </c>
      <c r="O329" s="56">
        <v>28.97</v>
      </c>
      <c r="P329" s="57">
        <f>O329*0.051</f>
        <v>1.4774699999999998</v>
      </c>
      <c r="Q329" s="56">
        <f>J329*1000/D329</f>
        <v>160</v>
      </c>
      <c r="R329" s="56">
        <f>K329*1000/D329</f>
        <v>147.11111111111114</v>
      </c>
      <c r="S329" s="56">
        <f>L329*1000/D329</f>
        <v>177.74511111111113</v>
      </c>
      <c r="T329" s="57">
        <f>L329-J329</f>
        <v>0.79853000000000041</v>
      </c>
      <c r="U329" s="57">
        <f>N329-P329</f>
        <v>1.37853</v>
      </c>
      <c r="V329" s="242">
        <f>O329-M329</f>
        <v>-27.03</v>
      </c>
    </row>
    <row r="330" spans="1:22" s="1" customFormat="1" x14ac:dyDescent="0.2">
      <c r="A330" s="123"/>
      <c r="B330" s="121">
        <v>324</v>
      </c>
      <c r="C330" s="54" t="s">
        <v>307</v>
      </c>
      <c r="D330" s="55">
        <v>45</v>
      </c>
      <c r="E330" s="55" t="s">
        <v>131</v>
      </c>
      <c r="F330" s="57"/>
      <c r="G330" s="57">
        <v>1714</v>
      </c>
      <c r="H330" s="56">
        <v>7.77</v>
      </c>
      <c r="I330" s="57">
        <f>H330</f>
        <v>7.77</v>
      </c>
      <c r="J330" s="56">
        <v>4.5</v>
      </c>
      <c r="K330" s="57">
        <f>I330-N330</f>
        <v>6.6479999999999997</v>
      </c>
      <c r="L330" s="57">
        <f>I330-P330</f>
        <v>6.2522399999999996</v>
      </c>
      <c r="M330" s="56">
        <v>22</v>
      </c>
      <c r="N330" s="58">
        <f>M330*0.051</f>
        <v>1.1219999999999999</v>
      </c>
      <c r="O330" s="58">
        <v>29.76</v>
      </c>
      <c r="P330" s="57">
        <f>O330*0.051</f>
        <v>1.51776</v>
      </c>
      <c r="Q330" s="56">
        <f>J330*1000/D330</f>
        <v>100</v>
      </c>
      <c r="R330" s="56">
        <f>K330*1000/D330</f>
        <v>147.73333333333332</v>
      </c>
      <c r="S330" s="56">
        <f>L330*1000/D330</f>
        <v>138.93866666666665</v>
      </c>
      <c r="T330" s="57">
        <f>L330-J330</f>
        <v>1.7522399999999996</v>
      </c>
      <c r="U330" s="57">
        <f>N330-P330</f>
        <v>-0.39576000000000011</v>
      </c>
      <c r="V330" s="242">
        <f>O330-M330</f>
        <v>7.7600000000000016</v>
      </c>
    </row>
    <row r="331" spans="1:22" s="1" customFormat="1" x14ac:dyDescent="0.2">
      <c r="A331" s="123"/>
      <c r="B331" s="121">
        <v>325</v>
      </c>
      <c r="C331" s="54" t="s">
        <v>308</v>
      </c>
      <c r="D331" s="55">
        <v>30</v>
      </c>
      <c r="E331" s="55" t="s">
        <v>131</v>
      </c>
      <c r="F331" s="55"/>
      <c r="G331" s="55">
        <v>1602.12</v>
      </c>
      <c r="H331" s="56">
        <v>6.3479999999999999</v>
      </c>
      <c r="I331" s="57">
        <f>H331</f>
        <v>6.3479999999999999</v>
      </c>
      <c r="J331" s="56">
        <v>4.8</v>
      </c>
      <c r="K331" s="57">
        <f>I331-N331</f>
        <v>4.4610000000000003</v>
      </c>
      <c r="L331" s="57">
        <f>I331-P331</f>
        <v>4.6395</v>
      </c>
      <c r="M331" s="56">
        <v>37</v>
      </c>
      <c r="N331" s="58">
        <f>M331*0.051</f>
        <v>1.8869999999999998</v>
      </c>
      <c r="O331" s="56">
        <v>33.5</v>
      </c>
      <c r="P331" s="57">
        <f>O331*0.051</f>
        <v>1.7084999999999999</v>
      </c>
      <c r="Q331" s="56">
        <f>J331*1000/D331</f>
        <v>160</v>
      </c>
      <c r="R331" s="56">
        <f>K331*1000/D331</f>
        <v>148.69999999999999</v>
      </c>
      <c r="S331" s="56">
        <f>L331*1000/D331</f>
        <v>154.65</v>
      </c>
      <c r="T331" s="57">
        <f>L331-J331</f>
        <v>-0.16049999999999986</v>
      </c>
      <c r="U331" s="57">
        <f>N331-P331</f>
        <v>0.17849999999999988</v>
      </c>
      <c r="V331" s="242">
        <f>O331-M331</f>
        <v>-3.5</v>
      </c>
    </row>
    <row r="332" spans="1:22" s="1" customFormat="1" x14ac:dyDescent="0.2">
      <c r="A332" s="123"/>
      <c r="B332" s="121">
        <v>326</v>
      </c>
      <c r="C332" s="54" t="s">
        <v>309</v>
      </c>
      <c r="D332" s="55">
        <v>40</v>
      </c>
      <c r="E332" s="55" t="s">
        <v>131</v>
      </c>
      <c r="F332" s="55"/>
      <c r="G332" s="55">
        <v>2284.48</v>
      </c>
      <c r="H332" s="56">
        <v>9</v>
      </c>
      <c r="I332" s="57">
        <f>H332</f>
        <v>9</v>
      </c>
      <c r="J332" s="56">
        <v>6.4</v>
      </c>
      <c r="K332" s="57">
        <f>I332-N332</f>
        <v>5.9909999999999997</v>
      </c>
      <c r="L332" s="57">
        <f>I332-P332</f>
        <v>6.4423500000000002</v>
      </c>
      <c r="M332" s="56">
        <v>59</v>
      </c>
      <c r="N332" s="58">
        <f>M332*0.051</f>
        <v>3.0089999999999999</v>
      </c>
      <c r="O332" s="56">
        <v>50.15</v>
      </c>
      <c r="P332" s="57">
        <f>O332*0.051</f>
        <v>2.5576499999999998</v>
      </c>
      <c r="Q332" s="56">
        <f>J332*1000/D332</f>
        <v>160</v>
      </c>
      <c r="R332" s="56">
        <f>K332*1000/D332</f>
        <v>149.77500000000001</v>
      </c>
      <c r="S332" s="56">
        <f>L332*1000/D332</f>
        <v>161.05875</v>
      </c>
      <c r="T332" s="57">
        <f>L332-J332</f>
        <v>4.2349999999999888E-2</v>
      </c>
      <c r="U332" s="57">
        <f>N332-P332</f>
        <v>0.45135000000000014</v>
      </c>
      <c r="V332" s="242">
        <f>O332-M332</f>
        <v>-8.8500000000000014</v>
      </c>
    </row>
    <row r="333" spans="1:22" s="1" customFormat="1" x14ac:dyDescent="0.2">
      <c r="A333" s="123"/>
      <c r="B333" s="121">
        <v>327</v>
      </c>
      <c r="C333" s="59" t="s">
        <v>471</v>
      </c>
      <c r="D333" s="60">
        <v>9</v>
      </c>
      <c r="E333" s="60">
        <v>1990</v>
      </c>
      <c r="F333" s="61">
        <v>513.42999999999995</v>
      </c>
      <c r="G333" s="61">
        <v>513.42999999999995</v>
      </c>
      <c r="H333" s="62">
        <v>1.6850000000000001</v>
      </c>
      <c r="I333" s="61">
        <f>H333</f>
        <v>1.6850000000000001</v>
      </c>
      <c r="J333" s="63">
        <v>1.08</v>
      </c>
      <c r="K333" s="61">
        <f>I333-N333</f>
        <v>0.81800000000000006</v>
      </c>
      <c r="L333" s="61">
        <f>I333-P333</f>
        <v>1.1240000000000001</v>
      </c>
      <c r="M333" s="61">
        <v>17</v>
      </c>
      <c r="N333" s="62">
        <f>M333*0.051</f>
        <v>0.86699999999999999</v>
      </c>
      <c r="O333" s="61">
        <v>11</v>
      </c>
      <c r="P333" s="61">
        <f>O333*0.051</f>
        <v>0.56099999999999994</v>
      </c>
      <c r="Q333" s="64">
        <f>J333*1000/D333</f>
        <v>120</v>
      </c>
      <c r="R333" s="64">
        <f>K333*1000/D333</f>
        <v>90.8888888888889</v>
      </c>
      <c r="S333" s="64">
        <f>L333*1000/D333</f>
        <v>124.88888888888889</v>
      </c>
      <c r="T333" s="61">
        <f>L333-J333</f>
        <v>4.4000000000000039E-2</v>
      </c>
      <c r="U333" s="61">
        <f>N333-P333</f>
        <v>0.30600000000000005</v>
      </c>
      <c r="V333" s="243">
        <f>O333-M333</f>
        <v>-6</v>
      </c>
    </row>
    <row r="334" spans="1:22" s="1" customFormat="1" x14ac:dyDescent="0.2">
      <c r="A334" s="123"/>
      <c r="B334" s="121">
        <v>328</v>
      </c>
      <c r="C334" s="59" t="s">
        <v>500</v>
      </c>
      <c r="D334" s="60">
        <v>40</v>
      </c>
      <c r="E334" s="60">
        <v>1972</v>
      </c>
      <c r="F334" s="64">
        <v>1942.1</v>
      </c>
      <c r="G334" s="64">
        <v>1942.1</v>
      </c>
      <c r="H334" s="61">
        <v>9.16</v>
      </c>
      <c r="I334" s="61">
        <v>9.16</v>
      </c>
      <c r="J334" s="61">
        <v>6.4</v>
      </c>
      <c r="K334" s="61">
        <v>5.8960000000000008</v>
      </c>
      <c r="L334" s="61">
        <v>6.5962300000000003</v>
      </c>
      <c r="M334" s="61">
        <v>64</v>
      </c>
      <c r="N334" s="62">
        <v>3.2639999999999998</v>
      </c>
      <c r="O334" s="61">
        <v>50.27</v>
      </c>
      <c r="P334" s="61">
        <v>2.5637699999999999</v>
      </c>
      <c r="Q334" s="64">
        <v>160</v>
      </c>
      <c r="R334" s="64">
        <v>147.40000000000003</v>
      </c>
      <c r="S334" s="64">
        <v>164.90575000000001</v>
      </c>
      <c r="T334" s="61">
        <v>0.1962299999999999</v>
      </c>
      <c r="U334" s="61">
        <v>0.70022999999999991</v>
      </c>
      <c r="V334" s="244">
        <v>-13.729999999999997</v>
      </c>
    </row>
    <row r="335" spans="1:22" s="1" customFormat="1" x14ac:dyDescent="0.2">
      <c r="A335" s="123"/>
      <c r="B335" s="121">
        <v>329</v>
      </c>
      <c r="C335" s="59" t="s">
        <v>516</v>
      </c>
      <c r="D335" s="60">
        <v>3</v>
      </c>
      <c r="E335" s="60">
        <v>1954</v>
      </c>
      <c r="F335" s="64">
        <v>278.31</v>
      </c>
      <c r="G335" s="64">
        <v>278.31</v>
      </c>
      <c r="H335" s="61">
        <v>0.88600000000000001</v>
      </c>
      <c r="I335" s="61">
        <v>0.88600000000000001</v>
      </c>
      <c r="J335" s="61">
        <v>0.48</v>
      </c>
      <c r="K335" s="61">
        <v>0.42700000000000005</v>
      </c>
      <c r="L335" s="61">
        <v>0.78400000000000003</v>
      </c>
      <c r="M335" s="61">
        <v>9</v>
      </c>
      <c r="N335" s="62">
        <v>0.45899999999999996</v>
      </c>
      <c r="O335" s="61">
        <v>2</v>
      </c>
      <c r="P335" s="61">
        <v>0.10199999999999999</v>
      </c>
      <c r="Q335" s="64">
        <v>160</v>
      </c>
      <c r="R335" s="64">
        <v>142.33333333333334</v>
      </c>
      <c r="S335" s="64">
        <v>261.33333333333331</v>
      </c>
      <c r="T335" s="61">
        <v>0.30400000000000005</v>
      </c>
      <c r="U335" s="61">
        <v>0.35699999999999998</v>
      </c>
      <c r="V335" s="244">
        <v>-7</v>
      </c>
    </row>
    <row r="336" spans="1:22" s="1" customFormat="1" x14ac:dyDescent="0.2">
      <c r="A336" s="123"/>
      <c r="B336" s="121">
        <v>330</v>
      </c>
      <c r="C336" s="59" t="s">
        <v>531</v>
      </c>
      <c r="D336" s="60">
        <v>10</v>
      </c>
      <c r="E336" s="60">
        <v>1976</v>
      </c>
      <c r="F336" s="61">
        <v>268.02</v>
      </c>
      <c r="G336" s="61">
        <v>268.02</v>
      </c>
      <c r="H336" s="61">
        <v>0.78</v>
      </c>
      <c r="I336" s="61">
        <f>H336</f>
        <v>0.78</v>
      </c>
      <c r="J336" s="61">
        <v>0.09</v>
      </c>
      <c r="K336" s="61">
        <f>I336-N336</f>
        <v>6.6000000000000059E-2</v>
      </c>
      <c r="L336" s="61">
        <f>I336-P336</f>
        <v>0.1170000000000001</v>
      </c>
      <c r="M336" s="61">
        <v>14</v>
      </c>
      <c r="N336" s="62">
        <f>M336*0.051</f>
        <v>0.71399999999999997</v>
      </c>
      <c r="O336" s="61">
        <v>13</v>
      </c>
      <c r="P336" s="61">
        <f>O336*0.051</f>
        <v>0.66299999999999992</v>
      </c>
      <c r="Q336" s="64">
        <f>J336*1000/D336</f>
        <v>9</v>
      </c>
      <c r="R336" s="64">
        <f>K336*1000/D336</f>
        <v>6.6000000000000059</v>
      </c>
      <c r="S336" s="64">
        <f>L336*1000/D336</f>
        <v>11.70000000000001</v>
      </c>
      <c r="T336" s="61">
        <f>L336-J336</f>
        <v>2.7000000000000107E-2</v>
      </c>
      <c r="U336" s="61">
        <f>N336-P336</f>
        <v>5.1000000000000045E-2</v>
      </c>
      <c r="V336" s="243">
        <f>O336-M336</f>
        <v>-1</v>
      </c>
    </row>
    <row r="337" spans="1:22" s="1" customFormat="1" x14ac:dyDescent="0.2">
      <c r="A337" s="123"/>
      <c r="B337" s="121">
        <v>331</v>
      </c>
      <c r="C337" s="59" t="s">
        <v>533</v>
      </c>
      <c r="D337" s="60">
        <v>20</v>
      </c>
      <c r="E337" s="60">
        <v>1979</v>
      </c>
      <c r="F337" s="60">
        <v>1052.0999999999999</v>
      </c>
      <c r="G337" s="60">
        <v>1052.0999999999999</v>
      </c>
      <c r="H337" s="64">
        <v>4.12</v>
      </c>
      <c r="I337" s="61">
        <f>H337</f>
        <v>4.12</v>
      </c>
      <c r="J337" s="64">
        <v>3.04</v>
      </c>
      <c r="K337" s="61">
        <f>I337-N337</f>
        <v>2.9470000000000001</v>
      </c>
      <c r="L337" s="61">
        <f>I337-P337</f>
        <v>3.2530000000000001</v>
      </c>
      <c r="M337" s="64">
        <v>23</v>
      </c>
      <c r="N337" s="62">
        <f>M337*0.051</f>
        <v>1.1729999999999998</v>
      </c>
      <c r="O337" s="64">
        <v>17</v>
      </c>
      <c r="P337" s="61">
        <f>O337*0.051</f>
        <v>0.86699999999999999</v>
      </c>
      <c r="Q337" s="64">
        <f>J337*1000/D337</f>
        <v>152</v>
      </c>
      <c r="R337" s="64">
        <f>K337*1000/D337</f>
        <v>147.35</v>
      </c>
      <c r="S337" s="64">
        <f>L337*1000/D337</f>
        <v>162.65</v>
      </c>
      <c r="T337" s="61">
        <f>L337-J337</f>
        <v>0.21300000000000008</v>
      </c>
      <c r="U337" s="61">
        <f>N337-P337</f>
        <v>0.30599999999999983</v>
      </c>
      <c r="V337" s="243">
        <f>O337-M337</f>
        <v>-6</v>
      </c>
    </row>
    <row r="338" spans="1:22" s="1" customFormat="1" x14ac:dyDescent="0.2">
      <c r="A338" s="123"/>
      <c r="B338" s="121">
        <v>332</v>
      </c>
      <c r="C338" s="59" t="s">
        <v>540</v>
      </c>
      <c r="D338" s="60">
        <v>20</v>
      </c>
      <c r="E338" s="60">
        <v>1975</v>
      </c>
      <c r="F338" s="60">
        <v>1053.8699999999999</v>
      </c>
      <c r="G338" s="60">
        <v>1053.8699999999999</v>
      </c>
      <c r="H338" s="64">
        <v>5.2</v>
      </c>
      <c r="I338" s="61">
        <f>H338</f>
        <v>5.2</v>
      </c>
      <c r="J338" s="64">
        <v>3.04</v>
      </c>
      <c r="K338" s="61">
        <f>I338-N338</f>
        <v>2.6500000000000004</v>
      </c>
      <c r="L338" s="61">
        <f>I338-P338</f>
        <v>3.415</v>
      </c>
      <c r="M338" s="64">
        <v>50</v>
      </c>
      <c r="N338" s="62">
        <f>M338*0.051</f>
        <v>2.5499999999999998</v>
      </c>
      <c r="O338" s="64">
        <v>35</v>
      </c>
      <c r="P338" s="61">
        <f>O338*0.051</f>
        <v>1.7849999999999999</v>
      </c>
      <c r="Q338" s="64">
        <f>J338*1000/D338</f>
        <v>152</v>
      </c>
      <c r="R338" s="64">
        <f>K338*1000/D338</f>
        <v>132.50000000000003</v>
      </c>
      <c r="S338" s="64">
        <f>L338*1000/D338</f>
        <v>170.75</v>
      </c>
      <c r="T338" s="61">
        <f>L338-J338</f>
        <v>0.375</v>
      </c>
      <c r="U338" s="61">
        <f>N338-P338</f>
        <v>0.7649999999999999</v>
      </c>
      <c r="V338" s="243">
        <f>O338-M338</f>
        <v>-15</v>
      </c>
    </row>
    <row r="339" spans="1:22" s="1" customFormat="1" x14ac:dyDescent="0.2">
      <c r="A339" s="123"/>
      <c r="B339" s="121">
        <v>333</v>
      </c>
      <c r="C339" s="65" t="s">
        <v>574</v>
      </c>
      <c r="D339" s="60">
        <v>20</v>
      </c>
      <c r="E339" s="60" t="s">
        <v>33</v>
      </c>
      <c r="F339" s="61">
        <v>1051.3800000000001</v>
      </c>
      <c r="G339" s="61">
        <v>1051.3800000000001</v>
      </c>
      <c r="H339" s="61">
        <v>4.5</v>
      </c>
      <c r="I339" s="61">
        <v>4.5</v>
      </c>
      <c r="J339" s="61">
        <f>D339*0.16</f>
        <v>3.2</v>
      </c>
      <c r="K339" s="61">
        <f>I339-N339</f>
        <v>3.0263400000000003</v>
      </c>
      <c r="L339" s="61">
        <f>I339-P339</f>
        <v>3.2991999999999999</v>
      </c>
      <c r="M339" s="61">
        <v>27</v>
      </c>
      <c r="N339" s="61">
        <f>M339*0.05458</f>
        <v>1.47366</v>
      </c>
      <c r="O339" s="61">
        <v>22</v>
      </c>
      <c r="P339" s="61">
        <v>1.2008000000000001</v>
      </c>
      <c r="Q339" s="61">
        <f>J339*1000/D339</f>
        <v>160</v>
      </c>
      <c r="R339" s="61">
        <f>K339*1000/D339</f>
        <v>151.31700000000001</v>
      </c>
      <c r="S339" s="61">
        <f>L339*1000/D339</f>
        <v>164.95999999999998</v>
      </c>
      <c r="T339" s="61">
        <f>L339-J339</f>
        <v>9.9199999999999733E-2</v>
      </c>
      <c r="U339" s="61">
        <f>N339-P339</f>
        <v>0.27285999999999988</v>
      </c>
      <c r="V339" s="244">
        <f>O339-M339</f>
        <v>-5</v>
      </c>
    </row>
    <row r="340" spans="1:22" s="1" customFormat="1" x14ac:dyDescent="0.2">
      <c r="A340" s="123"/>
      <c r="B340" s="121">
        <v>334</v>
      </c>
      <c r="C340" s="59" t="s">
        <v>575</v>
      </c>
      <c r="D340" s="60">
        <v>22</v>
      </c>
      <c r="E340" s="60" t="s">
        <v>33</v>
      </c>
      <c r="F340" s="61">
        <v>1237.6199999999999</v>
      </c>
      <c r="G340" s="61">
        <v>1237.6199999999999</v>
      </c>
      <c r="H340" s="61">
        <v>5.68</v>
      </c>
      <c r="I340" s="61">
        <v>5.68</v>
      </c>
      <c r="J340" s="61">
        <f>D340*0.16</f>
        <v>3.52</v>
      </c>
      <c r="K340" s="61">
        <f>I340-N340</f>
        <v>3.3330599999999997</v>
      </c>
      <c r="L340" s="61">
        <f>I340-P340</f>
        <v>3.6604999999999999</v>
      </c>
      <c r="M340" s="61">
        <v>43</v>
      </c>
      <c r="N340" s="61">
        <f>M340*0.05458</f>
        <v>2.34694</v>
      </c>
      <c r="O340" s="61">
        <v>37</v>
      </c>
      <c r="P340" s="61">
        <v>2.0194999999999999</v>
      </c>
      <c r="Q340" s="61">
        <f>J340*1000/D340</f>
        <v>160</v>
      </c>
      <c r="R340" s="61">
        <f>K340*1000/D340</f>
        <v>151.50272727272724</v>
      </c>
      <c r="S340" s="61">
        <f>L340*1000/D340</f>
        <v>166.38636363636363</v>
      </c>
      <c r="T340" s="61">
        <f>L340-J340</f>
        <v>0.14049999999999985</v>
      </c>
      <c r="U340" s="61">
        <f>N340-P340</f>
        <v>0.32744000000000018</v>
      </c>
      <c r="V340" s="244">
        <f>O340-M340</f>
        <v>-6</v>
      </c>
    </row>
    <row r="341" spans="1:22" s="1" customFormat="1" ht="13.5" thickBot="1" x14ac:dyDescent="0.25">
      <c r="A341" s="124"/>
      <c r="B341" s="245">
        <v>335</v>
      </c>
      <c r="C341" s="246" t="s">
        <v>583</v>
      </c>
      <c r="D341" s="247">
        <v>4</v>
      </c>
      <c r="E341" s="247" t="s">
        <v>33</v>
      </c>
      <c r="F341" s="248">
        <v>156.81</v>
      </c>
      <c r="G341" s="248">
        <v>156.81</v>
      </c>
      <c r="H341" s="248">
        <v>1.0149999999999999</v>
      </c>
      <c r="I341" s="248">
        <v>1.0149999999999999</v>
      </c>
      <c r="J341" s="248">
        <f>D341*0.16</f>
        <v>0.64</v>
      </c>
      <c r="K341" s="248">
        <f>I341-N341</f>
        <v>0.57835999999999999</v>
      </c>
      <c r="L341" s="248">
        <f>I341-P341</f>
        <v>0.79669999999999996</v>
      </c>
      <c r="M341" s="248">
        <v>8</v>
      </c>
      <c r="N341" s="248">
        <f>M341*0.05458</f>
        <v>0.43663999999999997</v>
      </c>
      <c r="O341" s="248">
        <v>4</v>
      </c>
      <c r="P341" s="248">
        <v>0.21829999999999999</v>
      </c>
      <c r="Q341" s="248">
        <f>J341*1000/D341</f>
        <v>160</v>
      </c>
      <c r="R341" s="248">
        <f>K341*1000/D341</f>
        <v>144.59</v>
      </c>
      <c r="S341" s="248">
        <f>L341*1000/D341</f>
        <v>199.17499999999998</v>
      </c>
      <c r="T341" s="248">
        <f>L341-J341</f>
        <v>0.15669999999999995</v>
      </c>
      <c r="U341" s="248">
        <f>N341-P341</f>
        <v>0.21833999999999998</v>
      </c>
      <c r="V341" s="249">
        <f>O341-M341</f>
        <v>-4</v>
      </c>
    </row>
    <row r="342" spans="1:22" s="1" customFormat="1" x14ac:dyDescent="0.2">
      <c r="A342" s="250" t="s">
        <v>32</v>
      </c>
      <c r="B342" s="251">
        <v>336</v>
      </c>
      <c r="C342" s="252" t="s">
        <v>66</v>
      </c>
      <c r="D342" s="253">
        <v>52</v>
      </c>
      <c r="E342" s="253">
        <v>2009</v>
      </c>
      <c r="F342" s="254">
        <v>2686.29</v>
      </c>
      <c r="G342" s="254">
        <v>2686.29</v>
      </c>
      <c r="H342" s="255">
        <v>7.5149999999999997</v>
      </c>
      <c r="I342" s="256">
        <f>H342</f>
        <v>7.5149999999999997</v>
      </c>
      <c r="J342" s="255">
        <v>-2.3400000000000001E-3</v>
      </c>
      <c r="K342" s="256">
        <f>I342-N342</f>
        <v>0.12000000000000011</v>
      </c>
      <c r="L342" s="256">
        <f>I342-P342</f>
        <v>0.37296000000000085</v>
      </c>
      <c r="M342" s="254">
        <v>145</v>
      </c>
      <c r="N342" s="255">
        <f>M342*0.051</f>
        <v>7.3949999999999996</v>
      </c>
      <c r="O342" s="254">
        <v>140.04</v>
      </c>
      <c r="P342" s="256">
        <f>O342*0.051</f>
        <v>7.1420399999999988</v>
      </c>
      <c r="Q342" s="254">
        <f>J342*1000/D342</f>
        <v>-4.4999999999999998E-2</v>
      </c>
      <c r="R342" s="254">
        <f>K342*1000/D342</f>
        <v>2.3076923076923097</v>
      </c>
      <c r="S342" s="254">
        <f>L342*1000/D342</f>
        <v>7.172307692307708</v>
      </c>
      <c r="T342" s="256">
        <f>L342-J342</f>
        <v>0.37530000000000086</v>
      </c>
      <c r="U342" s="256">
        <f>N342-P342</f>
        <v>0.25296000000000074</v>
      </c>
      <c r="V342" s="257">
        <f>O342-M342</f>
        <v>-4.960000000000008</v>
      </c>
    </row>
    <row r="343" spans="1:22" s="1" customFormat="1" x14ac:dyDescent="0.2">
      <c r="A343" s="258"/>
      <c r="B343" s="259">
        <v>337</v>
      </c>
      <c r="C343" s="260" t="s">
        <v>67</v>
      </c>
      <c r="D343" s="261">
        <v>116</v>
      </c>
      <c r="E343" s="261">
        <v>2007</v>
      </c>
      <c r="F343" s="262">
        <v>7056.51</v>
      </c>
      <c r="G343" s="262">
        <v>7056.51</v>
      </c>
      <c r="H343" s="262">
        <v>19.718</v>
      </c>
      <c r="I343" s="263">
        <f>H343</f>
        <v>19.718</v>
      </c>
      <c r="J343" s="262">
        <v>0</v>
      </c>
      <c r="K343" s="263">
        <f>I343-N343</f>
        <v>0.28700000000000259</v>
      </c>
      <c r="L343" s="263">
        <f>I343-P343</f>
        <v>0.5478650000000016</v>
      </c>
      <c r="M343" s="262">
        <v>381</v>
      </c>
      <c r="N343" s="264">
        <f>M343*0.051</f>
        <v>19.430999999999997</v>
      </c>
      <c r="O343" s="262">
        <v>375.88499999999999</v>
      </c>
      <c r="P343" s="263">
        <f>O343*0.051</f>
        <v>19.170134999999998</v>
      </c>
      <c r="Q343" s="262">
        <f>J343*1000/D343</f>
        <v>0</v>
      </c>
      <c r="R343" s="262">
        <f>K343*1000/D343</f>
        <v>2.4741379310345053</v>
      </c>
      <c r="S343" s="262">
        <f>L343*1000/D343</f>
        <v>4.7229741379310486</v>
      </c>
      <c r="T343" s="263">
        <f>L343-J343</f>
        <v>0.5478650000000016</v>
      </c>
      <c r="U343" s="263">
        <f>N343-P343</f>
        <v>0.26086499999999901</v>
      </c>
      <c r="V343" s="265">
        <f>O343-M343</f>
        <v>-5.1150000000000091</v>
      </c>
    </row>
    <row r="344" spans="1:22" s="1" customFormat="1" x14ac:dyDescent="0.2">
      <c r="A344" s="258"/>
      <c r="B344" s="259">
        <v>338</v>
      </c>
      <c r="C344" s="260" t="s">
        <v>68</v>
      </c>
      <c r="D344" s="261">
        <v>62</v>
      </c>
      <c r="E344" s="261">
        <v>2007</v>
      </c>
      <c r="F344" s="262">
        <v>3936.72</v>
      </c>
      <c r="G344" s="262">
        <v>3936.72</v>
      </c>
      <c r="H344" s="262">
        <v>10.045</v>
      </c>
      <c r="I344" s="263">
        <f>H344</f>
        <v>10.045</v>
      </c>
      <c r="J344" s="262">
        <v>0</v>
      </c>
      <c r="K344" s="263">
        <f>I344-N344</f>
        <v>4.0780000000000003</v>
      </c>
      <c r="L344" s="263">
        <f>I344-P344</f>
        <v>1.1144920000000003</v>
      </c>
      <c r="M344" s="262">
        <v>117</v>
      </c>
      <c r="N344" s="264">
        <f>M344*0.051</f>
        <v>5.9669999999999996</v>
      </c>
      <c r="O344" s="262">
        <v>175.108</v>
      </c>
      <c r="P344" s="263">
        <f>O344*0.051</f>
        <v>8.9305079999999997</v>
      </c>
      <c r="Q344" s="262">
        <f>J344*1000/D344</f>
        <v>0</v>
      </c>
      <c r="R344" s="262">
        <f>K344*1000/D344</f>
        <v>65.774193548387103</v>
      </c>
      <c r="S344" s="262">
        <f>L344*1000/D344</f>
        <v>17.975677419354842</v>
      </c>
      <c r="T344" s="263">
        <f>L344-J344</f>
        <v>1.1144920000000003</v>
      </c>
      <c r="U344" s="263">
        <f>N344-P344</f>
        <v>-2.963508</v>
      </c>
      <c r="V344" s="265">
        <f>O344-M344</f>
        <v>58.108000000000004</v>
      </c>
    </row>
    <row r="345" spans="1:22" s="1" customFormat="1" x14ac:dyDescent="0.2">
      <c r="A345" s="258"/>
      <c r="B345" s="259">
        <v>339</v>
      </c>
      <c r="C345" s="260" t="s">
        <v>34</v>
      </c>
      <c r="D345" s="261">
        <v>70</v>
      </c>
      <c r="E345" s="261">
        <v>2008</v>
      </c>
      <c r="F345" s="262">
        <v>4787.37</v>
      </c>
      <c r="G345" s="262">
        <v>4787.37</v>
      </c>
      <c r="H345" s="262">
        <v>11.637</v>
      </c>
      <c r="I345" s="263">
        <f>H345</f>
        <v>11.637</v>
      </c>
      <c r="J345" s="262">
        <v>0</v>
      </c>
      <c r="K345" s="263">
        <f>I345-N345</f>
        <v>0.46800000000000175</v>
      </c>
      <c r="L345" s="263">
        <f>I345-P345</f>
        <v>1.3517280000000014</v>
      </c>
      <c r="M345" s="262">
        <v>219</v>
      </c>
      <c r="N345" s="264">
        <f>M345*0.051</f>
        <v>11.168999999999999</v>
      </c>
      <c r="O345" s="262">
        <v>201.672</v>
      </c>
      <c r="P345" s="263">
        <f>O345*0.051</f>
        <v>10.285271999999999</v>
      </c>
      <c r="Q345" s="262">
        <f>J345*1000/D345</f>
        <v>0</v>
      </c>
      <c r="R345" s="262">
        <f>K345*1000/D345</f>
        <v>6.6857142857143108</v>
      </c>
      <c r="S345" s="262">
        <f>L345*1000/D345</f>
        <v>19.310400000000019</v>
      </c>
      <c r="T345" s="263">
        <f>L345-J345</f>
        <v>1.3517280000000014</v>
      </c>
      <c r="U345" s="263">
        <f>N345-P345</f>
        <v>0.88372799999999962</v>
      </c>
      <c r="V345" s="265">
        <f>O345-M345</f>
        <v>-17.328000000000003</v>
      </c>
    </row>
    <row r="346" spans="1:22" s="1" customFormat="1" x14ac:dyDescent="0.2">
      <c r="A346" s="258"/>
      <c r="B346" s="259">
        <v>340</v>
      </c>
      <c r="C346" s="260" t="s">
        <v>69</v>
      </c>
      <c r="D346" s="261">
        <v>30</v>
      </c>
      <c r="E346" s="261">
        <v>1967</v>
      </c>
      <c r="F346" s="262">
        <v>1550</v>
      </c>
      <c r="G346" s="262">
        <v>1550</v>
      </c>
      <c r="H346" s="262">
        <v>6.452</v>
      </c>
      <c r="I346" s="263">
        <f>H346</f>
        <v>6.452</v>
      </c>
      <c r="J346" s="262">
        <v>0</v>
      </c>
      <c r="K346" s="263">
        <f>I346-N346</f>
        <v>6.452</v>
      </c>
      <c r="L346" s="263">
        <f>I346-P346</f>
        <v>6.452</v>
      </c>
      <c r="M346" s="262">
        <v>0</v>
      </c>
      <c r="N346" s="264">
        <f>M346*0.051</f>
        <v>0</v>
      </c>
      <c r="O346" s="262">
        <v>0</v>
      </c>
      <c r="P346" s="263">
        <f>O346*0.051</f>
        <v>0</v>
      </c>
      <c r="Q346" s="262">
        <f>J346*1000/D346</f>
        <v>0</v>
      </c>
      <c r="R346" s="262">
        <f>K346*1000/D346</f>
        <v>215.06666666666666</v>
      </c>
      <c r="S346" s="262">
        <f>L346*1000/D346</f>
        <v>215.06666666666666</v>
      </c>
      <c r="T346" s="263">
        <f>L346-J346</f>
        <v>6.452</v>
      </c>
      <c r="U346" s="263">
        <f>N346-P346</f>
        <v>0</v>
      </c>
      <c r="V346" s="265">
        <f>O346-M346</f>
        <v>0</v>
      </c>
    </row>
    <row r="347" spans="1:22" s="1" customFormat="1" x14ac:dyDescent="0.2">
      <c r="A347" s="258"/>
      <c r="B347" s="259">
        <v>341</v>
      </c>
      <c r="C347" s="260" t="s">
        <v>70</v>
      </c>
      <c r="D347" s="261">
        <v>90</v>
      </c>
      <c r="E347" s="261">
        <v>1967</v>
      </c>
      <c r="F347" s="262">
        <v>4485</v>
      </c>
      <c r="G347" s="262">
        <v>4485</v>
      </c>
      <c r="H347" s="262">
        <v>19.902999999999999</v>
      </c>
      <c r="I347" s="263">
        <f>H347</f>
        <v>19.902999999999999</v>
      </c>
      <c r="J347" s="262">
        <v>0</v>
      </c>
      <c r="K347" s="263">
        <f>I347-N347</f>
        <v>19.902999999999999</v>
      </c>
      <c r="L347" s="263">
        <f>I347-P347</f>
        <v>19.902999999999999</v>
      </c>
      <c r="M347" s="262">
        <v>0</v>
      </c>
      <c r="N347" s="264">
        <f>M347*0.051</f>
        <v>0</v>
      </c>
      <c r="O347" s="262">
        <v>0</v>
      </c>
      <c r="P347" s="263">
        <f>O347*0.051</f>
        <v>0</v>
      </c>
      <c r="Q347" s="262">
        <f>J347*1000/D347</f>
        <v>0</v>
      </c>
      <c r="R347" s="262">
        <f>K347*1000/D347</f>
        <v>221.14444444444445</v>
      </c>
      <c r="S347" s="262">
        <f>L347*1000/D347</f>
        <v>221.14444444444445</v>
      </c>
      <c r="T347" s="263">
        <f>L347-J347</f>
        <v>19.902999999999999</v>
      </c>
      <c r="U347" s="263">
        <f>N347-P347</f>
        <v>0</v>
      </c>
      <c r="V347" s="265">
        <f>O347-M347</f>
        <v>0</v>
      </c>
    </row>
    <row r="348" spans="1:22" s="1" customFormat="1" x14ac:dyDescent="0.2">
      <c r="A348" s="258"/>
      <c r="B348" s="259">
        <v>342</v>
      </c>
      <c r="C348" s="266" t="s">
        <v>38</v>
      </c>
      <c r="D348" s="261">
        <v>49</v>
      </c>
      <c r="E348" s="261">
        <v>2007</v>
      </c>
      <c r="F348" s="262">
        <v>2531.39</v>
      </c>
      <c r="G348" s="262">
        <v>2531.39</v>
      </c>
      <c r="H348" s="264">
        <v>6.3929999999999998</v>
      </c>
      <c r="I348" s="263">
        <f>H348</f>
        <v>6.3929999999999998</v>
      </c>
      <c r="J348" s="263">
        <v>0.73995</v>
      </c>
      <c r="K348" s="263">
        <f>I348-N348</f>
        <v>1.2930000000000001</v>
      </c>
      <c r="L348" s="263">
        <f>I348-P348</f>
        <v>1.0221900000000002</v>
      </c>
      <c r="M348" s="262">
        <v>100</v>
      </c>
      <c r="N348" s="264">
        <f>M348*0.051</f>
        <v>5.0999999999999996</v>
      </c>
      <c r="O348" s="262">
        <v>105.31</v>
      </c>
      <c r="P348" s="263">
        <f>O348*0.051</f>
        <v>5.3708099999999996</v>
      </c>
      <c r="Q348" s="262">
        <f>J348*1000/D348</f>
        <v>15.101020408163267</v>
      </c>
      <c r="R348" s="262">
        <f>K348*1000/D348</f>
        <v>26.387755102040821</v>
      </c>
      <c r="S348" s="262">
        <f>L348*1000/D348</f>
        <v>20.86102040816327</v>
      </c>
      <c r="T348" s="263">
        <f>L348-J348</f>
        <v>0.28224000000000016</v>
      </c>
      <c r="U348" s="263">
        <f>N348-P348</f>
        <v>-0.27081</v>
      </c>
      <c r="V348" s="265">
        <f>O348-M348</f>
        <v>5.3100000000000023</v>
      </c>
    </row>
    <row r="349" spans="1:22" s="1" customFormat="1" x14ac:dyDescent="0.2">
      <c r="A349" s="258"/>
      <c r="B349" s="259">
        <v>343</v>
      </c>
      <c r="C349" s="266" t="s">
        <v>36</v>
      </c>
      <c r="D349" s="261">
        <v>16</v>
      </c>
      <c r="E349" s="261">
        <v>2005</v>
      </c>
      <c r="F349" s="262">
        <v>1150.31</v>
      </c>
      <c r="G349" s="262">
        <v>1150.31</v>
      </c>
      <c r="H349" s="264">
        <v>2.7050000000000001</v>
      </c>
      <c r="I349" s="263">
        <f>H349</f>
        <v>2.7050000000000001</v>
      </c>
      <c r="J349" s="263">
        <v>0.29627599999999998</v>
      </c>
      <c r="K349" s="263">
        <f>I349-N349</f>
        <v>0.35900000000000043</v>
      </c>
      <c r="L349" s="263">
        <f>I349-P349</f>
        <v>0.41652800000000001</v>
      </c>
      <c r="M349" s="262">
        <v>46</v>
      </c>
      <c r="N349" s="264">
        <f>M349*0.051</f>
        <v>2.3459999999999996</v>
      </c>
      <c r="O349" s="262">
        <v>44.872</v>
      </c>
      <c r="P349" s="263">
        <f>O349*0.051</f>
        <v>2.2884720000000001</v>
      </c>
      <c r="Q349" s="262">
        <f>J349*1000/D349</f>
        <v>18.517250000000001</v>
      </c>
      <c r="R349" s="262">
        <f>K349*1000/D349</f>
        <v>22.437500000000028</v>
      </c>
      <c r="S349" s="262">
        <f>L349*1000/D349</f>
        <v>26.033000000000001</v>
      </c>
      <c r="T349" s="263">
        <f>L349-J349</f>
        <v>0.12025200000000003</v>
      </c>
      <c r="U349" s="263">
        <f>N349-P349</f>
        <v>5.7527999999999579E-2</v>
      </c>
      <c r="V349" s="265">
        <f>O349-M349</f>
        <v>-1.1280000000000001</v>
      </c>
    </row>
    <row r="350" spans="1:22" s="1" customFormat="1" x14ac:dyDescent="0.2">
      <c r="A350" s="258"/>
      <c r="B350" s="259">
        <v>344</v>
      </c>
      <c r="C350" s="266" t="s">
        <v>35</v>
      </c>
      <c r="D350" s="261">
        <v>50</v>
      </c>
      <c r="E350" s="261">
        <v>2006</v>
      </c>
      <c r="F350" s="262">
        <v>2532.42</v>
      </c>
      <c r="G350" s="262">
        <v>2532.42</v>
      </c>
      <c r="H350" s="264">
        <v>6.5119999999999996</v>
      </c>
      <c r="I350" s="263">
        <f>H350</f>
        <v>6.5119999999999996</v>
      </c>
      <c r="J350" s="264">
        <v>0.66164999999999996</v>
      </c>
      <c r="K350" s="263">
        <f>I350-N350</f>
        <v>1.3609999999999998</v>
      </c>
      <c r="L350" s="263">
        <f>I350-P350</f>
        <v>0.95371399999999973</v>
      </c>
      <c r="M350" s="262">
        <v>101</v>
      </c>
      <c r="N350" s="264">
        <f>M350*0.051</f>
        <v>5.1509999999999998</v>
      </c>
      <c r="O350" s="262">
        <v>108.986</v>
      </c>
      <c r="P350" s="263">
        <f>O350*0.051</f>
        <v>5.5582859999999998</v>
      </c>
      <c r="Q350" s="262">
        <f>J350*1000/D350</f>
        <v>13.232999999999999</v>
      </c>
      <c r="R350" s="262">
        <f>K350*1000/D350</f>
        <v>27.219999999999995</v>
      </c>
      <c r="S350" s="262">
        <f>L350*1000/D350</f>
        <v>19.074279999999995</v>
      </c>
      <c r="T350" s="263">
        <f>L350-J350</f>
        <v>0.29206399999999977</v>
      </c>
      <c r="U350" s="263">
        <f>N350-P350</f>
        <v>-0.40728600000000004</v>
      </c>
      <c r="V350" s="265">
        <f>O350-M350</f>
        <v>7.9860000000000042</v>
      </c>
    </row>
    <row r="351" spans="1:22" s="1" customFormat="1" x14ac:dyDescent="0.2">
      <c r="A351" s="258"/>
      <c r="B351" s="259">
        <v>345</v>
      </c>
      <c r="C351" s="260" t="s">
        <v>37</v>
      </c>
      <c r="D351" s="261">
        <v>46</v>
      </c>
      <c r="E351" s="261">
        <v>2001</v>
      </c>
      <c r="F351" s="262">
        <v>3175.32</v>
      </c>
      <c r="G351" s="262">
        <v>3175.32</v>
      </c>
      <c r="H351" s="262">
        <v>10.824999999999999</v>
      </c>
      <c r="I351" s="263">
        <f>H351</f>
        <v>10.824999999999999</v>
      </c>
      <c r="J351" s="262">
        <v>0.97843199999999997</v>
      </c>
      <c r="K351" s="263">
        <f>I351-N351</f>
        <v>5.266</v>
      </c>
      <c r="L351" s="263">
        <f>I351-P351</f>
        <v>1.324567</v>
      </c>
      <c r="M351" s="262">
        <v>109</v>
      </c>
      <c r="N351" s="264">
        <f>M351*0.051</f>
        <v>5.5589999999999993</v>
      </c>
      <c r="O351" s="262">
        <v>186.28299999999999</v>
      </c>
      <c r="P351" s="263">
        <f>O351*0.051</f>
        <v>9.5004329999999992</v>
      </c>
      <c r="Q351" s="262">
        <f>J351*1000/D351</f>
        <v>21.270260869565217</v>
      </c>
      <c r="R351" s="262">
        <f>K351*1000/D351</f>
        <v>114.47826086956522</v>
      </c>
      <c r="S351" s="262">
        <f>L351*1000/D351</f>
        <v>28.794934782608696</v>
      </c>
      <c r="T351" s="263">
        <f>L351-J351</f>
        <v>0.34613500000000008</v>
      </c>
      <c r="U351" s="263">
        <f>N351-P351</f>
        <v>-3.941433</v>
      </c>
      <c r="V351" s="265">
        <f>O351-M351</f>
        <v>77.282999999999987</v>
      </c>
    </row>
    <row r="352" spans="1:22" s="1" customFormat="1" x14ac:dyDescent="0.2">
      <c r="A352" s="258"/>
      <c r="B352" s="259">
        <v>346</v>
      </c>
      <c r="C352" s="266" t="s">
        <v>59</v>
      </c>
      <c r="D352" s="261">
        <v>108</v>
      </c>
      <c r="E352" s="261" t="s">
        <v>33</v>
      </c>
      <c r="F352" s="262">
        <v>2642.7</v>
      </c>
      <c r="G352" s="262">
        <v>2642.7</v>
      </c>
      <c r="H352" s="262">
        <v>23.484000000000002</v>
      </c>
      <c r="I352" s="263">
        <f>H352</f>
        <v>23.484000000000002</v>
      </c>
      <c r="J352" s="262">
        <v>15.66361</v>
      </c>
      <c r="K352" s="263">
        <f>I352-N352</f>
        <v>16.752000000000002</v>
      </c>
      <c r="L352" s="263">
        <f>I352-P352</f>
        <v>16.054065000000001</v>
      </c>
      <c r="M352" s="262">
        <v>132</v>
      </c>
      <c r="N352" s="264">
        <f>M352*0.051</f>
        <v>6.7319999999999993</v>
      </c>
      <c r="O352" s="262">
        <v>145.685</v>
      </c>
      <c r="P352" s="263">
        <f>O352*0.051</f>
        <v>7.4299349999999995</v>
      </c>
      <c r="Q352" s="262">
        <f>J352*1000/D352</f>
        <v>145.03342592592594</v>
      </c>
      <c r="R352" s="262">
        <f>K352*1000/D352</f>
        <v>155.11111111111114</v>
      </c>
      <c r="S352" s="262">
        <f>L352*1000/D352</f>
        <v>148.64875000000001</v>
      </c>
      <c r="T352" s="263">
        <f>L352-J352</f>
        <v>0.39045500000000111</v>
      </c>
      <c r="U352" s="263">
        <f>N352-P352</f>
        <v>-0.69793500000000019</v>
      </c>
      <c r="V352" s="265">
        <f>O352-M352</f>
        <v>13.685000000000002</v>
      </c>
    </row>
    <row r="353" spans="1:22" s="1" customFormat="1" x14ac:dyDescent="0.2">
      <c r="A353" s="258"/>
      <c r="B353" s="259">
        <v>347</v>
      </c>
      <c r="C353" s="266" t="s">
        <v>74</v>
      </c>
      <c r="D353" s="261">
        <v>47</v>
      </c>
      <c r="E353" s="261" t="s">
        <v>33</v>
      </c>
      <c r="F353" s="262">
        <v>1879.63</v>
      </c>
      <c r="G353" s="262">
        <v>1879.63</v>
      </c>
      <c r="H353" s="262">
        <v>4.9720000000000004</v>
      </c>
      <c r="I353" s="263">
        <f>H353</f>
        <v>4.9720000000000004</v>
      </c>
      <c r="J353" s="262">
        <v>0</v>
      </c>
      <c r="K353" s="263">
        <f>I353-N353</f>
        <v>0.38200000000000056</v>
      </c>
      <c r="L353" s="263">
        <f>I353-P353</f>
        <v>0.87919900000000073</v>
      </c>
      <c r="M353" s="262">
        <v>90</v>
      </c>
      <c r="N353" s="264">
        <f>M353*0.051</f>
        <v>4.59</v>
      </c>
      <c r="O353" s="262">
        <v>80.251000000000005</v>
      </c>
      <c r="P353" s="263">
        <f>O353*0.051</f>
        <v>4.0928009999999997</v>
      </c>
      <c r="Q353" s="262">
        <f>J353*1000/D353</f>
        <v>0</v>
      </c>
      <c r="R353" s="262">
        <f>K353*1000/D353</f>
        <v>8.1276595744680975</v>
      </c>
      <c r="S353" s="262">
        <f>L353*1000/D353</f>
        <v>18.706361702127676</v>
      </c>
      <c r="T353" s="263">
        <f>L353-J353</f>
        <v>0.87919900000000073</v>
      </c>
      <c r="U353" s="263">
        <f>N353-P353</f>
        <v>0.49719900000000017</v>
      </c>
      <c r="V353" s="265">
        <f>O353-M353</f>
        <v>-9.7489999999999952</v>
      </c>
    </row>
    <row r="354" spans="1:22" s="1" customFormat="1" x14ac:dyDescent="0.2">
      <c r="A354" s="258"/>
      <c r="B354" s="259">
        <v>348</v>
      </c>
      <c r="C354" s="266" t="s">
        <v>76</v>
      </c>
      <c r="D354" s="261">
        <v>22</v>
      </c>
      <c r="E354" s="261">
        <v>1981</v>
      </c>
      <c r="F354" s="262">
        <v>1167.51</v>
      </c>
      <c r="G354" s="262">
        <v>1167.51</v>
      </c>
      <c r="H354" s="262">
        <v>6.1059999999999999</v>
      </c>
      <c r="I354" s="263">
        <f>H354</f>
        <v>6.1059999999999999</v>
      </c>
      <c r="J354" s="262">
        <v>3.52</v>
      </c>
      <c r="K354" s="263">
        <f>I354-N354</f>
        <v>4.4740000000000002</v>
      </c>
      <c r="L354" s="263">
        <f>I354-P354</f>
        <v>4.1762640910000002</v>
      </c>
      <c r="M354" s="262">
        <v>32</v>
      </c>
      <c r="N354" s="264">
        <f>M354*0.051</f>
        <v>1.6319999999999999</v>
      </c>
      <c r="O354" s="262">
        <v>37.837958999999998</v>
      </c>
      <c r="P354" s="263">
        <f>O354*0.051</f>
        <v>1.9297359089999997</v>
      </c>
      <c r="Q354" s="262">
        <f>J354*1000/D354</f>
        <v>160</v>
      </c>
      <c r="R354" s="262">
        <f>K354*1000/D354</f>
        <v>203.36363636363637</v>
      </c>
      <c r="S354" s="262">
        <f>L354*1000/D354</f>
        <v>189.83018595454544</v>
      </c>
      <c r="T354" s="263">
        <f>L354-J354</f>
        <v>0.65626409100000016</v>
      </c>
      <c r="U354" s="263">
        <f>N354-P354</f>
        <v>-0.2977359089999998</v>
      </c>
      <c r="V354" s="265">
        <f>O354-M354</f>
        <v>5.8379589999999979</v>
      </c>
    </row>
    <row r="355" spans="1:22" s="1" customFormat="1" x14ac:dyDescent="0.2">
      <c r="A355" s="258"/>
      <c r="B355" s="259">
        <v>349</v>
      </c>
      <c r="C355" s="266" t="s">
        <v>78</v>
      </c>
      <c r="D355" s="261">
        <v>25</v>
      </c>
      <c r="E355" s="261">
        <v>1940</v>
      </c>
      <c r="F355" s="262">
        <v>1544.26</v>
      </c>
      <c r="G355" s="262">
        <v>1544.26</v>
      </c>
      <c r="H355" s="262">
        <v>8.2590000000000003</v>
      </c>
      <c r="I355" s="263">
        <f>H355</f>
        <v>8.2590000000000003</v>
      </c>
      <c r="J355" s="262">
        <v>3.52</v>
      </c>
      <c r="K355" s="263">
        <f>I355-N355</f>
        <v>4.1790000000000003</v>
      </c>
      <c r="L355" s="263">
        <f>I355-P355</f>
        <v>6.3939300000000001</v>
      </c>
      <c r="M355" s="262">
        <v>80</v>
      </c>
      <c r="N355" s="264">
        <f>M355*0.051</f>
        <v>4.08</v>
      </c>
      <c r="O355" s="262">
        <v>36.57</v>
      </c>
      <c r="P355" s="263">
        <f>O355*0.051</f>
        <v>1.86507</v>
      </c>
      <c r="Q355" s="262">
        <f>J355*1000/D355</f>
        <v>140.80000000000001</v>
      </c>
      <c r="R355" s="262">
        <f>K355*1000/D355</f>
        <v>167.16</v>
      </c>
      <c r="S355" s="262">
        <f>L355*1000/D355</f>
        <v>255.75720000000001</v>
      </c>
      <c r="T355" s="263">
        <f>L355-J355</f>
        <v>2.8739300000000001</v>
      </c>
      <c r="U355" s="263">
        <f>N355-P355</f>
        <v>2.2149299999999998</v>
      </c>
      <c r="V355" s="265">
        <f>O355-M355</f>
        <v>-43.43</v>
      </c>
    </row>
    <row r="356" spans="1:22" s="1" customFormat="1" x14ac:dyDescent="0.2">
      <c r="A356" s="258"/>
      <c r="B356" s="259">
        <v>350</v>
      </c>
      <c r="C356" s="266" t="s">
        <v>79</v>
      </c>
      <c r="D356" s="261">
        <v>4</v>
      </c>
      <c r="E356" s="261">
        <v>1951</v>
      </c>
      <c r="F356" s="262">
        <v>224.57</v>
      </c>
      <c r="G356" s="262">
        <v>224.57</v>
      </c>
      <c r="H356" s="263">
        <v>0.86299999999999999</v>
      </c>
      <c r="I356" s="263">
        <f>H356</f>
        <v>0.86299999999999999</v>
      </c>
      <c r="J356" s="267">
        <v>0</v>
      </c>
      <c r="K356" s="263">
        <f>I356-N356</f>
        <v>4.7000000000000042E-2</v>
      </c>
      <c r="L356" s="263">
        <f>I356-P356</f>
        <v>3.4556000000000031E-2</v>
      </c>
      <c r="M356" s="262">
        <v>16</v>
      </c>
      <c r="N356" s="264">
        <f>M356*0.051</f>
        <v>0.81599999999999995</v>
      </c>
      <c r="O356" s="262">
        <v>16.244</v>
      </c>
      <c r="P356" s="263">
        <f>O356*0.051</f>
        <v>0.82844399999999996</v>
      </c>
      <c r="Q356" s="262">
        <f>J356*1000/D356</f>
        <v>0</v>
      </c>
      <c r="R356" s="262">
        <f>K356*1000/D356</f>
        <v>11.750000000000011</v>
      </c>
      <c r="S356" s="262">
        <f>L356*1000/D356</f>
        <v>8.6390000000000082</v>
      </c>
      <c r="T356" s="263">
        <f>L356-J356</f>
        <v>3.4556000000000031E-2</v>
      </c>
      <c r="U356" s="263">
        <f>N356-P356</f>
        <v>-1.2444000000000011E-2</v>
      </c>
      <c r="V356" s="265">
        <f>O356-M356</f>
        <v>0.24399999999999977</v>
      </c>
    </row>
    <row r="357" spans="1:22" s="1" customFormat="1" x14ac:dyDescent="0.2">
      <c r="A357" s="258"/>
      <c r="B357" s="259">
        <v>351</v>
      </c>
      <c r="C357" s="266" t="s">
        <v>62</v>
      </c>
      <c r="D357" s="261">
        <v>6</v>
      </c>
      <c r="E357" s="261">
        <v>1959</v>
      </c>
      <c r="F357" s="262">
        <v>310.93</v>
      </c>
      <c r="G357" s="262">
        <v>310.93</v>
      </c>
      <c r="H357" s="264">
        <v>1.6619999999999999</v>
      </c>
      <c r="I357" s="263">
        <f>H357</f>
        <v>1.6619999999999999</v>
      </c>
      <c r="J357" s="264">
        <v>0.06</v>
      </c>
      <c r="K357" s="263">
        <f>I357-N357</f>
        <v>0.74399999999999999</v>
      </c>
      <c r="L357" s="263">
        <f>I357-P357</f>
        <v>0.73135199999999989</v>
      </c>
      <c r="M357" s="262">
        <v>18</v>
      </c>
      <c r="N357" s="264">
        <f>M357*0.051</f>
        <v>0.91799999999999993</v>
      </c>
      <c r="O357" s="262">
        <v>18.248000000000001</v>
      </c>
      <c r="P357" s="263">
        <f>O357*0.051</f>
        <v>0.93064800000000003</v>
      </c>
      <c r="Q357" s="262">
        <f>J357*1000/D357</f>
        <v>10</v>
      </c>
      <c r="R357" s="262">
        <f>K357*1000/D357</f>
        <v>124</v>
      </c>
      <c r="S357" s="262">
        <f>L357*1000/D357</f>
        <v>121.89199999999998</v>
      </c>
      <c r="T357" s="263">
        <f>L357-J357</f>
        <v>0.67135199999999995</v>
      </c>
      <c r="U357" s="263">
        <f>N357-P357</f>
        <v>-1.2648000000000104E-2</v>
      </c>
      <c r="V357" s="265">
        <f>O357-M357</f>
        <v>0.24800000000000111</v>
      </c>
    </row>
    <row r="358" spans="1:22" s="1" customFormat="1" x14ac:dyDescent="0.2">
      <c r="A358" s="258"/>
      <c r="B358" s="259">
        <v>352</v>
      </c>
      <c r="C358" s="266" t="s">
        <v>64</v>
      </c>
      <c r="D358" s="261">
        <v>6</v>
      </c>
      <c r="E358" s="261">
        <v>1940</v>
      </c>
      <c r="F358" s="262">
        <v>250.65</v>
      </c>
      <c r="G358" s="262">
        <v>250.65</v>
      </c>
      <c r="H358" s="264">
        <v>1.0569999999999999</v>
      </c>
      <c r="I358" s="263">
        <f>H358</f>
        <v>1.0569999999999999</v>
      </c>
      <c r="J358" s="264">
        <v>0</v>
      </c>
      <c r="K358" s="263">
        <f>I358-N358</f>
        <v>0.44499999999999995</v>
      </c>
      <c r="L358" s="263">
        <f>I358-P358</f>
        <v>0.95499999999999996</v>
      </c>
      <c r="M358" s="262">
        <v>12</v>
      </c>
      <c r="N358" s="264">
        <f>M358*0.051</f>
        <v>0.61199999999999999</v>
      </c>
      <c r="O358" s="262">
        <v>2</v>
      </c>
      <c r="P358" s="263">
        <f>O358*0.051</f>
        <v>0.10199999999999999</v>
      </c>
      <c r="Q358" s="262">
        <f>J358*1000/D358</f>
        <v>0</v>
      </c>
      <c r="R358" s="262">
        <f>K358*1000/D358</f>
        <v>74.166666666666657</v>
      </c>
      <c r="S358" s="262">
        <f>L358*1000/D358</f>
        <v>159.16666666666666</v>
      </c>
      <c r="T358" s="263">
        <f>L358-J358</f>
        <v>0.95499999999999996</v>
      </c>
      <c r="U358" s="263">
        <f>N358-P358</f>
        <v>0.51</v>
      </c>
      <c r="V358" s="265">
        <f>O358-M358</f>
        <v>-10</v>
      </c>
    </row>
    <row r="359" spans="1:22" s="1" customFormat="1" x14ac:dyDescent="0.2">
      <c r="A359" s="258"/>
      <c r="B359" s="259">
        <v>353</v>
      </c>
      <c r="C359" s="260" t="s">
        <v>82</v>
      </c>
      <c r="D359" s="261">
        <v>55</v>
      </c>
      <c r="E359" s="261">
        <v>1993</v>
      </c>
      <c r="F359" s="262">
        <v>3524.86</v>
      </c>
      <c r="G359" s="262">
        <v>3524.86</v>
      </c>
      <c r="H359" s="262">
        <v>6.8380000000000001</v>
      </c>
      <c r="I359" s="263">
        <f>H359</f>
        <v>6.8380000000000001</v>
      </c>
      <c r="J359" s="262">
        <v>0.25898500000000002</v>
      </c>
      <c r="K359" s="263">
        <f>I359-N359</f>
        <v>0.76900000000000013</v>
      </c>
      <c r="L359" s="263">
        <f>I359-P359</f>
        <v>0.25900000000000034</v>
      </c>
      <c r="M359" s="262">
        <v>119</v>
      </c>
      <c r="N359" s="264">
        <f>M359*0.051</f>
        <v>6.069</v>
      </c>
      <c r="O359" s="262">
        <v>129</v>
      </c>
      <c r="P359" s="263">
        <f>O359*0.051</f>
        <v>6.5789999999999997</v>
      </c>
      <c r="Q359" s="262">
        <f>J359*1000/D359</f>
        <v>4.7088181818181818</v>
      </c>
      <c r="R359" s="262">
        <f>K359*1000/D359</f>
        <v>13.981818181818184</v>
      </c>
      <c r="S359" s="262">
        <f>L359*1000/D359</f>
        <v>4.7090909090909152</v>
      </c>
      <c r="T359" s="263">
        <f>L359-J359</f>
        <v>1.5000000000320313E-5</v>
      </c>
      <c r="U359" s="263">
        <f>N359-P359</f>
        <v>-0.50999999999999979</v>
      </c>
      <c r="V359" s="265">
        <f>O359-M359</f>
        <v>10</v>
      </c>
    </row>
    <row r="360" spans="1:22" s="1" customFormat="1" x14ac:dyDescent="0.2">
      <c r="A360" s="258"/>
      <c r="B360" s="259">
        <v>354</v>
      </c>
      <c r="C360" s="260" t="s">
        <v>83</v>
      </c>
      <c r="D360" s="261">
        <v>55</v>
      </c>
      <c r="E360" s="261">
        <v>1990</v>
      </c>
      <c r="F360" s="262">
        <v>3527.73</v>
      </c>
      <c r="G360" s="262">
        <v>3527.73</v>
      </c>
      <c r="H360" s="262">
        <v>14.231</v>
      </c>
      <c r="I360" s="263">
        <f>H360</f>
        <v>14.231</v>
      </c>
      <c r="J360" s="263">
        <v>8.6658749999999998</v>
      </c>
      <c r="K360" s="263">
        <f>I360-N360</f>
        <v>7.601</v>
      </c>
      <c r="L360" s="263">
        <f>I360-P360</f>
        <v>8.6658799999999996</v>
      </c>
      <c r="M360" s="262">
        <v>130</v>
      </c>
      <c r="N360" s="264">
        <f>M360*0.051</f>
        <v>6.63</v>
      </c>
      <c r="O360" s="262">
        <v>109.12</v>
      </c>
      <c r="P360" s="263">
        <f>O360*0.051</f>
        <v>5.5651200000000003</v>
      </c>
      <c r="Q360" s="262">
        <f>J360*1000/D360</f>
        <v>157.56136363636364</v>
      </c>
      <c r="R360" s="262">
        <f>K360*1000/D360</f>
        <v>138.19999999999999</v>
      </c>
      <c r="S360" s="262">
        <f>L360*1000/D360</f>
        <v>157.56145454545452</v>
      </c>
      <c r="T360" s="263">
        <f>L360-J360</f>
        <v>4.9999999998107114E-6</v>
      </c>
      <c r="U360" s="263">
        <f>N360-P360</f>
        <v>1.0648799999999996</v>
      </c>
      <c r="V360" s="265">
        <f>O360-M360</f>
        <v>-20.879999999999995</v>
      </c>
    </row>
    <row r="361" spans="1:22" s="1" customFormat="1" x14ac:dyDescent="0.2">
      <c r="A361" s="258"/>
      <c r="B361" s="259">
        <v>355</v>
      </c>
      <c r="C361" s="260" t="s">
        <v>84</v>
      </c>
      <c r="D361" s="261">
        <v>44</v>
      </c>
      <c r="E361" s="261">
        <v>2004</v>
      </c>
      <c r="F361" s="262">
        <v>1548.41</v>
      </c>
      <c r="G361" s="262">
        <v>1548.41</v>
      </c>
      <c r="H361" s="262">
        <v>4.5449999999999999</v>
      </c>
      <c r="I361" s="263">
        <f>H361</f>
        <v>4.5449999999999999</v>
      </c>
      <c r="J361" s="263">
        <v>3.1680000000000001</v>
      </c>
      <c r="K361" s="263">
        <f>I361-N361</f>
        <v>4.5449999999999999</v>
      </c>
      <c r="L361" s="263">
        <f>I361-P361</f>
        <v>3.1680000000000001</v>
      </c>
      <c r="M361" s="262">
        <v>0</v>
      </c>
      <c r="N361" s="264">
        <f>M361*0.051</f>
        <v>0</v>
      </c>
      <c r="O361" s="262">
        <v>27</v>
      </c>
      <c r="P361" s="263">
        <f>O361*0.051</f>
        <v>1.377</v>
      </c>
      <c r="Q361" s="262">
        <f>J361*1000/D361</f>
        <v>72</v>
      </c>
      <c r="R361" s="262">
        <f>K361*1000/D361</f>
        <v>103.29545454545455</v>
      </c>
      <c r="S361" s="262">
        <f>L361*1000/D361</f>
        <v>72</v>
      </c>
      <c r="T361" s="263">
        <f>L361-J361</f>
        <v>0</v>
      </c>
      <c r="U361" s="263">
        <f>N361-P361</f>
        <v>-1.377</v>
      </c>
      <c r="V361" s="265">
        <f>O361-M361</f>
        <v>27</v>
      </c>
    </row>
    <row r="362" spans="1:22" s="1" customFormat="1" x14ac:dyDescent="0.2">
      <c r="A362" s="258"/>
      <c r="B362" s="259">
        <v>356</v>
      </c>
      <c r="C362" s="260" t="s">
        <v>97</v>
      </c>
      <c r="D362" s="261">
        <v>12</v>
      </c>
      <c r="E362" s="261">
        <v>1991</v>
      </c>
      <c r="F362" s="262">
        <v>818.44</v>
      </c>
      <c r="G362" s="262">
        <v>818.44</v>
      </c>
      <c r="H362" s="262">
        <v>3.8580000000000001</v>
      </c>
      <c r="I362" s="268">
        <f>H362</f>
        <v>3.8580000000000001</v>
      </c>
      <c r="J362" s="269">
        <v>2.4422380000000001</v>
      </c>
      <c r="K362" s="268">
        <f>I362-N362</f>
        <v>2.3280000000000003</v>
      </c>
      <c r="L362" s="268">
        <f>I362-P362</f>
        <v>2.44224</v>
      </c>
      <c r="M362" s="268">
        <v>30</v>
      </c>
      <c r="N362" s="268">
        <f>M362*0.051</f>
        <v>1.5299999999999998</v>
      </c>
      <c r="O362" s="268">
        <v>27.76</v>
      </c>
      <c r="P362" s="263">
        <f>O362*0.051</f>
        <v>1.4157599999999999</v>
      </c>
      <c r="Q362" s="262">
        <f>J362*1000/D362</f>
        <v>203.51983333333337</v>
      </c>
      <c r="R362" s="262">
        <f>K362*1000/D362</f>
        <v>194.00000000000003</v>
      </c>
      <c r="S362" s="262">
        <f>L362*1000/D362</f>
        <v>203.51999999999998</v>
      </c>
      <c r="T362" s="263">
        <f>L362-J362</f>
        <v>1.9999999998354667E-6</v>
      </c>
      <c r="U362" s="263">
        <f>N362-P362</f>
        <v>0.1142399999999999</v>
      </c>
      <c r="V362" s="265">
        <f>O362-M362</f>
        <v>-2.2399999999999984</v>
      </c>
    </row>
    <row r="363" spans="1:22" s="1" customFormat="1" x14ac:dyDescent="0.2">
      <c r="A363" s="258"/>
      <c r="B363" s="259">
        <v>357</v>
      </c>
      <c r="C363" s="260" t="s">
        <v>98</v>
      </c>
      <c r="D363" s="261">
        <v>8</v>
      </c>
      <c r="E363" s="261">
        <v>1976</v>
      </c>
      <c r="F363" s="262">
        <v>432.82</v>
      </c>
      <c r="G363" s="262">
        <v>432.82</v>
      </c>
      <c r="H363" s="262">
        <v>1.95</v>
      </c>
      <c r="I363" s="268">
        <f>H363</f>
        <v>1.95</v>
      </c>
      <c r="J363" s="269">
        <v>0.42000199999999999</v>
      </c>
      <c r="K363" s="268">
        <f>I363-N363</f>
        <v>0.879</v>
      </c>
      <c r="L363" s="268">
        <f>I363-P363</f>
        <v>0.42000000000000015</v>
      </c>
      <c r="M363" s="268">
        <v>21</v>
      </c>
      <c r="N363" s="268">
        <f>M363*0.051</f>
        <v>1.071</v>
      </c>
      <c r="O363" s="268">
        <v>30</v>
      </c>
      <c r="P363" s="263">
        <f>O363*0.051</f>
        <v>1.5299999999999998</v>
      </c>
      <c r="Q363" s="262">
        <f>J363*1000/D363</f>
        <v>52.500250000000001</v>
      </c>
      <c r="R363" s="262">
        <f>K363*1000/D363</f>
        <v>109.875</v>
      </c>
      <c r="S363" s="262">
        <f>L363*1000/D363</f>
        <v>52.500000000000021</v>
      </c>
      <c r="T363" s="263">
        <f>L363-J363</f>
        <v>-1.9999999998354667E-6</v>
      </c>
      <c r="U363" s="263">
        <f>N363-P363</f>
        <v>-0.45899999999999985</v>
      </c>
      <c r="V363" s="265">
        <f>O363-M363</f>
        <v>9</v>
      </c>
    </row>
    <row r="364" spans="1:22" s="1" customFormat="1" x14ac:dyDescent="0.2">
      <c r="A364" s="258"/>
      <c r="B364" s="259">
        <v>358</v>
      </c>
      <c r="C364" s="270" t="s">
        <v>110</v>
      </c>
      <c r="D364" s="261">
        <v>36</v>
      </c>
      <c r="E364" s="261">
        <v>1984</v>
      </c>
      <c r="F364" s="261">
        <v>2249.59</v>
      </c>
      <c r="G364" s="261">
        <v>2249.59</v>
      </c>
      <c r="H364" s="262">
        <v>10.407999999999999</v>
      </c>
      <c r="I364" s="263">
        <f>H364</f>
        <v>10.407999999999999</v>
      </c>
      <c r="J364" s="262">
        <v>6.7564080000000004</v>
      </c>
      <c r="K364" s="263">
        <f>I364-N364</f>
        <v>7.2459999999999996</v>
      </c>
      <c r="L364" s="263">
        <f>I364-P364</f>
        <v>6.7564000000000002</v>
      </c>
      <c r="M364" s="262">
        <v>62</v>
      </c>
      <c r="N364" s="264">
        <f>M364*0.051</f>
        <v>3.1619999999999999</v>
      </c>
      <c r="O364" s="262">
        <v>71.599999999999994</v>
      </c>
      <c r="P364" s="263">
        <f>O364*0.051</f>
        <v>3.6515999999999993</v>
      </c>
      <c r="Q364" s="262">
        <f>J364*1000/D364</f>
        <v>187.678</v>
      </c>
      <c r="R364" s="262">
        <f>K364*1000/D364</f>
        <v>201.27777777777777</v>
      </c>
      <c r="S364" s="262">
        <f>L364*1000/D364</f>
        <v>187.67777777777781</v>
      </c>
      <c r="T364" s="263">
        <f>L364-J364</f>
        <v>-8.0000000002300453E-6</v>
      </c>
      <c r="U364" s="263">
        <f>N364-P364</f>
        <v>-0.48959999999999937</v>
      </c>
      <c r="V364" s="265">
        <f>O364-M364</f>
        <v>9.5999999999999943</v>
      </c>
    </row>
    <row r="365" spans="1:22" s="1" customFormat="1" x14ac:dyDescent="0.2">
      <c r="A365" s="258"/>
      <c r="B365" s="259">
        <v>359</v>
      </c>
      <c r="C365" s="260" t="s">
        <v>123</v>
      </c>
      <c r="D365" s="261">
        <v>20</v>
      </c>
      <c r="E365" s="261">
        <v>1986</v>
      </c>
      <c r="F365" s="261">
        <v>1094.49</v>
      </c>
      <c r="G365" s="261">
        <v>1094.49</v>
      </c>
      <c r="H365" s="262">
        <v>4.93</v>
      </c>
      <c r="I365" s="263">
        <f>H365</f>
        <v>4.93</v>
      </c>
      <c r="J365" s="262">
        <v>2.9292199999999999</v>
      </c>
      <c r="K365" s="263">
        <f>I365-N365</f>
        <v>3.1449999999999996</v>
      </c>
      <c r="L365" s="263">
        <f>I365-P365</f>
        <v>2.99302</v>
      </c>
      <c r="M365" s="262">
        <v>35</v>
      </c>
      <c r="N365" s="264">
        <f>M365*0.051</f>
        <v>1.7849999999999999</v>
      </c>
      <c r="O365" s="262">
        <v>37.979999999999997</v>
      </c>
      <c r="P365" s="263">
        <f>O365*0.051</f>
        <v>1.9369799999999997</v>
      </c>
      <c r="Q365" s="262">
        <f>J365*1000/D365</f>
        <v>146.46099999999998</v>
      </c>
      <c r="R365" s="262">
        <f>K365*1000/D365</f>
        <v>157.24999999999997</v>
      </c>
      <c r="S365" s="262">
        <f>L365*1000/D365</f>
        <v>149.65100000000001</v>
      </c>
      <c r="T365" s="263">
        <f>L365-J365</f>
        <v>6.3800000000000079E-2</v>
      </c>
      <c r="U365" s="263">
        <f>N365-P365</f>
        <v>-0.15197999999999978</v>
      </c>
      <c r="V365" s="265">
        <f>O365-M365</f>
        <v>2.9799999999999969</v>
      </c>
    </row>
    <row r="366" spans="1:22" s="1" customFormat="1" x14ac:dyDescent="0.2">
      <c r="A366" s="258"/>
      <c r="B366" s="259">
        <v>360</v>
      </c>
      <c r="C366" s="260" t="s">
        <v>124</v>
      </c>
      <c r="D366" s="261">
        <v>20</v>
      </c>
      <c r="E366" s="261">
        <v>1985</v>
      </c>
      <c r="F366" s="261">
        <v>1099.8</v>
      </c>
      <c r="G366" s="261">
        <v>1099.8</v>
      </c>
      <c r="H366" s="262">
        <v>5.54</v>
      </c>
      <c r="I366" s="263">
        <f>H366</f>
        <v>5.54</v>
      </c>
      <c r="J366" s="262">
        <v>3.2</v>
      </c>
      <c r="K366" s="263">
        <f>I366-N366</f>
        <v>4.2140000000000004</v>
      </c>
      <c r="L366" s="263">
        <f>I366-P366</f>
        <v>3.2793740000000002</v>
      </c>
      <c r="M366" s="262">
        <v>26</v>
      </c>
      <c r="N366" s="264">
        <f>M366*0.051</f>
        <v>1.3259999999999998</v>
      </c>
      <c r="O366" s="262">
        <v>44.326000000000001</v>
      </c>
      <c r="P366" s="263">
        <f>O366*0.051</f>
        <v>2.2606259999999998</v>
      </c>
      <c r="Q366" s="262">
        <f>J366*1000/D366</f>
        <v>160</v>
      </c>
      <c r="R366" s="262">
        <f>K366*1000/D366</f>
        <v>210.7</v>
      </c>
      <c r="S366" s="262">
        <f>L366*1000/D366</f>
        <v>163.96870000000001</v>
      </c>
      <c r="T366" s="263">
        <f>L366-J366</f>
        <v>7.9374000000000056E-2</v>
      </c>
      <c r="U366" s="263">
        <f>N366-P366</f>
        <v>-0.93462599999999996</v>
      </c>
      <c r="V366" s="265">
        <f>O366-M366</f>
        <v>18.326000000000001</v>
      </c>
    </row>
    <row r="367" spans="1:22" s="1" customFormat="1" x14ac:dyDescent="0.2">
      <c r="A367" s="258"/>
      <c r="B367" s="259">
        <v>361</v>
      </c>
      <c r="C367" s="271" t="s">
        <v>139</v>
      </c>
      <c r="D367" s="272">
        <v>45</v>
      </c>
      <c r="E367" s="272" t="s">
        <v>131</v>
      </c>
      <c r="F367" s="273">
        <v>2267.0100000000002</v>
      </c>
      <c r="G367" s="273">
        <v>2267.0100000000002</v>
      </c>
      <c r="H367" s="274">
        <v>10.205</v>
      </c>
      <c r="I367" s="273">
        <f>H367</f>
        <v>10.205</v>
      </c>
      <c r="J367" s="274">
        <v>6.48</v>
      </c>
      <c r="K367" s="273">
        <f>I367-N367</f>
        <v>6.8225300000000004</v>
      </c>
      <c r="L367" s="273">
        <f>I367-P367</f>
        <v>7.1983600000000001</v>
      </c>
      <c r="M367" s="273">
        <v>63</v>
      </c>
      <c r="N367" s="274">
        <f>M367*0.05369</f>
        <v>3.3824700000000001</v>
      </c>
      <c r="O367" s="274">
        <v>56</v>
      </c>
      <c r="P367" s="273">
        <f>O367*0.05369</f>
        <v>3.00664</v>
      </c>
      <c r="Q367" s="275">
        <f>J367*1000/D367</f>
        <v>144</v>
      </c>
      <c r="R367" s="275">
        <f>K367*1000/D367</f>
        <v>151.6117777777778</v>
      </c>
      <c r="S367" s="275">
        <f>L367*1000/D367</f>
        <v>159.96355555555556</v>
      </c>
      <c r="T367" s="273">
        <f>L367-J367</f>
        <v>0.71835999999999967</v>
      </c>
      <c r="U367" s="273">
        <f>N367-P367</f>
        <v>0.37583000000000011</v>
      </c>
      <c r="V367" s="276">
        <f>O367-M367</f>
        <v>-7</v>
      </c>
    </row>
    <row r="368" spans="1:22" s="1" customFormat="1" x14ac:dyDescent="0.2">
      <c r="A368" s="258"/>
      <c r="B368" s="259">
        <v>362</v>
      </c>
      <c r="C368" s="271" t="s">
        <v>140</v>
      </c>
      <c r="D368" s="272">
        <v>64</v>
      </c>
      <c r="E368" s="272">
        <v>1961</v>
      </c>
      <c r="F368" s="272">
        <v>2955.81</v>
      </c>
      <c r="G368" s="272">
        <v>2955.81</v>
      </c>
      <c r="H368" s="273">
        <v>13.109</v>
      </c>
      <c r="I368" s="273">
        <f>H368</f>
        <v>13.109</v>
      </c>
      <c r="J368" s="273">
        <v>6.4640000000000004</v>
      </c>
      <c r="K368" s="273">
        <f>I368-N368</f>
        <v>7.04</v>
      </c>
      <c r="L368" s="273">
        <f>I368-P368</f>
        <v>7.04</v>
      </c>
      <c r="M368" s="275">
        <v>119</v>
      </c>
      <c r="N368" s="274">
        <f>M368*0.051</f>
        <v>6.069</v>
      </c>
      <c r="O368" s="275">
        <v>119</v>
      </c>
      <c r="P368" s="273">
        <f>O368*0.051</f>
        <v>6.069</v>
      </c>
      <c r="Q368" s="275">
        <f>J368*1000/D368</f>
        <v>101</v>
      </c>
      <c r="R368" s="275">
        <f>K368*1000/D368</f>
        <v>110</v>
      </c>
      <c r="S368" s="275">
        <f>L368*1000/D368</f>
        <v>110</v>
      </c>
      <c r="T368" s="273">
        <f>L368-J368</f>
        <v>0.57599999999999962</v>
      </c>
      <c r="U368" s="273">
        <f>N368-P368</f>
        <v>0</v>
      </c>
      <c r="V368" s="276">
        <f>O368-M368</f>
        <v>0</v>
      </c>
    </row>
    <row r="369" spans="1:22" s="1" customFormat="1" x14ac:dyDescent="0.2">
      <c r="A369" s="258"/>
      <c r="B369" s="259">
        <v>363</v>
      </c>
      <c r="C369" s="271" t="s">
        <v>141</v>
      </c>
      <c r="D369" s="272">
        <v>48</v>
      </c>
      <c r="E369" s="272">
        <v>1961</v>
      </c>
      <c r="F369" s="273">
        <v>2393.7600000000002</v>
      </c>
      <c r="G369" s="273">
        <v>2393.7600000000002</v>
      </c>
      <c r="H369" s="274">
        <v>9.3379999999999992</v>
      </c>
      <c r="I369" s="273">
        <f>H369</f>
        <v>9.3379999999999992</v>
      </c>
      <c r="J369" s="274">
        <v>5.2619999999999996</v>
      </c>
      <c r="K369" s="273">
        <f>I369-N369</f>
        <v>5.6149999999999993</v>
      </c>
      <c r="L369" s="273">
        <f>I369-P369</f>
        <v>5.6149999999999993</v>
      </c>
      <c r="M369" s="273">
        <v>73</v>
      </c>
      <c r="N369" s="274">
        <f>M369*0.051</f>
        <v>3.7229999999999999</v>
      </c>
      <c r="O369" s="274">
        <v>73</v>
      </c>
      <c r="P369" s="273">
        <f>O369*0.051</f>
        <v>3.7229999999999999</v>
      </c>
      <c r="Q369" s="275">
        <f>J369*1000/D369</f>
        <v>109.625</v>
      </c>
      <c r="R369" s="275">
        <f>K369*1000/D369</f>
        <v>116.97916666666664</v>
      </c>
      <c r="S369" s="275">
        <f>L369*1000/D369</f>
        <v>116.97916666666664</v>
      </c>
      <c r="T369" s="273">
        <f>L369-J369</f>
        <v>0.35299999999999976</v>
      </c>
      <c r="U369" s="273">
        <f>N369-P369</f>
        <v>0</v>
      </c>
      <c r="V369" s="276">
        <f>O369-M369</f>
        <v>0</v>
      </c>
    </row>
    <row r="370" spans="1:22" s="1" customFormat="1" x14ac:dyDescent="0.2">
      <c r="A370" s="258"/>
      <c r="B370" s="259">
        <v>364</v>
      </c>
      <c r="C370" s="271" t="s">
        <v>142</v>
      </c>
      <c r="D370" s="272">
        <v>64</v>
      </c>
      <c r="E370" s="272">
        <v>1961</v>
      </c>
      <c r="F370" s="272">
        <v>2954.78</v>
      </c>
      <c r="G370" s="272">
        <v>2954.78</v>
      </c>
      <c r="H370" s="274">
        <v>12.2</v>
      </c>
      <c r="I370" s="273">
        <f>H370</f>
        <v>12.2</v>
      </c>
      <c r="J370" s="274">
        <v>7.2859999999999996</v>
      </c>
      <c r="K370" s="273">
        <f>I370-N370</f>
        <v>7.7119999999999997</v>
      </c>
      <c r="L370" s="273">
        <f>I370-P370</f>
        <v>7.7119999999999997</v>
      </c>
      <c r="M370" s="273">
        <v>88</v>
      </c>
      <c r="N370" s="274">
        <f>M370*0.051</f>
        <v>4.4879999999999995</v>
      </c>
      <c r="O370" s="273">
        <v>88</v>
      </c>
      <c r="P370" s="273">
        <f>O370*0.051</f>
        <v>4.4879999999999995</v>
      </c>
      <c r="Q370" s="275">
        <f>J370*1000/D370</f>
        <v>113.84375</v>
      </c>
      <c r="R370" s="275">
        <f>K370*1000/D370</f>
        <v>120.5</v>
      </c>
      <c r="S370" s="275">
        <f>L370*1000/D370</f>
        <v>120.5</v>
      </c>
      <c r="T370" s="273">
        <f>L370-J370</f>
        <v>0.42600000000000016</v>
      </c>
      <c r="U370" s="273">
        <f>N370-P370</f>
        <v>0</v>
      </c>
      <c r="V370" s="276">
        <f>O370-M370</f>
        <v>0</v>
      </c>
    </row>
    <row r="371" spans="1:22" s="1" customFormat="1" x14ac:dyDescent="0.2">
      <c r="A371" s="258"/>
      <c r="B371" s="259">
        <v>365</v>
      </c>
      <c r="C371" s="271" t="s">
        <v>143</v>
      </c>
      <c r="D371" s="272">
        <v>36</v>
      </c>
      <c r="E371" s="272">
        <v>1987</v>
      </c>
      <c r="F371" s="273">
        <v>2209.59</v>
      </c>
      <c r="G371" s="273">
        <v>2209.59</v>
      </c>
      <c r="H371" s="274">
        <v>11.913</v>
      </c>
      <c r="I371" s="273">
        <f>H371</f>
        <v>11.913</v>
      </c>
      <c r="J371" s="274">
        <v>7.3339999999999996</v>
      </c>
      <c r="K371" s="273">
        <f>I371-N371</f>
        <v>7.7310000000000008</v>
      </c>
      <c r="L371" s="273">
        <f>I371-P371</f>
        <v>7.7310000000000008</v>
      </c>
      <c r="M371" s="273">
        <v>82</v>
      </c>
      <c r="N371" s="274">
        <f>M371*0.051</f>
        <v>4.1819999999999995</v>
      </c>
      <c r="O371" s="273">
        <v>82</v>
      </c>
      <c r="P371" s="273">
        <f>O371*0.051</f>
        <v>4.1819999999999995</v>
      </c>
      <c r="Q371" s="275">
        <f>J371*1000/D371</f>
        <v>203.72222222222223</v>
      </c>
      <c r="R371" s="275">
        <f>K371*1000/D371</f>
        <v>214.75000000000003</v>
      </c>
      <c r="S371" s="275">
        <f>L371*1000/D371</f>
        <v>214.75000000000003</v>
      </c>
      <c r="T371" s="273">
        <f>L371-J371</f>
        <v>0.39700000000000113</v>
      </c>
      <c r="U371" s="273">
        <f>N371-P371</f>
        <v>0</v>
      </c>
      <c r="V371" s="276">
        <f>O371-M371</f>
        <v>0</v>
      </c>
    </row>
    <row r="372" spans="1:22" s="1" customFormat="1" x14ac:dyDescent="0.2">
      <c r="A372" s="258"/>
      <c r="B372" s="259">
        <v>366</v>
      </c>
      <c r="C372" s="271" t="s">
        <v>144</v>
      </c>
      <c r="D372" s="272">
        <v>35</v>
      </c>
      <c r="E372" s="272">
        <v>1988</v>
      </c>
      <c r="F372" s="272">
        <v>2071.39</v>
      </c>
      <c r="G372" s="272">
        <v>2071.39</v>
      </c>
      <c r="H372" s="274">
        <v>10.510999999999999</v>
      </c>
      <c r="I372" s="273">
        <f>H372</f>
        <v>10.510999999999999</v>
      </c>
      <c r="J372" s="274">
        <v>7.5179999999999998</v>
      </c>
      <c r="K372" s="273">
        <f>I372-N372</f>
        <v>7.7773999999999992</v>
      </c>
      <c r="L372" s="273">
        <f>I372-P372</f>
        <v>7.7773999999999992</v>
      </c>
      <c r="M372" s="273">
        <v>53.6</v>
      </c>
      <c r="N372" s="274">
        <f>M372*0.051</f>
        <v>2.7336</v>
      </c>
      <c r="O372" s="273">
        <v>53.6</v>
      </c>
      <c r="P372" s="273">
        <f>O372*0.051</f>
        <v>2.7336</v>
      </c>
      <c r="Q372" s="275">
        <f>J372*1000/D372</f>
        <v>214.8</v>
      </c>
      <c r="R372" s="275">
        <f>K372*1000/D372</f>
        <v>222.21142857142857</v>
      </c>
      <c r="S372" s="275">
        <f>L372*1000/D372</f>
        <v>222.21142857142857</v>
      </c>
      <c r="T372" s="273">
        <f>L372-J372</f>
        <v>0.25939999999999941</v>
      </c>
      <c r="U372" s="273">
        <f>N372-P372</f>
        <v>0</v>
      </c>
      <c r="V372" s="276">
        <f>O372-M372</f>
        <v>0</v>
      </c>
    </row>
    <row r="373" spans="1:22" s="1" customFormat="1" x14ac:dyDescent="0.2">
      <c r="A373" s="258"/>
      <c r="B373" s="259">
        <v>367</v>
      </c>
      <c r="C373" s="277" t="s">
        <v>145</v>
      </c>
      <c r="D373" s="272">
        <v>35</v>
      </c>
      <c r="E373" s="272">
        <v>1986</v>
      </c>
      <c r="F373" s="272">
        <v>2075.29</v>
      </c>
      <c r="G373" s="272">
        <v>2075.29</v>
      </c>
      <c r="H373" s="275">
        <v>10.835000000000001</v>
      </c>
      <c r="I373" s="273">
        <f>H373</f>
        <v>10.835000000000001</v>
      </c>
      <c r="J373" s="274">
        <v>5.6980000000000004</v>
      </c>
      <c r="K373" s="273">
        <f>I373-N373</f>
        <v>6.1430000000000016</v>
      </c>
      <c r="L373" s="273">
        <f>I373-P373</f>
        <v>6.1430000000000016</v>
      </c>
      <c r="M373" s="275">
        <v>92</v>
      </c>
      <c r="N373" s="274">
        <f>M373*0.051</f>
        <v>4.6919999999999993</v>
      </c>
      <c r="O373" s="275">
        <v>92</v>
      </c>
      <c r="P373" s="273">
        <f>O373*0.051</f>
        <v>4.6919999999999993</v>
      </c>
      <c r="Q373" s="275">
        <f>J373*1000/D373</f>
        <v>162.80000000000001</v>
      </c>
      <c r="R373" s="275">
        <f>K373*1000/D373</f>
        <v>175.51428571428576</v>
      </c>
      <c r="S373" s="275">
        <f>L373*1000/D373</f>
        <v>175.51428571428576</v>
      </c>
      <c r="T373" s="273">
        <f>L373-J373</f>
        <v>0.44500000000000117</v>
      </c>
      <c r="U373" s="273">
        <f>N373-P373</f>
        <v>0</v>
      </c>
      <c r="V373" s="276">
        <f>O373-M373</f>
        <v>0</v>
      </c>
    </row>
    <row r="374" spans="1:22" s="1" customFormat="1" x14ac:dyDescent="0.2">
      <c r="A374" s="258"/>
      <c r="B374" s="259">
        <v>368</v>
      </c>
      <c r="C374" s="277" t="s">
        <v>146</v>
      </c>
      <c r="D374" s="272">
        <v>20</v>
      </c>
      <c r="E374" s="272">
        <v>1985</v>
      </c>
      <c r="F374" s="272">
        <v>1066.04</v>
      </c>
      <c r="G374" s="272">
        <v>1066.04</v>
      </c>
      <c r="H374" s="274">
        <v>4.6970000000000001</v>
      </c>
      <c r="I374" s="274">
        <f>H374</f>
        <v>4.6970000000000001</v>
      </c>
      <c r="J374" s="273">
        <v>2.7090000000000001</v>
      </c>
      <c r="K374" s="273">
        <f>I374-N374</f>
        <v>2.8814000000000002</v>
      </c>
      <c r="L374" s="273">
        <f>I374-P374</f>
        <v>2.8814000000000002</v>
      </c>
      <c r="M374" s="275">
        <v>35.6</v>
      </c>
      <c r="N374" s="274">
        <f>M374*0.051</f>
        <v>1.8155999999999999</v>
      </c>
      <c r="O374" s="275">
        <v>35.6</v>
      </c>
      <c r="P374" s="273">
        <f>O374*0.051</f>
        <v>1.8155999999999999</v>
      </c>
      <c r="Q374" s="275">
        <f>J374*1000/D374</f>
        <v>135.44999999999999</v>
      </c>
      <c r="R374" s="275">
        <f>K374*1000/D374</f>
        <v>144.07</v>
      </c>
      <c r="S374" s="275">
        <f>L374*1000/D374</f>
        <v>144.07</v>
      </c>
      <c r="T374" s="273">
        <f>L374-J374</f>
        <v>0.17240000000000011</v>
      </c>
      <c r="U374" s="273">
        <f>N374-P374</f>
        <v>0</v>
      </c>
      <c r="V374" s="276">
        <f>O374-M374</f>
        <v>0</v>
      </c>
    </row>
    <row r="375" spans="1:22" s="1" customFormat="1" x14ac:dyDescent="0.2">
      <c r="A375" s="258"/>
      <c r="B375" s="259">
        <v>369</v>
      </c>
      <c r="C375" s="277" t="s">
        <v>147</v>
      </c>
      <c r="D375" s="272">
        <v>36</v>
      </c>
      <c r="E375" s="272">
        <v>1984</v>
      </c>
      <c r="F375" s="272">
        <v>2109.2399999999998</v>
      </c>
      <c r="G375" s="272">
        <v>2109.2399999999998</v>
      </c>
      <c r="H375" s="274">
        <v>11.736000000000001</v>
      </c>
      <c r="I375" s="274">
        <f>H375</f>
        <v>11.736000000000001</v>
      </c>
      <c r="J375" s="274">
        <v>7.101</v>
      </c>
      <c r="K375" s="273">
        <f>I375-N375</f>
        <v>7.503000000000001</v>
      </c>
      <c r="L375" s="273">
        <f>I375-P375</f>
        <v>7.503000000000001</v>
      </c>
      <c r="M375" s="275">
        <v>83</v>
      </c>
      <c r="N375" s="274">
        <f>M375*0.051</f>
        <v>4.2329999999999997</v>
      </c>
      <c r="O375" s="275">
        <v>83</v>
      </c>
      <c r="P375" s="273">
        <f>O375*0.051</f>
        <v>4.2329999999999997</v>
      </c>
      <c r="Q375" s="275">
        <f>J375*1000/D375</f>
        <v>197.25</v>
      </c>
      <c r="R375" s="275">
        <f>K375*1000/D375</f>
        <v>208.41666666666669</v>
      </c>
      <c r="S375" s="275">
        <f>L375*1000/D375</f>
        <v>208.41666666666669</v>
      </c>
      <c r="T375" s="273">
        <f>L375-J375</f>
        <v>0.40200000000000102</v>
      </c>
      <c r="U375" s="273">
        <f>N375-P375</f>
        <v>0</v>
      </c>
      <c r="V375" s="276">
        <f>O375-M375</f>
        <v>0</v>
      </c>
    </row>
    <row r="376" spans="1:22" s="1" customFormat="1" x14ac:dyDescent="0.2">
      <c r="A376" s="258"/>
      <c r="B376" s="259">
        <v>370</v>
      </c>
      <c r="C376" s="277" t="s">
        <v>148</v>
      </c>
      <c r="D376" s="272">
        <v>48</v>
      </c>
      <c r="E376" s="272">
        <v>1961</v>
      </c>
      <c r="F376" s="272">
        <v>2296.96</v>
      </c>
      <c r="G376" s="272">
        <v>2296.96</v>
      </c>
      <c r="H376" s="273">
        <v>9.4809999999999999</v>
      </c>
      <c r="I376" s="273">
        <f>H376</f>
        <v>9.4809999999999999</v>
      </c>
      <c r="J376" s="274">
        <v>5.74</v>
      </c>
      <c r="K376" s="273">
        <f>I376-N376</f>
        <v>6.0640000000000001</v>
      </c>
      <c r="L376" s="273">
        <f>I376-P376</f>
        <v>6.0640000000000001</v>
      </c>
      <c r="M376" s="275">
        <v>67</v>
      </c>
      <c r="N376" s="274">
        <f>M376*0.051</f>
        <v>3.4169999999999998</v>
      </c>
      <c r="O376" s="275">
        <v>67</v>
      </c>
      <c r="P376" s="273">
        <f>O376*0.051</f>
        <v>3.4169999999999998</v>
      </c>
      <c r="Q376" s="275">
        <f>J376*1000/D376</f>
        <v>119.58333333333333</v>
      </c>
      <c r="R376" s="275">
        <f>K376*1000/D376</f>
        <v>126.33333333333333</v>
      </c>
      <c r="S376" s="275">
        <f>L376*1000/D376</f>
        <v>126.33333333333333</v>
      </c>
      <c r="T376" s="273">
        <f>L376-J376</f>
        <v>0.32399999999999984</v>
      </c>
      <c r="U376" s="273">
        <f>N376-P376</f>
        <v>0</v>
      </c>
      <c r="V376" s="276">
        <f>O376-M376</f>
        <v>0</v>
      </c>
    </row>
    <row r="377" spans="1:22" s="1" customFormat="1" x14ac:dyDescent="0.2">
      <c r="A377" s="258"/>
      <c r="B377" s="259">
        <v>371</v>
      </c>
      <c r="C377" s="277" t="s">
        <v>149</v>
      </c>
      <c r="D377" s="272">
        <v>60</v>
      </c>
      <c r="E377" s="272">
        <v>1966</v>
      </c>
      <c r="F377" s="272">
        <v>2723.38</v>
      </c>
      <c r="G377" s="272">
        <v>2723.38</v>
      </c>
      <c r="H377" s="275">
        <v>12.09</v>
      </c>
      <c r="I377" s="273">
        <f>H377</f>
        <v>12.09</v>
      </c>
      <c r="J377" s="274">
        <v>7.5110000000000001</v>
      </c>
      <c r="K377" s="273">
        <f>I377-N377</f>
        <v>7.9080000000000004</v>
      </c>
      <c r="L377" s="273">
        <f>I377-P377</f>
        <v>7.9080000000000004</v>
      </c>
      <c r="M377" s="275">
        <v>82</v>
      </c>
      <c r="N377" s="274">
        <f>M377*0.051</f>
        <v>4.1819999999999995</v>
      </c>
      <c r="O377" s="275">
        <v>82</v>
      </c>
      <c r="P377" s="273">
        <f>O377*0.051</f>
        <v>4.1819999999999995</v>
      </c>
      <c r="Q377" s="275">
        <f>J377*1000/D377</f>
        <v>125.18333333333334</v>
      </c>
      <c r="R377" s="275">
        <f>K377*1000/D377</f>
        <v>131.80000000000001</v>
      </c>
      <c r="S377" s="275">
        <f>L377*1000/D377</f>
        <v>131.80000000000001</v>
      </c>
      <c r="T377" s="273">
        <f>L377-J377</f>
        <v>0.39700000000000024</v>
      </c>
      <c r="U377" s="273">
        <f>N377-P377</f>
        <v>0</v>
      </c>
      <c r="V377" s="276">
        <f>O377-M377</f>
        <v>0</v>
      </c>
    </row>
    <row r="378" spans="1:22" s="1" customFormat="1" x14ac:dyDescent="0.2">
      <c r="A378" s="258"/>
      <c r="B378" s="259">
        <v>372</v>
      </c>
      <c r="C378" s="271" t="s">
        <v>150</v>
      </c>
      <c r="D378" s="272">
        <v>20</v>
      </c>
      <c r="E378" s="272">
        <v>1983</v>
      </c>
      <c r="F378" s="272">
        <v>1052.7</v>
      </c>
      <c r="G378" s="272">
        <v>1052.7</v>
      </c>
      <c r="H378" s="274">
        <v>5.4770000000000003</v>
      </c>
      <c r="I378" s="273">
        <f>H378</f>
        <v>5.4770000000000003</v>
      </c>
      <c r="J378" s="274">
        <v>3.1320000000000001</v>
      </c>
      <c r="K378" s="273">
        <f>I378-N378</f>
        <v>3.3350000000000004</v>
      </c>
      <c r="L378" s="273">
        <f>I378-P378</f>
        <v>3.3350000000000004</v>
      </c>
      <c r="M378" s="273">
        <v>42</v>
      </c>
      <c r="N378" s="274">
        <f>M378*0.051</f>
        <v>2.1419999999999999</v>
      </c>
      <c r="O378" s="273">
        <v>42</v>
      </c>
      <c r="P378" s="273">
        <f>O378*0.051</f>
        <v>2.1419999999999999</v>
      </c>
      <c r="Q378" s="275">
        <f>J378*1000/D378</f>
        <v>156.6</v>
      </c>
      <c r="R378" s="275">
        <f>K378*1000/D378</f>
        <v>166.75000000000003</v>
      </c>
      <c r="S378" s="275">
        <f>L378*1000/D378</f>
        <v>166.75000000000003</v>
      </c>
      <c r="T378" s="273">
        <f>L378-J378</f>
        <v>0.20300000000000029</v>
      </c>
      <c r="U378" s="273">
        <f>N378-P378</f>
        <v>0</v>
      </c>
      <c r="V378" s="276">
        <f>O378-M378</f>
        <v>0</v>
      </c>
    </row>
    <row r="379" spans="1:22" s="1" customFormat="1" x14ac:dyDescent="0.2">
      <c r="A379" s="258"/>
      <c r="B379" s="259">
        <v>373</v>
      </c>
      <c r="C379" s="271" t="s">
        <v>151</v>
      </c>
      <c r="D379" s="272">
        <v>60</v>
      </c>
      <c r="E379" s="272">
        <v>1981</v>
      </c>
      <c r="F379" s="272">
        <v>3253.73</v>
      </c>
      <c r="G379" s="272">
        <v>3253.73</v>
      </c>
      <c r="H379" s="274">
        <v>16.010999999999999</v>
      </c>
      <c r="I379" s="273">
        <f>H379</f>
        <v>16.010999999999999</v>
      </c>
      <c r="J379" s="273">
        <v>10.148</v>
      </c>
      <c r="K379" s="273">
        <f>I379-N379</f>
        <v>10.655999999999999</v>
      </c>
      <c r="L379" s="273">
        <f>I379-P379</f>
        <v>10.655999999999999</v>
      </c>
      <c r="M379" s="275">
        <v>105</v>
      </c>
      <c r="N379" s="274">
        <f>M379*0.051</f>
        <v>5.3549999999999995</v>
      </c>
      <c r="O379" s="275">
        <v>105</v>
      </c>
      <c r="P379" s="273">
        <f>O379*0.051</f>
        <v>5.3549999999999995</v>
      </c>
      <c r="Q379" s="275">
        <f>J379*1000/D379</f>
        <v>169.13333333333333</v>
      </c>
      <c r="R379" s="275">
        <f>K379*1000/D379</f>
        <v>177.59999999999997</v>
      </c>
      <c r="S379" s="275">
        <f>L379*1000/D379</f>
        <v>177.59999999999997</v>
      </c>
      <c r="T379" s="273">
        <f>L379-J379</f>
        <v>0.50799999999999912</v>
      </c>
      <c r="U379" s="273">
        <f>N379-P379</f>
        <v>0</v>
      </c>
      <c r="V379" s="276">
        <f>O379-M379</f>
        <v>0</v>
      </c>
    </row>
    <row r="380" spans="1:22" s="1" customFormat="1" x14ac:dyDescent="0.2">
      <c r="A380" s="258"/>
      <c r="B380" s="259">
        <v>374</v>
      </c>
      <c r="C380" s="271" t="s">
        <v>153</v>
      </c>
      <c r="D380" s="272">
        <v>60</v>
      </c>
      <c r="E380" s="272">
        <v>1985</v>
      </c>
      <c r="F380" s="272">
        <v>3252.23</v>
      </c>
      <c r="G380" s="272">
        <v>3252.23</v>
      </c>
      <c r="H380" s="274">
        <v>16.949000000000002</v>
      </c>
      <c r="I380" s="273">
        <f>H380</f>
        <v>16.949000000000002</v>
      </c>
      <c r="J380" s="273">
        <v>11.141999999999999</v>
      </c>
      <c r="K380" s="273">
        <f>I380-N380</f>
        <v>11.645000000000003</v>
      </c>
      <c r="L380" s="273">
        <f>I380-P380</f>
        <v>11.645000000000003</v>
      </c>
      <c r="M380" s="275">
        <v>104</v>
      </c>
      <c r="N380" s="274">
        <f>M380*0.051</f>
        <v>5.3039999999999994</v>
      </c>
      <c r="O380" s="275">
        <v>104</v>
      </c>
      <c r="P380" s="273">
        <f>O380*0.051</f>
        <v>5.3039999999999994</v>
      </c>
      <c r="Q380" s="275">
        <f>J380*1000/D380</f>
        <v>185.7</v>
      </c>
      <c r="R380" s="275">
        <f>K380*1000/D380</f>
        <v>194.0833333333334</v>
      </c>
      <c r="S380" s="275">
        <f>L380*1000/D380</f>
        <v>194.0833333333334</v>
      </c>
      <c r="T380" s="273">
        <f>L380-J380</f>
        <v>0.50300000000000367</v>
      </c>
      <c r="U380" s="273">
        <f>N380-P380</f>
        <v>0</v>
      </c>
      <c r="V380" s="276">
        <f>O380-M380</f>
        <v>0</v>
      </c>
    </row>
    <row r="381" spans="1:22" s="1" customFormat="1" x14ac:dyDescent="0.2">
      <c r="A381" s="258"/>
      <c r="B381" s="259">
        <v>375</v>
      </c>
      <c r="C381" s="271" t="s">
        <v>154</v>
      </c>
      <c r="D381" s="272">
        <v>20</v>
      </c>
      <c r="E381" s="272">
        <v>1984</v>
      </c>
      <c r="F381" s="273">
        <v>1066.1500000000001</v>
      </c>
      <c r="G381" s="273">
        <v>1066.1500000000001</v>
      </c>
      <c r="H381" s="274">
        <v>6.1710000000000003</v>
      </c>
      <c r="I381" s="273">
        <f>H381</f>
        <v>6.1710000000000003</v>
      </c>
      <c r="J381" s="274">
        <v>3.5470000000000002</v>
      </c>
      <c r="K381" s="273">
        <f>I381-N381</f>
        <v>3.7740000000000005</v>
      </c>
      <c r="L381" s="273">
        <f>I381-P381</f>
        <v>3.7740000000000005</v>
      </c>
      <c r="M381" s="273">
        <v>47</v>
      </c>
      <c r="N381" s="274">
        <f>M381*0.051</f>
        <v>2.3969999999999998</v>
      </c>
      <c r="O381" s="273">
        <v>47</v>
      </c>
      <c r="P381" s="273">
        <f>O381*0.051</f>
        <v>2.3969999999999998</v>
      </c>
      <c r="Q381" s="275">
        <f>J381*1000/D381</f>
        <v>177.35</v>
      </c>
      <c r="R381" s="275">
        <f>K381*1000/D381</f>
        <v>188.70000000000002</v>
      </c>
      <c r="S381" s="275">
        <f>L381*1000/D381</f>
        <v>188.70000000000002</v>
      </c>
      <c r="T381" s="273">
        <f>L381-J381</f>
        <v>0.22700000000000031</v>
      </c>
      <c r="U381" s="273">
        <f>N381-P381</f>
        <v>0</v>
      </c>
      <c r="V381" s="276">
        <f>O381-M381</f>
        <v>0</v>
      </c>
    </row>
    <row r="382" spans="1:22" s="1" customFormat="1" x14ac:dyDescent="0.2">
      <c r="A382" s="258"/>
      <c r="B382" s="259">
        <v>376</v>
      </c>
      <c r="C382" s="271" t="s">
        <v>163</v>
      </c>
      <c r="D382" s="272">
        <v>20</v>
      </c>
      <c r="E382" s="272">
        <v>1984</v>
      </c>
      <c r="F382" s="272">
        <v>1058.05</v>
      </c>
      <c r="G382" s="272">
        <v>1058.05</v>
      </c>
      <c r="H382" s="275">
        <v>6.4240000000000004</v>
      </c>
      <c r="I382" s="273">
        <f>H382</f>
        <v>6.4240000000000004</v>
      </c>
      <c r="J382" s="275">
        <v>4.3579999999999997</v>
      </c>
      <c r="K382" s="273">
        <f>I382-N382</f>
        <v>4.5370000000000008</v>
      </c>
      <c r="L382" s="273">
        <f>I382-P382</f>
        <v>4.5370000000000008</v>
      </c>
      <c r="M382" s="275">
        <v>37</v>
      </c>
      <c r="N382" s="274">
        <f>M382*0.051</f>
        <v>1.8869999999999998</v>
      </c>
      <c r="O382" s="275">
        <v>37</v>
      </c>
      <c r="P382" s="273">
        <f>O382*0.051</f>
        <v>1.8869999999999998</v>
      </c>
      <c r="Q382" s="275">
        <f>J382*1000/D382</f>
        <v>217.9</v>
      </c>
      <c r="R382" s="275">
        <f>K382*1000/D382</f>
        <v>226.85000000000005</v>
      </c>
      <c r="S382" s="275">
        <f>L382*1000/D382</f>
        <v>226.85000000000005</v>
      </c>
      <c r="T382" s="273">
        <f>L382-J382</f>
        <v>0.17900000000000116</v>
      </c>
      <c r="U382" s="273">
        <f>N382-P382</f>
        <v>0</v>
      </c>
      <c r="V382" s="276">
        <f>O382-M382</f>
        <v>0</v>
      </c>
    </row>
    <row r="383" spans="1:22" s="1" customFormat="1" x14ac:dyDescent="0.2">
      <c r="A383" s="258"/>
      <c r="B383" s="259">
        <v>377</v>
      </c>
      <c r="C383" s="271" t="s">
        <v>164</v>
      </c>
      <c r="D383" s="272">
        <v>20</v>
      </c>
      <c r="E383" s="272">
        <v>1984</v>
      </c>
      <c r="F383" s="272">
        <v>1064.3</v>
      </c>
      <c r="G383" s="272">
        <v>1064.3</v>
      </c>
      <c r="H383" s="275">
        <v>6.4089999999999998</v>
      </c>
      <c r="I383" s="273">
        <f>H383</f>
        <v>6.4089999999999998</v>
      </c>
      <c r="J383" s="275">
        <v>4.51</v>
      </c>
      <c r="K383" s="273">
        <f>I383-N383</f>
        <v>4.6749999999999998</v>
      </c>
      <c r="L383" s="273">
        <f>I383-P383</f>
        <v>4.6749999999999998</v>
      </c>
      <c r="M383" s="275">
        <v>34</v>
      </c>
      <c r="N383" s="274">
        <f>M383*0.051</f>
        <v>1.734</v>
      </c>
      <c r="O383" s="275">
        <v>34</v>
      </c>
      <c r="P383" s="273">
        <f>O383*0.051</f>
        <v>1.734</v>
      </c>
      <c r="Q383" s="275">
        <f>J383*1000/D383</f>
        <v>225.5</v>
      </c>
      <c r="R383" s="275">
        <f>K383*1000/D383</f>
        <v>233.75</v>
      </c>
      <c r="S383" s="275">
        <f>L383*1000/D383</f>
        <v>233.75</v>
      </c>
      <c r="T383" s="273">
        <f>L383-J383</f>
        <v>0.16500000000000004</v>
      </c>
      <c r="U383" s="273">
        <f>N383-P383</f>
        <v>0</v>
      </c>
      <c r="V383" s="276">
        <f>O383-M383</f>
        <v>0</v>
      </c>
    </row>
    <row r="384" spans="1:22" s="1" customFormat="1" x14ac:dyDescent="0.2">
      <c r="A384" s="258"/>
      <c r="B384" s="259">
        <v>378</v>
      </c>
      <c r="C384" s="278" t="s">
        <v>185</v>
      </c>
      <c r="D384" s="279">
        <v>4</v>
      </c>
      <c r="E384" s="279">
        <v>1987</v>
      </c>
      <c r="F384" s="280">
        <v>375.99</v>
      </c>
      <c r="G384" s="280">
        <v>375.99</v>
      </c>
      <c r="H384" s="274">
        <v>1.5</v>
      </c>
      <c r="I384" s="274">
        <v>1.5</v>
      </c>
      <c r="J384" s="281"/>
      <c r="K384" s="274">
        <v>0.88700000000000001</v>
      </c>
      <c r="L384" s="274">
        <v>0.61199999999999999</v>
      </c>
      <c r="M384" s="274">
        <v>11.807</v>
      </c>
      <c r="N384" s="274">
        <v>0.43099999999999999</v>
      </c>
      <c r="O384" s="274">
        <v>11.807</v>
      </c>
      <c r="P384" s="274">
        <v>0.43099999999999999</v>
      </c>
      <c r="Q384" s="275">
        <v>160</v>
      </c>
      <c r="R384" s="273">
        <f>K384*1000/D384</f>
        <v>221.75</v>
      </c>
      <c r="S384" s="275">
        <f>L384*1000/D384</f>
        <v>153</v>
      </c>
      <c r="T384" s="273">
        <f>L384-J384</f>
        <v>0.61199999999999999</v>
      </c>
      <c r="U384" s="273">
        <f>N384-P384</f>
        <v>0</v>
      </c>
      <c r="V384" s="276">
        <f>O384-M384</f>
        <v>0</v>
      </c>
    </row>
    <row r="385" spans="1:22" s="1" customFormat="1" x14ac:dyDescent="0.2">
      <c r="A385" s="258"/>
      <c r="B385" s="259">
        <v>379</v>
      </c>
      <c r="C385" s="271" t="s">
        <v>186</v>
      </c>
      <c r="D385" s="272">
        <v>4</v>
      </c>
      <c r="E385" s="272">
        <v>1979</v>
      </c>
      <c r="F385" s="272">
        <v>500.39</v>
      </c>
      <c r="G385" s="272">
        <v>500.39</v>
      </c>
      <c r="H385" s="274">
        <v>0</v>
      </c>
      <c r="I385" s="274">
        <f>H385</f>
        <v>0</v>
      </c>
      <c r="J385" s="273"/>
      <c r="K385" s="274">
        <v>1.0309999999999999</v>
      </c>
      <c r="L385" s="274">
        <v>0.13300000000000001</v>
      </c>
      <c r="M385" s="273">
        <v>2.58</v>
      </c>
      <c r="N385" s="274">
        <f>M385*0.051</f>
        <v>0.13158</v>
      </c>
      <c r="O385" s="273">
        <v>2.58</v>
      </c>
      <c r="P385" s="273">
        <f>O385*0.051</f>
        <v>0.13158</v>
      </c>
      <c r="Q385" s="275">
        <v>160</v>
      </c>
      <c r="R385" s="273">
        <f>K385*1000/D385</f>
        <v>257.75</v>
      </c>
      <c r="S385" s="275">
        <f>L385*1000/D385</f>
        <v>33.25</v>
      </c>
      <c r="T385" s="273">
        <f>L385-J385</f>
        <v>0.13300000000000001</v>
      </c>
      <c r="U385" s="273">
        <f>N385-P385</f>
        <v>0</v>
      </c>
      <c r="V385" s="276">
        <f>O385-M385</f>
        <v>0</v>
      </c>
    </row>
    <row r="386" spans="1:22" s="1" customFormat="1" x14ac:dyDescent="0.2">
      <c r="A386" s="258"/>
      <c r="B386" s="259">
        <v>380</v>
      </c>
      <c r="C386" s="271" t="s">
        <v>187</v>
      </c>
      <c r="D386" s="272">
        <v>4</v>
      </c>
      <c r="E386" s="272">
        <v>1989</v>
      </c>
      <c r="F386" s="273">
        <v>379.13</v>
      </c>
      <c r="G386" s="273">
        <v>379.13</v>
      </c>
      <c r="H386" s="274">
        <v>1.1719999999999999</v>
      </c>
      <c r="I386" s="274">
        <f>H386</f>
        <v>1.1719999999999999</v>
      </c>
      <c r="J386" s="274"/>
      <c r="K386" s="274">
        <v>0.98499999999999999</v>
      </c>
      <c r="L386" s="274">
        <v>0.186</v>
      </c>
      <c r="M386" s="274">
        <v>3.605</v>
      </c>
      <c r="N386" s="274">
        <f>M386*0.051</f>
        <v>0.18385499999999999</v>
      </c>
      <c r="O386" s="274">
        <v>3.605</v>
      </c>
      <c r="P386" s="273">
        <f>O386*0.051</f>
        <v>0.18385499999999999</v>
      </c>
      <c r="Q386" s="275">
        <v>160</v>
      </c>
      <c r="R386" s="273">
        <f>K386*1000/D386</f>
        <v>246.25</v>
      </c>
      <c r="S386" s="275">
        <f>L386*1000/D386</f>
        <v>46.5</v>
      </c>
      <c r="T386" s="273">
        <f>L386-J386</f>
        <v>0.186</v>
      </c>
      <c r="U386" s="273">
        <f>N386-P386</f>
        <v>0</v>
      </c>
      <c r="V386" s="276">
        <f>O386-M386</f>
        <v>0</v>
      </c>
    </row>
    <row r="387" spans="1:22" s="1" customFormat="1" x14ac:dyDescent="0.2">
      <c r="A387" s="258"/>
      <c r="B387" s="259">
        <v>381</v>
      </c>
      <c r="C387" s="271" t="s">
        <v>188</v>
      </c>
      <c r="D387" s="272">
        <v>4</v>
      </c>
      <c r="E387" s="272">
        <v>1992</v>
      </c>
      <c r="F387" s="273">
        <v>786.78</v>
      </c>
      <c r="G387" s="273">
        <v>786.78</v>
      </c>
      <c r="H387" s="274">
        <v>1.39</v>
      </c>
      <c r="I387" s="274">
        <f>H387</f>
        <v>1.39</v>
      </c>
      <c r="J387" s="274"/>
      <c r="K387" s="274">
        <v>1.147</v>
      </c>
      <c r="L387" s="274">
        <v>0.24199999999999999</v>
      </c>
      <c r="M387" s="274">
        <v>4.681</v>
      </c>
      <c r="N387" s="274">
        <f>M387*0.051</f>
        <v>0.238731</v>
      </c>
      <c r="O387" s="274">
        <v>4.681</v>
      </c>
      <c r="P387" s="274">
        <f>O387*0.051</f>
        <v>0.238731</v>
      </c>
      <c r="Q387" s="275">
        <v>160</v>
      </c>
      <c r="R387" s="273">
        <f>K387*1000/D387</f>
        <v>286.75</v>
      </c>
      <c r="S387" s="275">
        <f>L387*1000/D387</f>
        <v>60.5</v>
      </c>
      <c r="T387" s="273">
        <f>L387-J387</f>
        <v>0.24199999999999999</v>
      </c>
      <c r="U387" s="273">
        <f>N387-P387</f>
        <v>0</v>
      </c>
      <c r="V387" s="276">
        <f>O387-M387</f>
        <v>0</v>
      </c>
    </row>
    <row r="388" spans="1:22" s="1" customFormat="1" x14ac:dyDescent="0.2">
      <c r="A388" s="258"/>
      <c r="B388" s="259">
        <v>382</v>
      </c>
      <c r="C388" s="271" t="s">
        <v>189</v>
      </c>
      <c r="D388" s="272">
        <v>9</v>
      </c>
      <c r="E388" s="272">
        <v>1992</v>
      </c>
      <c r="F388" s="273">
        <v>464.07</v>
      </c>
      <c r="G388" s="273">
        <v>464.07</v>
      </c>
      <c r="H388" s="274">
        <v>2.37</v>
      </c>
      <c r="I388" s="274">
        <v>2.37</v>
      </c>
      <c r="J388" s="274"/>
      <c r="K388" s="274">
        <v>1.9570000000000001</v>
      </c>
      <c r="L388" s="274">
        <v>0.41199999999999998</v>
      </c>
      <c r="M388" s="274">
        <v>7.952</v>
      </c>
      <c r="N388" s="274">
        <v>0.40500000000000003</v>
      </c>
      <c r="O388" s="274">
        <v>7.952</v>
      </c>
      <c r="P388" s="274">
        <v>0.40500000000000003</v>
      </c>
      <c r="Q388" s="275">
        <v>160</v>
      </c>
      <c r="R388" s="273">
        <f>K388*1000/D388</f>
        <v>217.44444444444446</v>
      </c>
      <c r="S388" s="275">
        <v>0</v>
      </c>
      <c r="T388" s="273">
        <v>0</v>
      </c>
      <c r="U388" s="273">
        <v>0</v>
      </c>
      <c r="V388" s="276">
        <f>O388-M388</f>
        <v>0</v>
      </c>
    </row>
    <row r="389" spans="1:22" s="1" customFormat="1" x14ac:dyDescent="0.2">
      <c r="A389" s="258"/>
      <c r="B389" s="259">
        <v>383</v>
      </c>
      <c r="C389" s="278" t="s">
        <v>196</v>
      </c>
      <c r="D389" s="279">
        <v>15</v>
      </c>
      <c r="E389" s="279">
        <v>1983</v>
      </c>
      <c r="F389" s="279">
        <v>622.54</v>
      </c>
      <c r="G389" s="279">
        <v>622.54</v>
      </c>
      <c r="H389" s="273">
        <v>3.9220000000000002</v>
      </c>
      <c r="I389" s="273">
        <f>H389</f>
        <v>3.9220000000000002</v>
      </c>
      <c r="J389" s="281">
        <v>2.4</v>
      </c>
      <c r="K389" s="273">
        <f>I389-N389</f>
        <v>3.2999200000000002</v>
      </c>
      <c r="L389" s="273">
        <f>I389-P389</f>
        <v>2.7296800000000001</v>
      </c>
      <c r="M389" s="282">
        <v>12</v>
      </c>
      <c r="N389" s="274">
        <f>M389*0.05184</f>
        <v>0.62207999999999997</v>
      </c>
      <c r="O389" s="275">
        <v>23</v>
      </c>
      <c r="P389" s="273">
        <f>O389*0.05184</f>
        <v>1.19232</v>
      </c>
      <c r="Q389" s="275">
        <f>J389*1000/D389</f>
        <v>160</v>
      </c>
      <c r="R389" s="275">
        <f>K389*1000/D389</f>
        <v>219.99466666666666</v>
      </c>
      <c r="S389" s="275">
        <f>L389*1000/D389</f>
        <v>181.9786666666667</v>
      </c>
      <c r="T389" s="273">
        <f>L389-J389</f>
        <v>0.3296800000000002</v>
      </c>
      <c r="U389" s="273">
        <f>N389-P389</f>
        <v>-0.57024000000000008</v>
      </c>
      <c r="V389" s="276">
        <f>O389-M389</f>
        <v>11</v>
      </c>
    </row>
    <row r="390" spans="1:22" s="1" customFormat="1" x14ac:dyDescent="0.2">
      <c r="A390" s="258"/>
      <c r="B390" s="259">
        <v>384</v>
      </c>
      <c r="C390" s="271" t="s">
        <v>197</v>
      </c>
      <c r="D390" s="272">
        <v>40</v>
      </c>
      <c r="E390" s="272">
        <v>1984</v>
      </c>
      <c r="F390" s="272">
        <v>2296.63</v>
      </c>
      <c r="G390" s="272">
        <v>2296.63</v>
      </c>
      <c r="H390" s="275">
        <v>8.9139999999999997</v>
      </c>
      <c r="I390" s="273">
        <f>H390</f>
        <v>8.9139999999999997</v>
      </c>
      <c r="J390" s="275">
        <v>6.4</v>
      </c>
      <c r="K390" s="273">
        <f>I390-N390</f>
        <v>7.5143199999999997</v>
      </c>
      <c r="L390" s="273">
        <f>I390-P390</f>
        <v>7.3587999999999996</v>
      </c>
      <c r="M390" s="275">
        <v>27</v>
      </c>
      <c r="N390" s="274">
        <f>M390*0.05184</f>
        <v>1.39968</v>
      </c>
      <c r="O390" s="275">
        <v>30</v>
      </c>
      <c r="P390" s="273">
        <f>O390*0.05184</f>
        <v>1.5551999999999999</v>
      </c>
      <c r="Q390" s="275">
        <f>J390*1000/D390</f>
        <v>160</v>
      </c>
      <c r="R390" s="275">
        <f>K390*1000/D390</f>
        <v>187.858</v>
      </c>
      <c r="S390" s="275">
        <f>L390*1000/D390</f>
        <v>183.96999999999997</v>
      </c>
      <c r="T390" s="273">
        <f>L390-J390</f>
        <v>0.95879999999999921</v>
      </c>
      <c r="U390" s="273">
        <f>N390-P390</f>
        <v>-0.15551999999999988</v>
      </c>
      <c r="V390" s="276">
        <f>O390-M390</f>
        <v>3</v>
      </c>
    </row>
    <row r="391" spans="1:22" s="1" customFormat="1" x14ac:dyDescent="0.2">
      <c r="A391" s="258"/>
      <c r="B391" s="259">
        <v>385</v>
      </c>
      <c r="C391" s="271" t="s">
        <v>198</v>
      </c>
      <c r="D391" s="272">
        <v>24</v>
      </c>
      <c r="E391" s="272">
        <v>1981</v>
      </c>
      <c r="F391" s="273">
        <v>996.81</v>
      </c>
      <c r="G391" s="273">
        <v>996.81</v>
      </c>
      <c r="H391" s="275">
        <v>5.9690000000000003</v>
      </c>
      <c r="I391" s="273">
        <f>H391</f>
        <v>5.9690000000000003</v>
      </c>
      <c r="J391" s="275">
        <v>3.84</v>
      </c>
      <c r="K391" s="273">
        <f>I391-N391</f>
        <v>4.9321999999999999</v>
      </c>
      <c r="L391" s="273">
        <f>I391-P391</f>
        <v>4.673</v>
      </c>
      <c r="M391" s="275">
        <v>20</v>
      </c>
      <c r="N391" s="274">
        <f>M391*0.05184</f>
        <v>1.0367999999999999</v>
      </c>
      <c r="O391" s="274">
        <v>25</v>
      </c>
      <c r="P391" s="273">
        <f>O391*0.05184</f>
        <v>1.2959999999999998</v>
      </c>
      <c r="Q391" s="275">
        <f>J391*1000/D391</f>
        <v>160</v>
      </c>
      <c r="R391" s="275">
        <f>K391*1000/D391</f>
        <v>205.50833333333333</v>
      </c>
      <c r="S391" s="275">
        <f>L391*1000/D391</f>
        <v>194.70833333333334</v>
      </c>
      <c r="T391" s="273">
        <f>L391-J391</f>
        <v>0.83300000000000018</v>
      </c>
      <c r="U391" s="273">
        <f>N391-P391</f>
        <v>-0.25919999999999987</v>
      </c>
      <c r="V391" s="276">
        <f>O391-M391</f>
        <v>5</v>
      </c>
    </row>
    <row r="392" spans="1:22" s="1" customFormat="1" x14ac:dyDescent="0.2">
      <c r="A392" s="258"/>
      <c r="B392" s="259">
        <v>386</v>
      </c>
      <c r="C392" s="278" t="s">
        <v>199</v>
      </c>
      <c r="D392" s="279">
        <v>16</v>
      </c>
      <c r="E392" s="279">
        <v>1988</v>
      </c>
      <c r="F392" s="280">
        <v>1078.51</v>
      </c>
      <c r="G392" s="280">
        <v>1078.51</v>
      </c>
      <c r="H392" s="273">
        <v>3.915</v>
      </c>
      <c r="I392" s="273">
        <f>H392</f>
        <v>3.915</v>
      </c>
      <c r="J392" s="281">
        <v>2.56</v>
      </c>
      <c r="K392" s="273">
        <f>I392-N392</f>
        <v>3.0855600000000001</v>
      </c>
      <c r="L392" s="273">
        <f>I392-P392</f>
        <v>3.3966000000000003</v>
      </c>
      <c r="M392" s="282">
        <v>16</v>
      </c>
      <c r="N392" s="274">
        <f>M392*0.05184</f>
        <v>0.82943999999999996</v>
      </c>
      <c r="O392" s="275">
        <v>10</v>
      </c>
      <c r="P392" s="273">
        <f>O392*0.05184</f>
        <v>0.51839999999999997</v>
      </c>
      <c r="Q392" s="275">
        <f>J392*1000/D392</f>
        <v>160</v>
      </c>
      <c r="R392" s="275">
        <f>K392*1000/D392</f>
        <v>192.8475</v>
      </c>
      <c r="S392" s="275">
        <f>L392*1000/D392</f>
        <v>212.28750000000002</v>
      </c>
      <c r="T392" s="273">
        <f>L392-J392</f>
        <v>0.83660000000000023</v>
      </c>
      <c r="U392" s="273">
        <f>N392-P392</f>
        <v>0.31103999999999998</v>
      </c>
      <c r="V392" s="276">
        <f>O392-M392</f>
        <v>-6</v>
      </c>
    </row>
    <row r="393" spans="1:22" s="1" customFormat="1" x14ac:dyDescent="0.2">
      <c r="A393" s="258"/>
      <c r="B393" s="259">
        <v>387</v>
      </c>
      <c r="C393" s="271" t="s">
        <v>200</v>
      </c>
      <c r="D393" s="272">
        <v>8</v>
      </c>
      <c r="E393" s="272">
        <v>1986</v>
      </c>
      <c r="F393" s="272">
        <v>504.17</v>
      </c>
      <c r="G393" s="272">
        <v>504.17</v>
      </c>
      <c r="H393" s="274">
        <v>2.21</v>
      </c>
      <c r="I393" s="273">
        <f>H393</f>
        <v>2.21</v>
      </c>
      <c r="J393" s="273">
        <v>1.28</v>
      </c>
      <c r="K393" s="273">
        <f>I393-N393</f>
        <v>1.79528</v>
      </c>
      <c r="L393" s="273">
        <f>I393-P393</f>
        <v>1.79528</v>
      </c>
      <c r="M393" s="275">
        <v>8</v>
      </c>
      <c r="N393" s="274">
        <f>M393*0.05184</f>
        <v>0.41471999999999998</v>
      </c>
      <c r="O393" s="275">
        <v>8</v>
      </c>
      <c r="P393" s="273">
        <f>O393*0.05184</f>
        <v>0.41471999999999998</v>
      </c>
      <c r="Q393" s="275">
        <f>J393*1000/D393</f>
        <v>160</v>
      </c>
      <c r="R393" s="275">
        <f>K393*1000/D393</f>
        <v>224.41</v>
      </c>
      <c r="S393" s="275">
        <f>L393*1000/D393</f>
        <v>224.41</v>
      </c>
      <c r="T393" s="273">
        <f>L393-J393</f>
        <v>0.51527999999999996</v>
      </c>
      <c r="U393" s="273">
        <f>N393-P393</f>
        <v>0</v>
      </c>
      <c r="V393" s="276">
        <f>O393-M393</f>
        <v>0</v>
      </c>
    </row>
    <row r="394" spans="1:22" s="1" customFormat="1" x14ac:dyDescent="0.2">
      <c r="A394" s="258"/>
      <c r="B394" s="259">
        <v>388</v>
      </c>
      <c r="C394" s="271" t="s">
        <v>201</v>
      </c>
      <c r="D394" s="272">
        <v>8</v>
      </c>
      <c r="E394" s="272">
        <v>1981</v>
      </c>
      <c r="F394" s="273">
        <v>361.53</v>
      </c>
      <c r="G394" s="273">
        <v>361.53</v>
      </c>
      <c r="H394" s="274">
        <v>2.0470000000000002</v>
      </c>
      <c r="I394" s="273">
        <f>H394</f>
        <v>2.0470000000000002</v>
      </c>
      <c r="J394" s="274">
        <v>1.28</v>
      </c>
      <c r="K394" s="273">
        <f>I394-N394</f>
        <v>1.8396400000000002</v>
      </c>
      <c r="L394" s="273">
        <f>I394-P394</f>
        <v>1.8396400000000002</v>
      </c>
      <c r="M394" s="273">
        <v>4</v>
      </c>
      <c r="N394" s="274">
        <f>M394*0.05184</f>
        <v>0.20735999999999999</v>
      </c>
      <c r="O394" s="274">
        <v>4</v>
      </c>
      <c r="P394" s="273">
        <f>O394*0.05184</f>
        <v>0.20735999999999999</v>
      </c>
      <c r="Q394" s="275">
        <f>J394*1000/D394</f>
        <v>160</v>
      </c>
      <c r="R394" s="275">
        <f>K394*1000/D394</f>
        <v>229.95500000000001</v>
      </c>
      <c r="S394" s="275">
        <f>L394*1000/D394</f>
        <v>229.95500000000001</v>
      </c>
      <c r="T394" s="273">
        <f>L394-J394</f>
        <v>0.55964000000000014</v>
      </c>
      <c r="U394" s="273">
        <f>N394-P394</f>
        <v>0</v>
      </c>
      <c r="V394" s="276">
        <f>O394-M394</f>
        <v>0</v>
      </c>
    </row>
    <row r="395" spans="1:22" s="1" customFormat="1" x14ac:dyDescent="0.2">
      <c r="A395" s="258"/>
      <c r="B395" s="259">
        <v>389</v>
      </c>
      <c r="C395" s="283" t="s">
        <v>238</v>
      </c>
      <c r="D395" s="284">
        <v>57</v>
      </c>
      <c r="E395" s="284">
        <v>1992</v>
      </c>
      <c r="F395" s="285">
        <v>3577.58</v>
      </c>
      <c r="G395" s="285">
        <v>3513.44</v>
      </c>
      <c r="H395" s="286">
        <v>13.46</v>
      </c>
      <c r="I395" s="286">
        <v>13.46</v>
      </c>
      <c r="J395" s="286">
        <v>4.32</v>
      </c>
      <c r="K395" s="286">
        <v>9.2270000000000003</v>
      </c>
      <c r="L395" s="286">
        <v>7.3647080000000011</v>
      </c>
      <c r="M395" s="286">
        <v>83</v>
      </c>
      <c r="N395" s="287">
        <v>4.2329999999999997</v>
      </c>
      <c r="O395" s="286">
        <v>116.88</v>
      </c>
      <c r="P395" s="286">
        <v>6.0952919999999997</v>
      </c>
      <c r="Q395" s="285">
        <v>75.78947368421052</v>
      </c>
      <c r="R395" s="285">
        <v>161.87719298245614</v>
      </c>
      <c r="S395" s="285">
        <v>129.20540350877195</v>
      </c>
      <c r="T395" s="286">
        <v>3.0447080000000009</v>
      </c>
      <c r="U395" s="286">
        <v>-1.8622920000000001</v>
      </c>
      <c r="V395" s="288">
        <v>39.724000000000004</v>
      </c>
    </row>
    <row r="396" spans="1:22" s="1" customFormat="1" x14ac:dyDescent="0.2">
      <c r="A396" s="258"/>
      <c r="B396" s="259">
        <v>390</v>
      </c>
      <c r="C396" s="283" t="s">
        <v>247</v>
      </c>
      <c r="D396" s="284">
        <v>55</v>
      </c>
      <c r="E396" s="284" t="s">
        <v>33</v>
      </c>
      <c r="F396" s="285">
        <v>2510.9900000000002</v>
      </c>
      <c r="G396" s="285">
        <v>2510.9900000000002</v>
      </c>
      <c r="H396" s="289">
        <v>5.9950000000000001</v>
      </c>
      <c r="I396" s="286">
        <v>5.9950000000000001</v>
      </c>
      <c r="J396" s="289">
        <v>1.125775</v>
      </c>
      <c r="K396" s="286">
        <v>5.9950000000000001</v>
      </c>
      <c r="L396" s="286">
        <v>1.1255199999999999</v>
      </c>
      <c r="M396" s="286"/>
      <c r="N396" s="287">
        <v>0</v>
      </c>
      <c r="O396" s="286">
        <v>95.48</v>
      </c>
      <c r="P396" s="286">
        <v>4.8694800000000003</v>
      </c>
      <c r="Q396" s="285">
        <v>20.46863636363636</v>
      </c>
      <c r="R396" s="285">
        <v>109</v>
      </c>
      <c r="S396" s="285">
        <v>20.463999999999995</v>
      </c>
      <c r="T396" s="286">
        <v>-2.5500000000011624E-4</v>
      </c>
      <c r="U396" s="286">
        <v>-4.8694800000000003</v>
      </c>
      <c r="V396" s="288">
        <v>95.48</v>
      </c>
    </row>
    <row r="397" spans="1:22" s="1" customFormat="1" x14ac:dyDescent="0.2">
      <c r="A397" s="258"/>
      <c r="B397" s="259">
        <v>391</v>
      </c>
      <c r="C397" s="290" t="s">
        <v>248</v>
      </c>
      <c r="D397" s="284">
        <v>32</v>
      </c>
      <c r="E397" s="284" t="s">
        <v>33</v>
      </c>
      <c r="F397" s="285">
        <v>1417.51</v>
      </c>
      <c r="G397" s="285">
        <v>1417.51</v>
      </c>
      <c r="H397" s="289">
        <v>2.66</v>
      </c>
      <c r="I397" s="286">
        <v>2.66</v>
      </c>
      <c r="J397" s="289">
        <v>1.078592</v>
      </c>
      <c r="K397" s="286">
        <v>2.66</v>
      </c>
      <c r="L397" s="286">
        <v>1.0784900000000002</v>
      </c>
      <c r="M397" s="286"/>
      <c r="N397" s="287">
        <v>0</v>
      </c>
      <c r="O397" s="286">
        <v>31.01</v>
      </c>
      <c r="P397" s="286">
        <v>1.58151</v>
      </c>
      <c r="Q397" s="285">
        <v>33.706000000000003</v>
      </c>
      <c r="R397" s="285">
        <v>83.125</v>
      </c>
      <c r="S397" s="285">
        <v>33.702812500000007</v>
      </c>
      <c r="T397" s="286">
        <v>-1.0199999999982445E-4</v>
      </c>
      <c r="U397" s="286">
        <v>-1.58151</v>
      </c>
      <c r="V397" s="288">
        <v>31.01</v>
      </c>
    </row>
    <row r="398" spans="1:22" s="1" customFormat="1" x14ac:dyDescent="0.2">
      <c r="A398" s="258"/>
      <c r="B398" s="259">
        <v>392</v>
      </c>
      <c r="C398" s="283" t="s">
        <v>249</v>
      </c>
      <c r="D398" s="284">
        <v>76</v>
      </c>
      <c r="E398" s="284" t="s">
        <v>33</v>
      </c>
      <c r="F398" s="285">
        <v>3987.52</v>
      </c>
      <c r="G398" s="285">
        <v>3987.52</v>
      </c>
      <c r="H398" s="289">
        <v>10.02</v>
      </c>
      <c r="I398" s="286">
        <v>10.02</v>
      </c>
      <c r="J398" s="286">
        <v>3.645</v>
      </c>
      <c r="K398" s="286">
        <v>10.02</v>
      </c>
      <c r="L398" s="286">
        <v>3.6449999999999996</v>
      </c>
      <c r="M398" s="286"/>
      <c r="N398" s="287">
        <v>0</v>
      </c>
      <c r="O398" s="286">
        <v>125</v>
      </c>
      <c r="P398" s="286">
        <v>6.375</v>
      </c>
      <c r="Q398" s="285">
        <v>47.960526315789473</v>
      </c>
      <c r="R398" s="285">
        <v>131.84210526315789</v>
      </c>
      <c r="S398" s="285">
        <v>47.960526315789465</v>
      </c>
      <c r="T398" s="286">
        <v>0</v>
      </c>
      <c r="U398" s="286">
        <v>-6.375</v>
      </c>
      <c r="V398" s="288">
        <v>125</v>
      </c>
    </row>
    <row r="399" spans="1:22" s="1" customFormat="1" x14ac:dyDescent="0.2">
      <c r="A399" s="258"/>
      <c r="B399" s="259">
        <v>393</v>
      </c>
      <c r="C399" s="283" t="s">
        <v>250</v>
      </c>
      <c r="D399" s="284">
        <v>11</v>
      </c>
      <c r="E399" s="284" t="s">
        <v>33</v>
      </c>
      <c r="F399" s="285">
        <v>531.48</v>
      </c>
      <c r="G399" s="285">
        <v>531.48</v>
      </c>
      <c r="H399" s="289">
        <v>1.39</v>
      </c>
      <c r="I399" s="286">
        <v>1.39</v>
      </c>
      <c r="J399" s="286">
        <v>0.57399999999999995</v>
      </c>
      <c r="K399" s="286">
        <v>1.39</v>
      </c>
      <c r="L399" s="286">
        <v>0.57399999999999995</v>
      </c>
      <c r="M399" s="286"/>
      <c r="N399" s="287">
        <v>0</v>
      </c>
      <c r="O399" s="286">
        <v>16</v>
      </c>
      <c r="P399" s="286">
        <v>0.81599999999999995</v>
      </c>
      <c r="Q399" s="285">
        <v>52.18181818181818</v>
      </c>
      <c r="R399" s="285">
        <v>126.36363636363636</v>
      </c>
      <c r="S399" s="285">
        <v>52.18181818181818</v>
      </c>
      <c r="T399" s="286">
        <v>0</v>
      </c>
      <c r="U399" s="286">
        <v>-0.81599999999999995</v>
      </c>
      <c r="V399" s="288">
        <v>16</v>
      </c>
    </row>
    <row r="400" spans="1:22" s="1" customFormat="1" x14ac:dyDescent="0.2">
      <c r="A400" s="258"/>
      <c r="B400" s="259">
        <v>394</v>
      </c>
      <c r="C400" s="283" t="s">
        <v>251</v>
      </c>
      <c r="D400" s="284">
        <v>22</v>
      </c>
      <c r="E400" s="284" t="s">
        <v>33</v>
      </c>
      <c r="F400" s="285">
        <v>1131.55</v>
      </c>
      <c r="G400" s="285">
        <v>1131.55</v>
      </c>
      <c r="H400" s="286">
        <v>3.55</v>
      </c>
      <c r="I400" s="286">
        <v>3.55</v>
      </c>
      <c r="J400" s="286">
        <v>1.2310300000000001</v>
      </c>
      <c r="K400" s="286">
        <v>3.55</v>
      </c>
      <c r="L400" s="286">
        <v>1.2310300000000001</v>
      </c>
      <c r="M400" s="286"/>
      <c r="N400" s="287">
        <v>0</v>
      </c>
      <c r="O400" s="286">
        <v>45.47</v>
      </c>
      <c r="P400" s="286">
        <v>2.3189699999999998</v>
      </c>
      <c r="Q400" s="285">
        <v>55.955909090909088</v>
      </c>
      <c r="R400" s="285">
        <v>161.36363636363637</v>
      </c>
      <c r="S400" s="285">
        <v>55.955909090909088</v>
      </c>
      <c r="T400" s="286">
        <v>0</v>
      </c>
      <c r="U400" s="286">
        <v>-2.3189699999999998</v>
      </c>
      <c r="V400" s="288">
        <v>45.47</v>
      </c>
    </row>
    <row r="401" spans="1:22" s="1" customFormat="1" x14ac:dyDescent="0.2">
      <c r="A401" s="258"/>
      <c r="B401" s="259">
        <v>395</v>
      </c>
      <c r="C401" s="283" t="s">
        <v>252</v>
      </c>
      <c r="D401" s="284">
        <v>73</v>
      </c>
      <c r="E401" s="284" t="s">
        <v>33</v>
      </c>
      <c r="F401" s="285">
        <v>4063.9500000000003</v>
      </c>
      <c r="G401" s="285">
        <v>4063.9500000000003</v>
      </c>
      <c r="H401" s="289">
        <v>10.107000000000001</v>
      </c>
      <c r="I401" s="289">
        <v>10.107000000000001</v>
      </c>
      <c r="J401" s="289">
        <v>4.9560000000000004</v>
      </c>
      <c r="K401" s="289">
        <v>10.107000000000001</v>
      </c>
      <c r="L401" s="289">
        <v>4.9560000000000013</v>
      </c>
      <c r="M401" s="289"/>
      <c r="N401" s="291">
        <v>0</v>
      </c>
      <c r="O401" s="289">
        <v>101</v>
      </c>
      <c r="P401" s="286">
        <v>5.1509999999999998</v>
      </c>
      <c r="Q401" s="285">
        <v>67.890410958904113</v>
      </c>
      <c r="R401" s="285">
        <v>138.45205479452056</v>
      </c>
      <c r="S401" s="285">
        <v>67.890410958904127</v>
      </c>
      <c r="T401" s="286">
        <v>0</v>
      </c>
      <c r="U401" s="286">
        <v>-5.1509999999999998</v>
      </c>
      <c r="V401" s="288">
        <v>101</v>
      </c>
    </row>
    <row r="402" spans="1:22" s="1" customFormat="1" x14ac:dyDescent="0.2">
      <c r="A402" s="258"/>
      <c r="B402" s="259">
        <v>396</v>
      </c>
      <c r="C402" s="283" t="s">
        <v>253</v>
      </c>
      <c r="D402" s="284">
        <v>23</v>
      </c>
      <c r="E402" s="284" t="s">
        <v>33</v>
      </c>
      <c r="F402" s="285">
        <v>1109.31</v>
      </c>
      <c r="G402" s="285">
        <v>1109.31</v>
      </c>
      <c r="H402" s="289">
        <v>3.0520000000000005</v>
      </c>
      <c r="I402" s="289">
        <v>3.0520000000000005</v>
      </c>
      <c r="J402" s="289">
        <v>1.5730000000000002</v>
      </c>
      <c r="K402" s="289">
        <v>3.0520000000000005</v>
      </c>
      <c r="L402" s="289">
        <v>1.5730000000000006</v>
      </c>
      <c r="M402" s="289"/>
      <c r="N402" s="291">
        <v>0</v>
      </c>
      <c r="O402" s="289">
        <v>29</v>
      </c>
      <c r="P402" s="286">
        <v>1.4789999999999999</v>
      </c>
      <c r="Q402" s="285">
        <v>68.391304347826093</v>
      </c>
      <c r="R402" s="285">
        <v>132.69565217391306</v>
      </c>
      <c r="S402" s="285">
        <v>68.391304347826122</v>
      </c>
      <c r="T402" s="286">
        <v>0</v>
      </c>
      <c r="U402" s="286">
        <v>-1.4789999999999999</v>
      </c>
      <c r="V402" s="288">
        <v>29</v>
      </c>
    </row>
    <row r="403" spans="1:22" s="1" customFormat="1" x14ac:dyDescent="0.2">
      <c r="A403" s="258"/>
      <c r="B403" s="259">
        <v>397</v>
      </c>
      <c r="C403" s="283" t="s">
        <v>254</v>
      </c>
      <c r="D403" s="284">
        <v>100</v>
      </c>
      <c r="E403" s="284" t="s">
        <v>33</v>
      </c>
      <c r="F403" s="285">
        <v>4428.2300000000005</v>
      </c>
      <c r="G403" s="285">
        <v>4428.2300000000005</v>
      </c>
      <c r="H403" s="289">
        <v>12.079000000000001</v>
      </c>
      <c r="I403" s="289">
        <v>12.079000000000001</v>
      </c>
      <c r="J403" s="289">
        <v>6.9289689999999995</v>
      </c>
      <c r="K403" s="289">
        <v>12.079000000000001</v>
      </c>
      <c r="L403" s="289">
        <v>6.9290200000000004</v>
      </c>
      <c r="M403" s="289"/>
      <c r="N403" s="291">
        <v>0</v>
      </c>
      <c r="O403" s="289">
        <v>100.98</v>
      </c>
      <c r="P403" s="286">
        <v>5.1499800000000002</v>
      </c>
      <c r="Q403" s="285">
        <v>69.289689999999993</v>
      </c>
      <c r="R403" s="285">
        <v>120.79</v>
      </c>
      <c r="S403" s="285">
        <v>69.290199999999999</v>
      </c>
      <c r="T403" s="286">
        <v>5.1000000000911427E-5</v>
      </c>
      <c r="U403" s="286">
        <v>-5.1499800000000002</v>
      </c>
      <c r="V403" s="288">
        <v>100.98</v>
      </c>
    </row>
    <row r="404" spans="1:22" s="1" customFormat="1" x14ac:dyDescent="0.2">
      <c r="A404" s="258"/>
      <c r="B404" s="259">
        <v>398</v>
      </c>
      <c r="C404" s="283" t="s">
        <v>255</v>
      </c>
      <c r="D404" s="284">
        <v>31</v>
      </c>
      <c r="E404" s="284" t="s">
        <v>33</v>
      </c>
      <c r="F404" s="285">
        <v>1426.8500000000001</v>
      </c>
      <c r="G404" s="285">
        <v>1426.8500000000001</v>
      </c>
      <c r="H404" s="289">
        <v>4.33</v>
      </c>
      <c r="I404" s="289">
        <v>4.33</v>
      </c>
      <c r="J404" s="289">
        <v>2.2390000000000003</v>
      </c>
      <c r="K404" s="289">
        <v>4.33</v>
      </c>
      <c r="L404" s="289">
        <v>2.2390000000000003</v>
      </c>
      <c r="M404" s="289"/>
      <c r="N404" s="291">
        <v>0</v>
      </c>
      <c r="O404" s="289">
        <v>41</v>
      </c>
      <c r="P404" s="286">
        <v>2.0909999999999997</v>
      </c>
      <c r="Q404" s="285">
        <v>72.225806451612911</v>
      </c>
      <c r="R404" s="285">
        <v>139.67741935483872</v>
      </c>
      <c r="S404" s="285">
        <v>72.225806451612911</v>
      </c>
      <c r="T404" s="286">
        <v>0</v>
      </c>
      <c r="U404" s="286">
        <v>-2.0909999999999997</v>
      </c>
      <c r="V404" s="288">
        <v>41</v>
      </c>
    </row>
    <row r="405" spans="1:22" s="1" customFormat="1" x14ac:dyDescent="0.2">
      <c r="A405" s="258"/>
      <c r="B405" s="259">
        <v>399</v>
      </c>
      <c r="C405" s="283" t="s">
        <v>256</v>
      </c>
      <c r="D405" s="284">
        <v>55</v>
      </c>
      <c r="E405" s="284" t="s">
        <v>33</v>
      </c>
      <c r="F405" s="285">
        <v>2537.7200000000003</v>
      </c>
      <c r="G405" s="285">
        <v>2537.7200000000003</v>
      </c>
      <c r="H405" s="289">
        <v>7.17</v>
      </c>
      <c r="I405" s="289">
        <v>7.17</v>
      </c>
      <c r="J405" s="289">
        <v>4.1100000000000003</v>
      </c>
      <c r="K405" s="289">
        <v>7.17</v>
      </c>
      <c r="L405" s="289">
        <v>4.1100000000000003</v>
      </c>
      <c r="M405" s="289"/>
      <c r="N405" s="291">
        <v>0</v>
      </c>
      <c r="O405" s="289">
        <v>60</v>
      </c>
      <c r="P405" s="286">
        <v>3.0599999999999996</v>
      </c>
      <c r="Q405" s="285">
        <v>74.727272727272734</v>
      </c>
      <c r="R405" s="285">
        <v>130.36363636363637</v>
      </c>
      <c r="S405" s="285">
        <v>74.727272727272734</v>
      </c>
      <c r="T405" s="286">
        <v>0</v>
      </c>
      <c r="U405" s="286">
        <v>-3.0599999999999996</v>
      </c>
      <c r="V405" s="288">
        <v>60</v>
      </c>
    </row>
    <row r="406" spans="1:22" s="1" customFormat="1" x14ac:dyDescent="0.2">
      <c r="A406" s="258"/>
      <c r="B406" s="259">
        <v>400</v>
      </c>
      <c r="C406" s="283" t="s">
        <v>257</v>
      </c>
      <c r="D406" s="284">
        <v>60</v>
      </c>
      <c r="E406" s="284" t="s">
        <v>33</v>
      </c>
      <c r="F406" s="285">
        <v>2725.38</v>
      </c>
      <c r="G406" s="285">
        <v>2725.38</v>
      </c>
      <c r="H406" s="289">
        <v>8.7600000000000016</v>
      </c>
      <c r="I406" s="289">
        <v>8.7600000000000016</v>
      </c>
      <c r="J406" s="289">
        <v>4.5780000000000003</v>
      </c>
      <c r="K406" s="289">
        <v>8.7600000000000016</v>
      </c>
      <c r="L406" s="289">
        <v>4.5780000000000021</v>
      </c>
      <c r="M406" s="289"/>
      <c r="N406" s="291">
        <v>0</v>
      </c>
      <c r="O406" s="289">
        <v>82</v>
      </c>
      <c r="P406" s="286">
        <v>4.1819999999999995</v>
      </c>
      <c r="Q406" s="285">
        <v>76.3</v>
      </c>
      <c r="R406" s="285">
        <v>146.00000000000003</v>
      </c>
      <c r="S406" s="285">
        <v>76.300000000000026</v>
      </c>
      <c r="T406" s="286">
        <v>0</v>
      </c>
      <c r="U406" s="286">
        <v>-4.1819999999999995</v>
      </c>
      <c r="V406" s="288">
        <v>82</v>
      </c>
    </row>
    <row r="407" spans="1:22" s="1" customFormat="1" x14ac:dyDescent="0.2">
      <c r="A407" s="258"/>
      <c r="B407" s="259">
        <v>401</v>
      </c>
      <c r="C407" s="271" t="s">
        <v>258</v>
      </c>
      <c r="D407" s="272">
        <v>45</v>
      </c>
      <c r="E407" s="272" t="s">
        <v>33</v>
      </c>
      <c r="F407" s="275">
        <v>2327.7400000000002</v>
      </c>
      <c r="G407" s="275">
        <v>2327.7400000000002</v>
      </c>
      <c r="H407" s="273">
        <v>7.25</v>
      </c>
      <c r="I407" s="273">
        <v>7.25</v>
      </c>
      <c r="J407" s="273">
        <v>3.7310000000000003</v>
      </c>
      <c r="K407" s="273">
        <v>7.25</v>
      </c>
      <c r="L407" s="273">
        <v>3.7310000000000003</v>
      </c>
      <c r="M407" s="273"/>
      <c r="N407" s="274">
        <v>0</v>
      </c>
      <c r="O407" s="273">
        <v>69</v>
      </c>
      <c r="P407" s="273">
        <v>3.5189999999999997</v>
      </c>
      <c r="Q407" s="275">
        <v>82.911111111111126</v>
      </c>
      <c r="R407" s="275">
        <v>161.11111111111111</v>
      </c>
      <c r="S407" s="275">
        <v>82.911111111111126</v>
      </c>
      <c r="T407" s="273">
        <v>0</v>
      </c>
      <c r="U407" s="273">
        <v>-3.5189999999999997</v>
      </c>
      <c r="V407" s="292">
        <v>69</v>
      </c>
    </row>
    <row r="408" spans="1:22" s="1" customFormat="1" x14ac:dyDescent="0.2">
      <c r="A408" s="258"/>
      <c r="B408" s="259">
        <v>402</v>
      </c>
      <c r="C408" s="271" t="s">
        <v>259</v>
      </c>
      <c r="D408" s="272">
        <v>75</v>
      </c>
      <c r="E408" s="272" t="s">
        <v>33</v>
      </c>
      <c r="F408" s="275">
        <v>4007.07</v>
      </c>
      <c r="G408" s="275">
        <v>4007.07</v>
      </c>
      <c r="H408" s="273">
        <v>11.74</v>
      </c>
      <c r="I408" s="273">
        <v>11.74</v>
      </c>
      <c r="J408" s="273">
        <v>6.3849999999999998</v>
      </c>
      <c r="K408" s="273">
        <v>11.74</v>
      </c>
      <c r="L408" s="273">
        <v>6.3850000000000007</v>
      </c>
      <c r="M408" s="273"/>
      <c r="N408" s="274">
        <v>0</v>
      </c>
      <c r="O408" s="273">
        <v>105</v>
      </c>
      <c r="P408" s="273">
        <v>5.3549999999999995</v>
      </c>
      <c r="Q408" s="275">
        <v>85.13333333333334</v>
      </c>
      <c r="R408" s="275">
        <v>156.53333333333333</v>
      </c>
      <c r="S408" s="275">
        <v>85.13333333333334</v>
      </c>
      <c r="T408" s="273">
        <v>0</v>
      </c>
      <c r="U408" s="273">
        <v>-5.3549999999999995</v>
      </c>
      <c r="V408" s="292">
        <v>105</v>
      </c>
    </row>
    <row r="409" spans="1:22" s="1" customFormat="1" x14ac:dyDescent="0.2">
      <c r="A409" s="258"/>
      <c r="B409" s="259">
        <v>403</v>
      </c>
      <c r="C409" s="293" t="s">
        <v>260</v>
      </c>
      <c r="D409" s="294">
        <v>102</v>
      </c>
      <c r="E409" s="294" t="s">
        <v>33</v>
      </c>
      <c r="F409" s="295">
        <v>4426.4800000000005</v>
      </c>
      <c r="G409" s="295">
        <v>4426.4800000000005</v>
      </c>
      <c r="H409" s="273">
        <v>15.732000000000001</v>
      </c>
      <c r="I409" s="273">
        <v>15.732000000000001</v>
      </c>
      <c r="J409" s="273">
        <v>8.5941930000000006</v>
      </c>
      <c r="K409" s="273">
        <v>15.732000000000001</v>
      </c>
      <c r="L409" s="273">
        <v>8.5940400000000015</v>
      </c>
      <c r="M409" s="273"/>
      <c r="N409" s="274">
        <v>0</v>
      </c>
      <c r="O409" s="273">
        <v>139.96</v>
      </c>
      <c r="P409" s="273">
        <v>7.1379599999999996</v>
      </c>
      <c r="Q409" s="275">
        <v>84.256794117647075</v>
      </c>
      <c r="R409" s="275">
        <v>154.23529411764707</v>
      </c>
      <c r="S409" s="275">
        <v>84.255294117647068</v>
      </c>
      <c r="T409" s="273">
        <v>-1.5299999999918157E-4</v>
      </c>
      <c r="U409" s="273">
        <v>-7.1379599999999996</v>
      </c>
      <c r="V409" s="292">
        <v>139.96</v>
      </c>
    </row>
    <row r="410" spans="1:22" s="1" customFormat="1" x14ac:dyDescent="0.2">
      <c r="A410" s="258"/>
      <c r="B410" s="259">
        <v>404</v>
      </c>
      <c r="C410" s="293" t="s">
        <v>261</v>
      </c>
      <c r="D410" s="294">
        <v>28</v>
      </c>
      <c r="E410" s="294" t="s">
        <v>33</v>
      </c>
      <c r="F410" s="295">
        <v>1539.28</v>
      </c>
      <c r="G410" s="295">
        <v>1539.28</v>
      </c>
      <c r="H410" s="273">
        <v>3.423</v>
      </c>
      <c r="I410" s="273">
        <v>3.423</v>
      </c>
      <c r="J410" s="273">
        <v>2.2476030000000002</v>
      </c>
      <c r="K410" s="273">
        <v>3.423</v>
      </c>
      <c r="L410" s="273">
        <v>2.2474500000000002</v>
      </c>
      <c r="M410" s="273"/>
      <c r="N410" s="274">
        <v>0</v>
      </c>
      <c r="O410" s="273">
        <v>23.05</v>
      </c>
      <c r="P410" s="273">
        <v>1.1755499999999999</v>
      </c>
      <c r="Q410" s="275">
        <v>80.271535714285719</v>
      </c>
      <c r="R410" s="275">
        <v>122.25</v>
      </c>
      <c r="S410" s="275">
        <v>80.266071428571436</v>
      </c>
      <c r="T410" s="273">
        <v>-1.5300000000006975E-4</v>
      </c>
      <c r="U410" s="273">
        <v>-1.1755499999999999</v>
      </c>
      <c r="V410" s="292">
        <v>23.05</v>
      </c>
    </row>
    <row r="411" spans="1:22" s="1" customFormat="1" x14ac:dyDescent="0.2">
      <c r="A411" s="258"/>
      <c r="B411" s="259">
        <v>405</v>
      </c>
      <c r="C411" s="296" t="s">
        <v>262</v>
      </c>
      <c r="D411" s="279">
        <v>53</v>
      </c>
      <c r="E411" s="279" t="s">
        <v>33</v>
      </c>
      <c r="F411" s="297">
        <v>2517.62</v>
      </c>
      <c r="G411" s="297">
        <v>2517.62</v>
      </c>
      <c r="H411" s="273">
        <v>7.1069999999999993</v>
      </c>
      <c r="I411" s="273">
        <v>7.1069999999999993</v>
      </c>
      <c r="J411" s="273">
        <v>4.6589999999999998</v>
      </c>
      <c r="K411" s="273">
        <v>7.1069999999999993</v>
      </c>
      <c r="L411" s="273">
        <v>4.6589999999999989</v>
      </c>
      <c r="M411" s="273"/>
      <c r="N411" s="274">
        <v>0</v>
      </c>
      <c r="O411" s="273">
        <v>48</v>
      </c>
      <c r="P411" s="273">
        <v>2.448</v>
      </c>
      <c r="Q411" s="275">
        <v>87.905660377358487</v>
      </c>
      <c r="R411" s="275">
        <v>134.09433962264148</v>
      </c>
      <c r="S411" s="275">
        <v>87.905660377358473</v>
      </c>
      <c r="T411" s="273">
        <v>0</v>
      </c>
      <c r="U411" s="273">
        <v>-2.448</v>
      </c>
      <c r="V411" s="292">
        <v>48</v>
      </c>
    </row>
    <row r="412" spans="1:22" s="1" customFormat="1" x14ac:dyDescent="0.2">
      <c r="A412" s="258"/>
      <c r="B412" s="259">
        <v>406</v>
      </c>
      <c r="C412" s="298" t="s">
        <v>263</v>
      </c>
      <c r="D412" s="282">
        <v>44</v>
      </c>
      <c r="E412" s="282" t="s">
        <v>33</v>
      </c>
      <c r="F412" s="275">
        <v>2361.19</v>
      </c>
      <c r="G412" s="275">
        <v>2361.19</v>
      </c>
      <c r="H412" s="273">
        <v>5.79</v>
      </c>
      <c r="I412" s="273">
        <v>5.79</v>
      </c>
      <c r="J412" s="273">
        <v>3.903</v>
      </c>
      <c r="K412" s="273">
        <v>5.79</v>
      </c>
      <c r="L412" s="273">
        <v>3.9030000000000005</v>
      </c>
      <c r="M412" s="273"/>
      <c r="N412" s="274">
        <v>0</v>
      </c>
      <c r="O412" s="273">
        <v>37</v>
      </c>
      <c r="P412" s="273">
        <v>1.8869999999999998</v>
      </c>
      <c r="Q412" s="275">
        <v>88.704545454545453</v>
      </c>
      <c r="R412" s="275">
        <v>131.59090909090909</v>
      </c>
      <c r="S412" s="275">
        <v>88.704545454545467</v>
      </c>
      <c r="T412" s="273">
        <v>0</v>
      </c>
      <c r="U412" s="273">
        <v>-1.8869999999999998</v>
      </c>
      <c r="V412" s="292">
        <v>37</v>
      </c>
    </row>
    <row r="413" spans="1:22" s="1" customFormat="1" x14ac:dyDescent="0.2">
      <c r="A413" s="258"/>
      <c r="B413" s="259">
        <v>407</v>
      </c>
      <c r="C413" s="271" t="s">
        <v>264</v>
      </c>
      <c r="D413" s="272">
        <v>24</v>
      </c>
      <c r="E413" s="272" t="s">
        <v>33</v>
      </c>
      <c r="F413" s="275">
        <v>1107.3600000000001</v>
      </c>
      <c r="G413" s="275">
        <v>1107.3600000000001</v>
      </c>
      <c r="H413" s="273">
        <v>3.222</v>
      </c>
      <c r="I413" s="273">
        <v>3.222</v>
      </c>
      <c r="J413" s="273">
        <v>2.151408</v>
      </c>
      <c r="K413" s="273">
        <v>3.222</v>
      </c>
      <c r="L413" s="273">
        <v>2.15151</v>
      </c>
      <c r="M413" s="273"/>
      <c r="N413" s="274">
        <v>0</v>
      </c>
      <c r="O413" s="273">
        <v>20.99</v>
      </c>
      <c r="P413" s="273">
        <v>1.0704899999999999</v>
      </c>
      <c r="Q413" s="275">
        <v>89.641999999999996</v>
      </c>
      <c r="R413" s="275">
        <v>134.25</v>
      </c>
      <c r="S413" s="275">
        <v>89.646250000000009</v>
      </c>
      <c r="T413" s="273">
        <v>1.020000000000465E-4</v>
      </c>
      <c r="U413" s="273">
        <v>-1.0704899999999999</v>
      </c>
      <c r="V413" s="292">
        <v>20.99</v>
      </c>
    </row>
    <row r="414" spans="1:22" s="1" customFormat="1" x14ac:dyDescent="0.2">
      <c r="A414" s="258"/>
      <c r="B414" s="259">
        <v>408</v>
      </c>
      <c r="C414" s="271" t="s">
        <v>265</v>
      </c>
      <c r="D414" s="272">
        <v>44</v>
      </c>
      <c r="E414" s="272" t="s">
        <v>33</v>
      </c>
      <c r="F414" s="275">
        <v>1876.15</v>
      </c>
      <c r="G414" s="275">
        <v>1876.15</v>
      </c>
      <c r="H414" s="273">
        <v>5.4750000000000005</v>
      </c>
      <c r="I414" s="273">
        <v>5.4750000000000005</v>
      </c>
      <c r="J414" s="273">
        <v>4.1046300000000002</v>
      </c>
      <c r="K414" s="273">
        <v>5.4750000000000005</v>
      </c>
      <c r="L414" s="273">
        <v>4.1046300000000002</v>
      </c>
      <c r="M414" s="273"/>
      <c r="N414" s="274">
        <v>0</v>
      </c>
      <c r="O414" s="273">
        <v>26.87</v>
      </c>
      <c r="P414" s="273">
        <v>1.3703699999999999</v>
      </c>
      <c r="Q414" s="275">
        <v>93.287045454545463</v>
      </c>
      <c r="R414" s="275">
        <v>124.4318181818182</v>
      </c>
      <c r="S414" s="275">
        <v>93.287045454545463</v>
      </c>
      <c r="T414" s="273">
        <v>0</v>
      </c>
      <c r="U414" s="273">
        <v>-1.3703699999999999</v>
      </c>
      <c r="V414" s="292">
        <v>26.87</v>
      </c>
    </row>
    <row r="415" spans="1:22" s="1" customFormat="1" x14ac:dyDescent="0.2">
      <c r="A415" s="258"/>
      <c r="B415" s="259">
        <v>409</v>
      </c>
      <c r="C415" s="271" t="s">
        <v>266</v>
      </c>
      <c r="D415" s="272">
        <v>45</v>
      </c>
      <c r="E415" s="272" t="s">
        <v>33</v>
      </c>
      <c r="F415" s="275">
        <v>2320.35</v>
      </c>
      <c r="G415" s="275">
        <v>2320.35</v>
      </c>
      <c r="H415" s="273">
        <v>7.24</v>
      </c>
      <c r="I415" s="273">
        <v>7.24</v>
      </c>
      <c r="J415" s="273">
        <v>4.3330000000000002</v>
      </c>
      <c r="K415" s="273">
        <v>7.24</v>
      </c>
      <c r="L415" s="273">
        <v>4.3330000000000002</v>
      </c>
      <c r="M415" s="273"/>
      <c r="N415" s="274">
        <v>0</v>
      </c>
      <c r="O415" s="273">
        <v>57</v>
      </c>
      <c r="P415" s="273">
        <v>2.907</v>
      </c>
      <c r="Q415" s="275">
        <v>96.288888888888891</v>
      </c>
      <c r="R415" s="275">
        <v>160.88888888888889</v>
      </c>
      <c r="S415" s="275">
        <v>96.288888888888891</v>
      </c>
      <c r="T415" s="273">
        <v>0</v>
      </c>
      <c r="U415" s="273">
        <v>-2.907</v>
      </c>
      <c r="V415" s="292">
        <v>57</v>
      </c>
    </row>
    <row r="416" spans="1:22" s="1" customFormat="1" x14ac:dyDescent="0.2">
      <c r="A416" s="258"/>
      <c r="B416" s="259">
        <v>410</v>
      </c>
      <c r="C416" s="271" t="s">
        <v>267</v>
      </c>
      <c r="D416" s="272">
        <v>40</v>
      </c>
      <c r="E416" s="272" t="s">
        <v>33</v>
      </c>
      <c r="F416" s="275">
        <v>2298.36</v>
      </c>
      <c r="G416" s="275">
        <v>2298.36</v>
      </c>
      <c r="H416" s="273">
        <v>10.07</v>
      </c>
      <c r="I416" s="273">
        <v>10.07</v>
      </c>
      <c r="J416" s="273">
        <v>6.7656590000000003</v>
      </c>
      <c r="K416" s="273">
        <v>10.07</v>
      </c>
      <c r="L416" s="273">
        <v>6.7657100000000003</v>
      </c>
      <c r="M416" s="273"/>
      <c r="N416" s="274">
        <v>0</v>
      </c>
      <c r="O416" s="273">
        <v>64.790000000000006</v>
      </c>
      <c r="P416" s="273">
        <v>3.3042899999999999</v>
      </c>
      <c r="Q416" s="275">
        <v>169.14147500000001</v>
      </c>
      <c r="R416" s="275">
        <v>251.75</v>
      </c>
      <c r="S416" s="275">
        <v>169.14275000000001</v>
      </c>
      <c r="T416" s="273">
        <v>5.1000000000023249E-5</v>
      </c>
      <c r="U416" s="273">
        <v>-3.3042899999999999</v>
      </c>
      <c r="V416" s="292">
        <v>64.790000000000006</v>
      </c>
    </row>
    <row r="417" spans="1:22" s="1" customFormat="1" x14ac:dyDescent="0.2">
      <c r="A417" s="258"/>
      <c r="B417" s="259">
        <v>411</v>
      </c>
      <c r="C417" s="271" t="s">
        <v>268</v>
      </c>
      <c r="D417" s="272">
        <v>48</v>
      </c>
      <c r="E417" s="272" t="s">
        <v>33</v>
      </c>
      <c r="F417" s="275">
        <v>2331.2200000000003</v>
      </c>
      <c r="G417" s="275">
        <v>2331.2200000000003</v>
      </c>
      <c r="H417" s="273">
        <v>10.506</v>
      </c>
      <c r="I417" s="273">
        <v>10.506</v>
      </c>
      <c r="J417" s="273">
        <v>7.65</v>
      </c>
      <c r="K417" s="273">
        <v>10.506</v>
      </c>
      <c r="L417" s="273">
        <v>7.65</v>
      </c>
      <c r="M417" s="273"/>
      <c r="N417" s="274">
        <v>0</v>
      </c>
      <c r="O417" s="273">
        <v>56</v>
      </c>
      <c r="P417" s="273">
        <v>2.8559999999999999</v>
      </c>
      <c r="Q417" s="275">
        <v>159.375</v>
      </c>
      <c r="R417" s="275">
        <v>218.875</v>
      </c>
      <c r="S417" s="275">
        <v>159.375</v>
      </c>
      <c r="T417" s="273">
        <v>0</v>
      </c>
      <c r="U417" s="273">
        <v>-2.8559999999999999</v>
      </c>
      <c r="V417" s="292">
        <v>56</v>
      </c>
    </row>
    <row r="418" spans="1:22" s="1" customFormat="1" x14ac:dyDescent="0.2">
      <c r="A418" s="258"/>
      <c r="B418" s="259">
        <v>412</v>
      </c>
      <c r="C418" s="277" t="s">
        <v>269</v>
      </c>
      <c r="D418" s="272">
        <v>30</v>
      </c>
      <c r="E418" s="272" t="s">
        <v>33</v>
      </c>
      <c r="F418" s="275">
        <v>1511.89</v>
      </c>
      <c r="G418" s="275">
        <v>1511.89</v>
      </c>
      <c r="H418" s="273">
        <v>7.6920000000000002</v>
      </c>
      <c r="I418" s="273">
        <v>7.6920000000000002</v>
      </c>
      <c r="J418" s="273">
        <v>5.1929999999999996</v>
      </c>
      <c r="K418" s="273">
        <v>7.6920000000000002</v>
      </c>
      <c r="L418" s="273">
        <v>5.1930000000000005</v>
      </c>
      <c r="M418" s="273"/>
      <c r="N418" s="274">
        <v>0</v>
      </c>
      <c r="O418" s="273">
        <v>49</v>
      </c>
      <c r="P418" s="273">
        <v>2.4989999999999997</v>
      </c>
      <c r="Q418" s="275">
        <v>173.1</v>
      </c>
      <c r="R418" s="275">
        <v>256.39999999999998</v>
      </c>
      <c r="S418" s="275">
        <v>173.10000000000002</v>
      </c>
      <c r="T418" s="273">
        <v>0</v>
      </c>
      <c r="U418" s="273">
        <v>-2.4989999999999997</v>
      </c>
      <c r="V418" s="292">
        <v>49</v>
      </c>
    </row>
    <row r="419" spans="1:22" s="1" customFormat="1" x14ac:dyDescent="0.2">
      <c r="A419" s="258"/>
      <c r="B419" s="259">
        <v>413</v>
      </c>
      <c r="C419" s="277" t="s">
        <v>270</v>
      </c>
      <c r="D419" s="272">
        <v>44</v>
      </c>
      <c r="E419" s="272" t="s">
        <v>33</v>
      </c>
      <c r="F419" s="275">
        <v>2962.01</v>
      </c>
      <c r="G419" s="275">
        <v>2962.01</v>
      </c>
      <c r="H419" s="273">
        <v>12.59</v>
      </c>
      <c r="I419" s="273">
        <v>12.59</v>
      </c>
      <c r="J419" s="273">
        <v>8.2488799999999998</v>
      </c>
      <c r="K419" s="273">
        <v>12.59</v>
      </c>
      <c r="L419" s="273">
        <v>8.2488799999999998</v>
      </c>
      <c r="M419" s="273"/>
      <c r="N419" s="274">
        <v>0</v>
      </c>
      <c r="O419" s="273">
        <v>85.12</v>
      </c>
      <c r="P419" s="273">
        <v>4.3411200000000001</v>
      </c>
      <c r="Q419" s="275">
        <v>187.47454545454545</v>
      </c>
      <c r="R419" s="275">
        <v>286.13636363636363</v>
      </c>
      <c r="S419" s="275">
        <v>187.47454545454545</v>
      </c>
      <c r="T419" s="273">
        <v>0</v>
      </c>
      <c r="U419" s="273">
        <v>-4.3411200000000001</v>
      </c>
      <c r="V419" s="292">
        <v>85.12</v>
      </c>
    </row>
    <row r="420" spans="1:22" s="1" customFormat="1" x14ac:dyDescent="0.2">
      <c r="A420" s="258"/>
      <c r="B420" s="259">
        <v>414</v>
      </c>
      <c r="C420" s="299" t="s">
        <v>271</v>
      </c>
      <c r="D420" s="300">
        <v>12</v>
      </c>
      <c r="E420" s="300" t="s">
        <v>33</v>
      </c>
      <c r="F420" s="301">
        <v>510.21000000000004</v>
      </c>
      <c r="G420" s="301">
        <v>510.21000000000004</v>
      </c>
      <c r="H420" s="273">
        <v>2.508</v>
      </c>
      <c r="I420" s="273">
        <v>2.508</v>
      </c>
      <c r="J420" s="280">
        <v>2.202</v>
      </c>
      <c r="K420" s="273">
        <v>2.508</v>
      </c>
      <c r="L420" s="273">
        <v>2.202</v>
      </c>
      <c r="M420" s="273"/>
      <c r="N420" s="274">
        <v>0</v>
      </c>
      <c r="O420" s="273">
        <v>6</v>
      </c>
      <c r="P420" s="273">
        <v>0.30599999999999999</v>
      </c>
      <c r="Q420" s="275">
        <v>183.5</v>
      </c>
      <c r="R420" s="275">
        <v>209</v>
      </c>
      <c r="S420" s="275">
        <v>183.5</v>
      </c>
      <c r="T420" s="273">
        <v>0</v>
      </c>
      <c r="U420" s="273">
        <v>-0.30599999999999999</v>
      </c>
      <c r="V420" s="292">
        <v>6</v>
      </c>
    </row>
    <row r="421" spans="1:22" s="1" customFormat="1" x14ac:dyDescent="0.2">
      <c r="A421" s="258"/>
      <c r="B421" s="259">
        <v>415</v>
      </c>
      <c r="C421" s="299" t="s">
        <v>272</v>
      </c>
      <c r="D421" s="300">
        <v>45</v>
      </c>
      <c r="E421" s="300" t="s">
        <v>33</v>
      </c>
      <c r="F421" s="301">
        <v>2889.38</v>
      </c>
      <c r="G421" s="301">
        <v>2889.38</v>
      </c>
      <c r="H421" s="273">
        <v>11.188000000000001</v>
      </c>
      <c r="I421" s="273">
        <v>11.188000000000001</v>
      </c>
      <c r="J421" s="273">
        <v>8.2810000000000006</v>
      </c>
      <c r="K421" s="273">
        <v>11.188000000000001</v>
      </c>
      <c r="L421" s="273">
        <v>8.2810000000000006</v>
      </c>
      <c r="M421" s="273"/>
      <c r="N421" s="274">
        <v>0</v>
      </c>
      <c r="O421" s="273">
        <v>57</v>
      </c>
      <c r="P421" s="273">
        <v>2.907</v>
      </c>
      <c r="Q421" s="275">
        <v>184.02222222222221</v>
      </c>
      <c r="R421" s="275">
        <v>248.62222222222223</v>
      </c>
      <c r="S421" s="275">
        <v>184.02222222222221</v>
      </c>
      <c r="T421" s="273">
        <v>0</v>
      </c>
      <c r="U421" s="273">
        <v>-2.907</v>
      </c>
      <c r="V421" s="292">
        <v>57</v>
      </c>
    </row>
    <row r="422" spans="1:22" s="1" customFormat="1" x14ac:dyDescent="0.2">
      <c r="A422" s="258"/>
      <c r="B422" s="259">
        <v>416</v>
      </c>
      <c r="C422" s="299" t="s">
        <v>273</v>
      </c>
      <c r="D422" s="300">
        <v>75</v>
      </c>
      <c r="E422" s="300" t="s">
        <v>33</v>
      </c>
      <c r="F422" s="301">
        <v>3996.17</v>
      </c>
      <c r="G422" s="301">
        <v>3996.17</v>
      </c>
      <c r="H422" s="273">
        <v>18.61</v>
      </c>
      <c r="I422" s="273">
        <v>18.61</v>
      </c>
      <c r="J422" s="273">
        <v>14.479000000000001</v>
      </c>
      <c r="K422" s="273">
        <v>18.61</v>
      </c>
      <c r="L422" s="273">
        <v>14.478999999999999</v>
      </c>
      <c r="M422" s="273"/>
      <c r="N422" s="274">
        <v>0</v>
      </c>
      <c r="O422" s="273">
        <v>81</v>
      </c>
      <c r="P422" s="273">
        <v>4.1309999999999993</v>
      </c>
      <c r="Q422" s="275">
        <v>193.05333333333337</v>
      </c>
      <c r="R422" s="275">
        <v>248.13333333333333</v>
      </c>
      <c r="S422" s="275">
        <v>193.05333333333334</v>
      </c>
      <c r="T422" s="273">
        <v>0</v>
      </c>
      <c r="U422" s="273">
        <v>-4.1309999999999993</v>
      </c>
      <c r="V422" s="292">
        <v>81</v>
      </c>
    </row>
    <row r="423" spans="1:22" s="1" customFormat="1" x14ac:dyDescent="0.2">
      <c r="A423" s="258"/>
      <c r="B423" s="259">
        <v>417</v>
      </c>
      <c r="C423" s="299" t="s">
        <v>274</v>
      </c>
      <c r="D423" s="300">
        <v>36</v>
      </c>
      <c r="E423" s="300" t="s">
        <v>33</v>
      </c>
      <c r="F423" s="301">
        <v>2288.92</v>
      </c>
      <c r="G423" s="301">
        <v>2288.92</v>
      </c>
      <c r="H423" s="273">
        <v>10.46</v>
      </c>
      <c r="I423" s="273">
        <v>10.46</v>
      </c>
      <c r="J423" s="273">
        <v>7.6550000000000002</v>
      </c>
      <c r="K423" s="273">
        <v>10.46</v>
      </c>
      <c r="L423" s="273">
        <v>7.6550000000000011</v>
      </c>
      <c r="M423" s="273"/>
      <c r="N423" s="274">
        <v>0</v>
      </c>
      <c r="O423" s="273">
        <v>55</v>
      </c>
      <c r="P423" s="273">
        <v>2.8049999999999997</v>
      </c>
      <c r="Q423" s="275">
        <v>212.63888888888889</v>
      </c>
      <c r="R423" s="275">
        <v>290.55555555555554</v>
      </c>
      <c r="S423" s="275">
        <v>212.63888888888891</v>
      </c>
      <c r="T423" s="273">
        <v>0</v>
      </c>
      <c r="U423" s="273">
        <v>-2.8049999999999997</v>
      </c>
      <c r="V423" s="292">
        <v>55</v>
      </c>
    </row>
    <row r="424" spans="1:22" s="1" customFormat="1" x14ac:dyDescent="0.2">
      <c r="A424" s="258"/>
      <c r="B424" s="259">
        <v>418</v>
      </c>
      <c r="C424" s="299" t="s">
        <v>275</v>
      </c>
      <c r="D424" s="300">
        <v>46</v>
      </c>
      <c r="E424" s="300" t="s">
        <v>33</v>
      </c>
      <c r="F424" s="301">
        <v>2904.65</v>
      </c>
      <c r="G424" s="301">
        <v>2904.65</v>
      </c>
      <c r="H424" s="273">
        <v>13.926000000000002</v>
      </c>
      <c r="I424" s="273">
        <v>13.926000000000002</v>
      </c>
      <c r="J424" s="273">
        <v>9.5910000000000011</v>
      </c>
      <c r="K424" s="273">
        <v>13.926000000000002</v>
      </c>
      <c r="L424" s="273">
        <v>9.5910000000000011</v>
      </c>
      <c r="M424" s="273"/>
      <c r="N424" s="274">
        <v>0</v>
      </c>
      <c r="O424" s="273">
        <v>85</v>
      </c>
      <c r="P424" s="273">
        <v>4.335</v>
      </c>
      <c r="Q424" s="275">
        <v>208.50000000000003</v>
      </c>
      <c r="R424" s="275">
        <v>302.73913043478262</v>
      </c>
      <c r="S424" s="275">
        <v>208.50000000000003</v>
      </c>
      <c r="T424" s="273">
        <v>0</v>
      </c>
      <c r="U424" s="273">
        <v>-4.335</v>
      </c>
      <c r="V424" s="292">
        <v>85</v>
      </c>
    </row>
    <row r="425" spans="1:22" s="1" customFormat="1" x14ac:dyDescent="0.2">
      <c r="A425" s="258"/>
      <c r="B425" s="259">
        <v>419</v>
      </c>
      <c r="C425" s="299" t="s">
        <v>276</v>
      </c>
      <c r="D425" s="300">
        <v>45</v>
      </c>
      <c r="E425" s="300" t="s">
        <v>33</v>
      </c>
      <c r="F425" s="301">
        <v>2869.6</v>
      </c>
      <c r="G425" s="301">
        <v>2869.6</v>
      </c>
      <c r="H425" s="273">
        <v>14.36</v>
      </c>
      <c r="I425" s="273">
        <v>14.36</v>
      </c>
      <c r="J425" s="273">
        <v>10.331</v>
      </c>
      <c r="K425" s="273">
        <v>14.36</v>
      </c>
      <c r="L425" s="273">
        <v>10.331</v>
      </c>
      <c r="M425" s="273"/>
      <c r="N425" s="274">
        <v>0</v>
      </c>
      <c r="O425" s="273">
        <v>79</v>
      </c>
      <c r="P425" s="273">
        <v>4.0289999999999999</v>
      </c>
      <c r="Q425" s="275">
        <v>229.57777777777778</v>
      </c>
      <c r="R425" s="275">
        <v>319.11111111111109</v>
      </c>
      <c r="S425" s="275">
        <v>229.57777777777778</v>
      </c>
      <c r="T425" s="273">
        <v>0</v>
      </c>
      <c r="U425" s="273">
        <v>-4.0289999999999999</v>
      </c>
      <c r="V425" s="292">
        <v>79</v>
      </c>
    </row>
    <row r="426" spans="1:22" s="1" customFormat="1" x14ac:dyDescent="0.2">
      <c r="A426" s="258"/>
      <c r="B426" s="259">
        <v>420</v>
      </c>
      <c r="C426" s="271" t="s">
        <v>277</v>
      </c>
      <c r="D426" s="272">
        <v>55</v>
      </c>
      <c r="E426" s="272" t="s">
        <v>33</v>
      </c>
      <c r="F426" s="275">
        <v>2541.46</v>
      </c>
      <c r="G426" s="275">
        <v>2541.46</v>
      </c>
      <c r="H426" s="273">
        <v>10.911999999999999</v>
      </c>
      <c r="I426" s="273">
        <v>10.911999999999999</v>
      </c>
      <c r="J426" s="273">
        <v>7.1379999999999999</v>
      </c>
      <c r="K426" s="273">
        <v>10.911999999999999</v>
      </c>
      <c r="L426" s="273">
        <v>7.1379999999999999</v>
      </c>
      <c r="M426" s="273"/>
      <c r="N426" s="274">
        <v>0</v>
      </c>
      <c r="O426" s="273">
        <v>74</v>
      </c>
      <c r="P426" s="273">
        <v>3.7739999999999996</v>
      </c>
      <c r="Q426" s="275">
        <v>129.78181818181818</v>
      </c>
      <c r="R426" s="275">
        <v>198.39999999999998</v>
      </c>
      <c r="S426" s="275">
        <v>129.78181818181818</v>
      </c>
      <c r="T426" s="273">
        <v>0</v>
      </c>
      <c r="U426" s="273">
        <v>-3.7739999999999996</v>
      </c>
      <c r="V426" s="292">
        <v>74</v>
      </c>
    </row>
    <row r="427" spans="1:22" s="1" customFormat="1" x14ac:dyDescent="0.2">
      <c r="A427" s="258"/>
      <c r="B427" s="259">
        <v>421</v>
      </c>
      <c r="C427" s="271" t="s">
        <v>278</v>
      </c>
      <c r="D427" s="272">
        <v>12</v>
      </c>
      <c r="E427" s="272" t="s">
        <v>33</v>
      </c>
      <c r="F427" s="275">
        <v>540.32000000000005</v>
      </c>
      <c r="G427" s="275">
        <v>540.32000000000005</v>
      </c>
      <c r="H427" s="273">
        <v>2.2650000000000001</v>
      </c>
      <c r="I427" s="273">
        <v>2.2650000000000001</v>
      </c>
      <c r="J427" s="273">
        <v>1.6530000000000002</v>
      </c>
      <c r="K427" s="273">
        <v>2.2650000000000001</v>
      </c>
      <c r="L427" s="273">
        <v>1.653</v>
      </c>
      <c r="M427" s="273"/>
      <c r="N427" s="274">
        <v>0</v>
      </c>
      <c r="O427" s="273">
        <v>12</v>
      </c>
      <c r="P427" s="273">
        <v>0.61199999999999999</v>
      </c>
      <c r="Q427" s="275">
        <v>137.75000000000003</v>
      </c>
      <c r="R427" s="275">
        <v>188.75</v>
      </c>
      <c r="S427" s="275">
        <v>137.75</v>
      </c>
      <c r="T427" s="273">
        <v>0</v>
      </c>
      <c r="U427" s="273">
        <v>-0.61199999999999999</v>
      </c>
      <c r="V427" s="292">
        <v>12</v>
      </c>
    </row>
    <row r="428" spans="1:22" s="1" customFormat="1" x14ac:dyDescent="0.2">
      <c r="A428" s="258"/>
      <c r="B428" s="259">
        <v>422</v>
      </c>
      <c r="C428" s="271" t="s">
        <v>279</v>
      </c>
      <c r="D428" s="272">
        <v>54</v>
      </c>
      <c r="E428" s="272" t="s">
        <v>33</v>
      </c>
      <c r="F428" s="275">
        <v>2392.67</v>
      </c>
      <c r="G428" s="275">
        <v>2392.67</v>
      </c>
      <c r="H428" s="273">
        <v>11.58</v>
      </c>
      <c r="I428" s="273">
        <v>11.58</v>
      </c>
      <c r="J428" s="273">
        <v>7.71624</v>
      </c>
      <c r="K428" s="273">
        <v>11.58</v>
      </c>
      <c r="L428" s="273">
        <v>7.71624</v>
      </c>
      <c r="M428" s="273"/>
      <c r="N428" s="274">
        <v>0</v>
      </c>
      <c r="O428" s="273">
        <v>75.760000000000005</v>
      </c>
      <c r="P428" s="273">
        <v>3.8637600000000001</v>
      </c>
      <c r="Q428" s="275">
        <v>142.89333333333332</v>
      </c>
      <c r="R428" s="275">
        <v>214.44444444444446</v>
      </c>
      <c r="S428" s="275">
        <v>142.89333333333332</v>
      </c>
      <c r="T428" s="273">
        <v>0</v>
      </c>
      <c r="U428" s="273">
        <v>-3.8637600000000001</v>
      </c>
      <c r="V428" s="292">
        <v>75.760000000000005</v>
      </c>
    </row>
    <row r="429" spans="1:22" s="1" customFormat="1" x14ac:dyDescent="0.2">
      <c r="A429" s="258"/>
      <c r="B429" s="259">
        <v>423</v>
      </c>
      <c r="C429" s="277" t="s">
        <v>280</v>
      </c>
      <c r="D429" s="272">
        <v>109</v>
      </c>
      <c r="E429" s="272" t="s">
        <v>33</v>
      </c>
      <c r="F429" s="275">
        <v>2560.75</v>
      </c>
      <c r="G429" s="275">
        <v>2560.75</v>
      </c>
      <c r="H429" s="273">
        <v>18.23</v>
      </c>
      <c r="I429" s="273">
        <v>18.23</v>
      </c>
      <c r="J429" s="273">
        <v>15.475999999999999</v>
      </c>
      <c r="K429" s="273">
        <v>18.23</v>
      </c>
      <c r="L429" s="273">
        <v>15.476000000000001</v>
      </c>
      <c r="M429" s="273"/>
      <c r="N429" s="274">
        <v>0</v>
      </c>
      <c r="O429" s="273">
        <v>54</v>
      </c>
      <c r="P429" s="273">
        <v>2.754</v>
      </c>
      <c r="Q429" s="275">
        <v>141.9816513761468</v>
      </c>
      <c r="R429" s="275">
        <v>167.24770642201835</v>
      </c>
      <c r="S429" s="275">
        <v>141.9816513761468</v>
      </c>
      <c r="T429" s="273">
        <v>0</v>
      </c>
      <c r="U429" s="273">
        <v>-2.754</v>
      </c>
      <c r="V429" s="292">
        <v>54</v>
      </c>
    </row>
    <row r="430" spans="1:22" s="1" customFormat="1" x14ac:dyDescent="0.2">
      <c r="A430" s="258"/>
      <c r="B430" s="259">
        <v>424</v>
      </c>
      <c r="C430" s="271" t="s">
        <v>281</v>
      </c>
      <c r="D430" s="272">
        <v>45</v>
      </c>
      <c r="E430" s="272" t="s">
        <v>33</v>
      </c>
      <c r="F430" s="275">
        <v>2326.0500000000002</v>
      </c>
      <c r="G430" s="275">
        <v>2326.0500000000002</v>
      </c>
      <c r="H430" s="273">
        <v>9.8539999999999992</v>
      </c>
      <c r="I430" s="273">
        <v>9.8539999999999992</v>
      </c>
      <c r="J430" s="273">
        <v>6.7429999999999994</v>
      </c>
      <c r="K430" s="273">
        <v>9.8539999999999992</v>
      </c>
      <c r="L430" s="273">
        <v>6.7429999999999994</v>
      </c>
      <c r="M430" s="273"/>
      <c r="N430" s="274">
        <v>0</v>
      </c>
      <c r="O430" s="273">
        <v>61</v>
      </c>
      <c r="P430" s="273">
        <v>3.1109999999999998</v>
      </c>
      <c r="Q430" s="275">
        <v>149.84444444444443</v>
      </c>
      <c r="R430" s="275">
        <v>218.97777777777779</v>
      </c>
      <c r="S430" s="275">
        <v>149.84444444444443</v>
      </c>
      <c r="T430" s="273">
        <v>0</v>
      </c>
      <c r="U430" s="273">
        <v>-3.1109999999999998</v>
      </c>
      <c r="V430" s="292">
        <v>61</v>
      </c>
    </row>
    <row r="431" spans="1:22" s="1" customFormat="1" x14ac:dyDescent="0.2">
      <c r="A431" s="258"/>
      <c r="B431" s="259">
        <v>425</v>
      </c>
      <c r="C431" s="271" t="s">
        <v>282</v>
      </c>
      <c r="D431" s="272">
        <v>30</v>
      </c>
      <c r="E431" s="272" t="s">
        <v>33</v>
      </c>
      <c r="F431" s="275">
        <v>1936.55</v>
      </c>
      <c r="G431" s="275">
        <v>1936.55</v>
      </c>
      <c r="H431" s="273">
        <v>8.6820000000000004</v>
      </c>
      <c r="I431" s="273">
        <v>8.6820000000000004</v>
      </c>
      <c r="J431" s="273">
        <v>5.8514999999999997</v>
      </c>
      <c r="K431" s="273">
        <v>8.6820000000000004</v>
      </c>
      <c r="L431" s="273">
        <v>5.8515000000000006</v>
      </c>
      <c r="M431" s="273"/>
      <c r="N431" s="274">
        <v>0</v>
      </c>
      <c r="O431" s="273">
        <v>55.5</v>
      </c>
      <c r="P431" s="273">
        <v>2.8304999999999998</v>
      </c>
      <c r="Q431" s="275">
        <v>195.05</v>
      </c>
      <c r="R431" s="275">
        <v>289.39999999999998</v>
      </c>
      <c r="S431" s="275">
        <v>195.05000000000004</v>
      </c>
      <c r="T431" s="273">
        <v>0</v>
      </c>
      <c r="U431" s="273">
        <v>-2.8304999999999998</v>
      </c>
      <c r="V431" s="292">
        <v>55.5</v>
      </c>
    </row>
    <row r="432" spans="1:22" s="1" customFormat="1" x14ac:dyDescent="0.2">
      <c r="A432" s="258"/>
      <c r="B432" s="259">
        <v>426</v>
      </c>
      <c r="C432" s="271" t="s">
        <v>283</v>
      </c>
      <c r="D432" s="272">
        <v>50</v>
      </c>
      <c r="E432" s="272" t="s">
        <v>33</v>
      </c>
      <c r="F432" s="275">
        <v>1866.89</v>
      </c>
      <c r="G432" s="275">
        <v>1866.89</v>
      </c>
      <c r="H432" s="273">
        <v>16.576000000000001</v>
      </c>
      <c r="I432" s="273">
        <v>16.576000000000001</v>
      </c>
      <c r="J432" s="273">
        <v>14.042829999999999</v>
      </c>
      <c r="K432" s="273">
        <v>16.576000000000001</v>
      </c>
      <c r="L432" s="273">
        <v>14.04283</v>
      </c>
      <c r="M432" s="273"/>
      <c r="N432" s="274">
        <v>0</v>
      </c>
      <c r="O432" s="273">
        <v>49.67</v>
      </c>
      <c r="P432" s="273">
        <v>2.5331700000000001</v>
      </c>
      <c r="Q432" s="275">
        <v>280.85659999999996</v>
      </c>
      <c r="R432" s="275">
        <v>331.52</v>
      </c>
      <c r="S432" s="275">
        <v>280.85660000000001</v>
      </c>
      <c r="T432" s="273">
        <v>0</v>
      </c>
      <c r="U432" s="273">
        <v>-2.5331700000000001</v>
      </c>
      <c r="V432" s="292">
        <v>49.67</v>
      </c>
    </row>
    <row r="433" spans="1:22" s="1" customFormat="1" x14ac:dyDescent="0.2">
      <c r="A433" s="258"/>
      <c r="B433" s="259">
        <v>427</v>
      </c>
      <c r="C433" s="271" t="s">
        <v>285</v>
      </c>
      <c r="D433" s="272">
        <v>45</v>
      </c>
      <c r="E433" s="272" t="s">
        <v>33</v>
      </c>
      <c r="F433" s="275">
        <v>2349.17</v>
      </c>
      <c r="G433" s="275">
        <v>2349.17</v>
      </c>
      <c r="H433" s="273">
        <v>16</v>
      </c>
      <c r="I433" s="273">
        <v>16</v>
      </c>
      <c r="J433" s="273">
        <v>13.450000000000001</v>
      </c>
      <c r="K433" s="273">
        <v>16</v>
      </c>
      <c r="L433" s="273">
        <v>13.45</v>
      </c>
      <c r="M433" s="273"/>
      <c r="N433" s="274">
        <v>0</v>
      </c>
      <c r="O433" s="273">
        <v>50</v>
      </c>
      <c r="P433" s="273">
        <v>2.5499999999999998</v>
      </c>
      <c r="Q433" s="275">
        <v>298.88888888888891</v>
      </c>
      <c r="R433" s="275">
        <v>355.55555555555554</v>
      </c>
      <c r="S433" s="275">
        <v>298.88888888888891</v>
      </c>
      <c r="T433" s="273">
        <v>0</v>
      </c>
      <c r="U433" s="273">
        <v>-2.5499999999999998</v>
      </c>
      <c r="V433" s="292">
        <v>50</v>
      </c>
    </row>
    <row r="434" spans="1:22" s="1" customFormat="1" x14ac:dyDescent="0.2">
      <c r="A434" s="258"/>
      <c r="B434" s="259">
        <v>428</v>
      </c>
      <c r="C434" s="302" t="s">
        <v>292</v>
      </c>
      <c r="D434" s="272">
        <v>20</v>
      </c>
      <c r="E434" s="272" t="s">
        <v>131</v>
      </c>
      <c r="F434" s="275"/>
      <c r="G434" s="275">
        <v>1054.0899999999999</v>
      </c>
      <c r="H434" s="273">
        <v>5</v>
      </c>
      <c r="I434" s="273">
        <v>5</v>
      </c>
      <c r="J434" s="273">
        <v>3.2</v>
      </c>
      <c r="K434" s="273">
        <v>3.419</v>
      </c>
      <c r="L434" s="273">
        <v>3.71888</v>
      </c>
      <c r="M434" s="273">
        <v>31</v>
      </c>
      <c r="N434" s="274">
        <v>1.581</v>
      </c>
      <c r="O434" s="273">
        <v>25.12</v>
      </c>
      <c r="P434" s="273">
        <v>1.28112</v>
      </c>
      <c r="Q434" s="275">
        <v>160</v>
      </c>
      <c r="R434" s="275">
        <v>170.95</v>
      </c>
      <c r="S434" s="275">
        <v>185.94400000000002</v>
      </c>
      <c r="T434" s="273">
        <v>0.51887999999999979</v>
      </c>
      <c r="U434" s="273">
        <v>0.29987999999999992</v>
      </c>
      <c r="V434" s="292">
        <v>-5.879999999999999</v>
      </c>
    </row>
    <row r="435" spans="1:22" s="1" customFormat="1" x14ac:dyDescent="0.2">
      <c r="A435" s="258"/>
      <c r="B435" s="259">
        <v>429</v>
      </c>
      <c r="C435" s="302" t="s">
        <v>293</v>
      </c>
      <c r="D435" s="272">
        <v>24</v>
      </c>
      <c r="E435" s="272" t="s">
        <v>131</v>
      </c>
      <c r="F435" s="275"/>
      <c r="G435" s="275">
        <v>1118.24</v>
      </c>
      <c r="H435" s="273">
        <v>5.4820000000000002</v>
      </c>
      <c r="I435" s="273">
        <v>5.4820000000000002</v>
      </c>
      <c r="J435" s="273">
        <v>3.84</v>
      </c>
      <c r="K435" s="273">
        <v>4.2070000000000007</v>
      </c>
      <c r="L435" s="273">
        <v>4.1560000000000006</v>
      </c>
      <c r="M435" s="273">
        <v>25</v>
      </c>
      <c r="N435" s="274">
        <v>1.2749999999999999</v>
      </c>
      <c r="O435" s="273">
        <v>26</v>
      </c>
      <c r="P435" s="273">
        <v>1.3259999999999998</v>
      </c>
      <c r="Q435" s="275">
        <v>160</v>
      </c>
      <c r="R435" s="275">
        <v>175.29166666666671</v>
      </c>
      <c r="S435" s="275">
        <v>173.16666666666671</v>
      </c>
      <c r="T435" s="273">
        <v>0.31600000000000072</v>
      </c>
      <c r="U435" s="273">
        <v>-5.0999999999999934E-2</v>
      </c>
      <c r="V435" s="292">
        <v>1</v>
      </c>
    </row>
    <row r="436" spans="1:22" s="1" customFormat="1" x14ac:dyDescent="0.2">
      <c r="A436" s="258"/>
      <c r="B436" s="259">
        <v>430</v>
      </c>
      <c r="C436" s="302" t="s">
        <v>294</v>
      </c>
      <c r="D436" s="272">
        <v>30</v>
      </c>
      <c r="E436" s="272" t="s">
        <v>131</v>
      </c>
      <c r="F436" s="275"/>
      <c r="G436" s="275">
        <v>1588.44</v>
      </c>
      <c r="H436" s="273">
        <v>8.6999999999999993</v>
      </c>
      <c r="I436" s="273">
        <v>8.6999999999999993</v>
      </c>
      <c r="J436" s="273">
        <v>4.8</v>
      </c>
      <c r="K436" s="273">
        <v>6.4559999999999995</v>
      </c>
      <c r="L436" s="273">
        <v>6.3488999999999995</v>
      </c>
      <c r="M436" s="273">
        <v>44</v>
      </c>
      <c r="N436" s="274">
        <v>2.2439999999999998</v>
      </c>
      <c r="O436" s="273">
        <v>46.1</v>
      </c>
      <c r="P436" s="273">
        <v>2.3510999999999997</v>
      </c>
      <c r="Q436" s="275">
        <v>160</v>
      </c>
      <c r="R436" s="275">
        <v>215.19999999999996</v>
      </c>
      <c r="S436" s="275">
        <v>211.63</v>
      </c>
      <c r="T436" s="273">
        <v>1.5488999999999997</v>
      </c>
      <c r="U436" s="273">
        <v>-0.10709999999999997</v>
      </c>
      <c r="V436" s="292">
        <v>2.1000000000000014</v>
      </c>
    </row>
    <row r="437" spans="1:22" s="1" customFormat="1" x14ac:dyDescent="0.2">
      <c r="A437" s="258"/>
      <c r="B437" s="259">
        <v>431</v>
      </c>
      <c r="C437" s="303" t="s">
        <v>295</v>
      </c>
      <c r="D437" s="304">
        <v>24</v>
      </c>
      <c r="E437" s="304" t="s">
        <v>131</v>
      </c>
      <c r="F437" s="304"/>
      <c r="G437" s="304">
        <v>1568.18</v>
      </c>
      <c r="H437" s="305">
        <v>2</v>
      </c>
      <c r="I437" s="306">
        <f>H437</f>
        <v>2</v>
      </c>
      <c r="J437" s="305">
        <v>0.24</v>
      </c>
      <c r="K437" s="306">
        <f>I437-N437</f>
        <v>0.72500000000000009</v>
      </c>
      <c r="L437" s="306">
        <f>I437-P437</f>
        <v>0.98</v>
      </c>
      <c r="M437" s="306">
        <v>25</v>
      </c>
      <c r="N437" s="305">
        <f>M437*0.051</f>
        <v>1.2749999999999999</v>
      </c>
      <c r="O437" s="306">
        <v>20</v>
      </c>
      <c r="P437" s="306">
        <f>O437*0.051</f>
        <v>1.02</v>
      </c>
      <c r="Q437" s="307">
        <f>J437*1000/D437</f>
        <v>10</v>
      </c>
      <c r="R437" s="307">
        <f>K437*1000/D437</f>
        <v>30.208333333333339</v>
      </c>
      <c r="S437" s="307">
        <f>L437*1000/D437</f>
        <v>40.833333333333336</v>
      </c>
      <c r="T437" s="306">
        <f>L437-J437</f>
        <v>0.74</v>
      </c>
      <c r="U437" s="306">
        <f>N437-P437</f>
        <v>0.25499999999999989</v>
      </c>
      <c r="V437" s="308">
        <f>O437-M437</f>
        <v>-5</v>
      </c>
    </row>
    <row r="438" spans="1:22" s="1" customFormat="1" x14ac:dyDescent="0.2">
      <c r="A438" s="258"/>
      <c r="B438" s="259">
        <v>432</v>
      </c>
      <c r="C438" s="303" t="s">
        <v>296</v>
      </c>
      <c r="D438" s="304">
        <v>14</v>
      </c>
      <c r="E438" s="304" t="s">
        <v>131</v>
      </c>
      <c r="F438" s="304"/>
      <c r="G438" s="304">
        <v>635.91</v>
      </c>
      <c r="H438" s="305">
        <v>1.42</v>
      </c>
      <c r="I438" s="306">
        <f>H438</f>
        <v>1.42</v>
      </c>
      <c r="J438" s="306">
        <v>0.14000000000000001</v>
      </c>
      <c r="K438" s="306">
        <f>I438-N438</f>
        <v>0.60399999999999998</v>
      </c>
      <c r="L438" s="306">
        <f>I438-P438</f>
        <v>0.60399999999999998</v>
      </c>
      <c r="M438" s="307">
        <v>16</v>
      </c>
      <c r="N438" s="305">
        <f>M438*0.051</f>
        <v>0.81599999999999995</v>
      </c>
      <c r="O438" s="307">
        <v>16</v>
      </c>
      <c r="P438" s="306">
        <f>O438*0.051</f>
        <v>0.81599999999999995</v>
      </c>
      <c r="Q438" s="307">
        <f>J438*1000/D438</f>
        <v>10</v>
      </c>
      <c r="R438" s="307">
        <f>K438*1000/D438</f>
        <v>43.142857142857146</v>
      </c>
      <c r="S438" s="307">
        <f>L438*1000/D438</f>
        <v>43.142857142857146</v>
      </c>
      <c r="T438" s="306">
        <f>L438-J438</f>
        <v>0.46399999999999997</v>
      </c>
      <c r="U438" s="306">
        <f>N438-P438</f>
        <v>0</v>
      </c>
      <c r="V438" s="308">
        <f>O438-M438</f>
        <v>0</v>
      </c>
    </row>
    <row r="439" spans="1:22" s="1" customFormat="1" x14ac:dyDescent="0.2">
      <c r="A439" s="258"/>
      <c r="B439" s="259">
        <v>433</v>
      </c>
      <c r="C439" s="303" t="s">
        <v>299</v>
      </c>
      <c r="D439" s="304">
        <v>16</v>
      </c>
      <c r="E439" s="304" t="s">
        <v>131</v>
      </c>
      <c r="F439" s="306"/>
      <c r="G439" s="306">
        <v>510.88</v>
      </c>
      <c r="H439" s="305">
        <v>1.883</v>
      </c>
      <c r="I439" s="306">
        <f>H439</f>
        <v>1.883</v>
      </c>
      <c r="J439" s="305">
        <v>0.16</v>
      </c>
      <c r="K439" s="306">
        <f>I439-N439</f>
        <v>1.2709999999999999</v>
      </c>
      <c r="L439" s="306">
        <f>I439-P439</f>
        <v>1.1945000000000001</v>
      </c>
      <c r="M439" s="306">
        <v>12</v>
      </c>
      <c r="N439" s="305">
        <f>M439*0.051</f>
        <v>0.61199999999999999</v>
      </c>
      <c r="O439" s="306">
        <v>13.5</v>
      </c>
      <c r="P439" s="306">
        <f>O439*0.051</f>
        <v>0.6885</v>
      </c>
      <c r="Q439" s="307">
        <f>J439*1000/D439</f>
        <v>10</v>
      </c>
      <c r="R439" s="307">
        <f>K439*1000/D439</f>
        <v>79.4375</v>
      </c>
      <c r="S439" s="307">
        <f>L439*1000/D439</f>
        <v>74.656250000000014</v>
      </c>
      <c r="T439" s="306">
        <f>L439-J439</f>
        <v>1.0345000000000002</v>
      </c>
      <c r="U439" s="306">
        <f>N439-P439</f>
        <v>-7.6500000000000012E-2</v>
      </c>
      <c r="V439" s="308">
        <f>O439-M439</f>
        <v>1.5</v>
      </c>
    </row>
    <row r="440" spans="1:22" s="1" customFormat="1" x14ac:dyDescent="0.2">
      <c r="A440" s="258"/>
      <c r="B440" s="259">
        <v>434</v>
      </c>
      <c r="C440" s="309" t="s">
        <v>315</v>
      </c>
      <c r="D440" s="310">
        <v>20</v>
      </c>
      <c r="E440" s="310" t="s">
        <v>131</v>
      </c>
      <c r="F440" s="311"/>
      <c r="G440" s="311">
        <v>1056.8900000000001</v>
      </c>
      <c r="H440" s="311">
        <v>4.7300000000000004</v>
      </c>
      <c r="I440" s="311">
        <f>H440</f>
        <v>4.7300000000000004</v>
      </c>
      <c r="J440" s="312">
        <v>3.2</v>
      </c>
      <c r="K440" s="311">
        <f>I440-N440</f>
        <v>3.7100000000000004</v>
      </c>
      <c r="L440" s="311">
        <f>I440-P440</f>
        <v>3.6590000000000007</v>
      </c>
      <c r="M440" s="313">
        <v>20</v>
      </c>
      <c r="N440" s="312">
        <f>M440*0.051</f>
        <v>1.02</v>
      </c>
      <c r="O440" s="314">
        <v>21</v>
      </c>
      <c r="P440" s="311">
        <f>O440*0.051</f>
        <v>1.071</v>
      </c>
      <c r="Q440" s="314">
        <f>J440*1000/D440</f>
        <v>160</v>
      </c>
      <c r="R440" s="314">
        <f>K440*1000/D440</f>
        <v>185.50000000000003</v>
      </c>
      <c r="S440" s="314">
        <f>L440*1000/D440</f>
        <v>182.95000000000005</v>
      </c>
      <c r="T440" s="311">
        <f>L440-J440</f>
        <v>0.45900000000000052</v>
      </c>
      <c r="U440" s="311">
        <f>N440-P440</f>
        <v>-5.0999999999999934E-2</v>
      </c>
      <c r="V440" s="315">
        <f>O440-M440</f>
        <v>1</v>
      </c>
    </row>
    <row r="441" spans="1:22" s="1" customFormat="1" x14ac:dyDescent="0.2">
      <c r="A441" s="258"/>
      <c r="B441" s="259">
        <v>435</v>
      </c>
      <c r="C441" s="309" t="s">
        <v>316</v>
      </c>
      <c r="D441" s="310">
        <v>9</v>
      </c>
      <c r="E441" s="310" t="s">
        <v>131</v>
      </c>
      <c r="F441" s="310"/>
      <c r="G441" s="310">
        <v>365.77</v>
      </c>
      <c r="H441" s="312">
        <v>2.1659999999999999</v>
      </c>
      <c r="I441" s="311">
        <f>H441</f>
        <v>2.1659999999999999</v>
      </c>
      <c r="J441" s="311">
        <v>1.44</v>
      </c>
      <c r="K441" s="311">
        <f>I441-N441</f>
        <v>1.758</v>
      </c>
      <c r="L441" s="311">
        <f>I441-P441</f>
        <v>2.0129999999999999</v>
      </c>
      <c r="M441" s="314">
        <v>8</v>
      </c>
      <c r="N441" s="312">
        <f>M441*0.051</f>
        <v>0.40799999999999997</v>
      </c>
      <c r="O441" s="314">
        <v>3</v>
      </c>
      <c r="P441" s="311">
        <f>O441*0.051</f>
        <v>0.153</v>
      </c>
      <c r="Q441" s="314">
        <f>J441*1000/D441</f>
        <v>160</v>
      </c>
      <c r="R441" s="314">
        <f>K441*1000/D441</f>
        <v>195.33333333333334</v>
      </c>
      <c r="S441" s="314">
        <f>L441*1000/D441</f>
        <v>223.66666666666666</v>
      </c>
      <c r="T441" s="311">
        <f>L441-J441</f>
        <v>0.57299999999999995</v>
      </c>
      <c r="U441" s="311">
        <f>N441-P441</f>
        <v>0.255</v>
      </c>
      <c r="V441" s="315">
        <f>O441-M441</f>
        <v>-5</v>
      </c>
    </row>
    <row r="442" spans="1:22" s="1" customFormat="1" x14ac:dyDescent="0.2">
      <c r="A442" s="258"/>
      <c r="B442" s="259">
        <v>436</v>
      </c>
      <c r="C442" s="309" t="s">
        <v>317</v>
      </c>
      <c r="D442" s="310">
        <v>31</v>
      </c>
      <c r="E442" s="310" t="s">
        <v>131</v>
      </c>
      <c r="F442" s="311"/>
      <c r="G442" s="311">
        <v>1704.18</v>
      </c>
      <c r="H442" s="312">
        <v>8.8550000000000004</v>
      </c>
      <c r="I442" s="311">
        <f>H442</f>
        <v>8.8550000000000004</v>
      </c>
      <c r="J442" s="312">
        <v>4.96</v>
      </c>
      <c r="K442" s="311">
        <f>I442-N442</f>
        <v>6.2030000000000012</v>
      </c>
      <c r="L442" s="311">
        <f>I442-P442</f>
        <v>3.8570000000000011</v>
      </c>
      <c r="M442" s="311">
        <v>52</v>
      </c>
      <c r="N442" s="312">
        <f>M442*0.051</f>
        <v>2.6519999999999997</v>
      </c>
      <c r="O442" s="312">
        <v>98</v>
      </c>
      <c r="P442" s="311">
        <f>O442*0.051</f>
        <v>4.9979999999999993</v>
      </c>
      <c r="Q442" s="314">
        <f>J442*1000/D442</f>
        <v>160</v>
      </c>
      <c r="R442" s="314">
        <f>K442*1000/D442</f>
        <v>200.09677419354841</v>
      </c>
      <c r="S442" s="314">
        <f>L442*1000/D442</f>
        <v>124.41935483870971</v>
      </c>
      <c r="T442" s="311">
        <f>L442-J442</f>
        <v>-1.1029999999999989</v>
      </c>
      <c r="U442" s="311">
        <f>N442-P442</f>
        <v>-2.3459999999999996</v>
      </c>
      <c r="V442" s="315">
        <f>O442-M442</f>
        <v>46</v>
      </c>
    </row>
    <row r="443" spans="1:22" s="1" customFormat="1" x14ac:dyDescent="0.2">
      <c r="A443" s="258"/>
      <c r="B443" s="259">
        <v>437</v>
      </c>
      <c r="C443" s="309" t="s">
        <v>318</v>
      </c>
      <c r="D443" s="310">
        <v>25</v>
      </c>
      <c r="E443" s="310" t="s">
        <v>131</v>
      </c>
      <c r="F443" s="311"/>
      <c r="G443" s="311">
        <v>1311.58</v>
      </c>
      <c r="H443" s="312">
        <v>7.2</v>
      </c>
      <c r="I443" s="311">
        <f>H443</f>
        <v>7.2</v>
      </c>
      <c r="J443" s="312">
        <v>4</v>
      </c>
      <c r="K443" s="311">
        <f>I443-N443</f>
        <v>5.2110000000000003</v>
      </c>
      <c r="L443" s="311">
        <f>I443-P443</f>
        <v>5.2620000000000005</v>
      </c>
      <c r="M443" s="311">
        <v>39</v>
      </c>
      <c r="N443" s="312">
        <f>M443*0.051</f>
        <v>1.9889999999999999</v>
      </c>
      <c r="O443" s="312">
        <v>38</v>
      </c>
      <c r="P443" s="311">
        <f>O443*0.051</f>
        <v>1.9379999999999999</v>
      </c>
      <c r="Q443" s="314">
        <f>J443*1000/D443</f>
        <v>160</v>
      </c>
      <c r="R443" s="314">
        <f>K443*1000/D443</f>
        <v>208.44</v>
      </c>
      <c r="S443" s="314">
        <f>L443*1000/D443</f>
        <v>210.48</v>
      </c>
      <c r="T443" s="311">
        <f>L443-J443</f>
        <v>1.2620000000000005</v>
      </c>
      <c r="U443" s="311">
        <f>N443-P443</f>
        <v>5.0999999999999934E-2</v>
      </c>
      <c r="V443" s="315">
        <f>O443-M443</f>
        <v>-1</v>
      </c>
    </row>
    <row r="444" spans="1:22" s="1" customFormat="1" x14ac:dyDescent="0.2">
      <c r="A444" s="258"/>
      <c r="B444" s="259">
        <v>438</v>
      </c>
      <c r="C444" s="309" t="s">
        <v>319</v>
      </c>
      <c r="D444" s="310">
        <v>20</v>
      </c>
      <c r="E444" s="310" t="s">
        <v>131</v>
      </c>
      <c r="F444" s="311"/>
      <c r="G444" s="311">
        <v>1044.8599999999999</v>
      </c>
      <c r="H444" s="312">
        <v>5.4390000000000001</v>
      </c>
      <c r="I444" s="311">
        <f>H444</f>
        <v>5.4390000000000001</v>
      </c>
      <c r="J444" s="312">
        <v>3.2</v>
      </c>
      <c r="K444" s="311">
        <f>I444-N444</f>
        <v>4.3170000000000002</v>
      </c>
      <c r="L444" s="311">
        <f>I444-P444</f>
        <v>3.9906000000000001</v>
      </c>
      <c r="M444" s="311">
        <v>22</v>
      </c>
      <c r="N444" s="312">
        <f>M444*0.051</f>
        <v>1.1219999999999999</v>
      </c>
      <c r="O444" s="312">
        <v>28.4</v>
      </c>
      <c r="P444" s="311">
        <f>O444*0.051</f>
        <v>1.4483999999999999</v>
      </c>
      <c r="Q444" s="314">
        <f>J444*1000/D444</f>
        <v>160</v>
      </c>
      <c r="R444" s="314">
        <f>K444*1000/D444</f>
        <v>215.85</v>
      </c>
      <c r="S444" s="314">
        <f>L444*1000/D444</f>
        <v>199.53000000000003</v>
      </c>
      <c r="T444" s="311">
        <f>L444-J444</f>
        <v>0.79059999999999997</v>
      </c>
      <c r="U444" s="311">
        <f>N444-P444</f>
        <v>-0.32640000000000002</v>
      </c>
      <c r="V444" s="315">
        <f>O444-M444</f>
        <v>6.3999999999999986</v>
      </c>
    </row>
    <row r="445" spans="1:22" s="1" customFormat="1" x14ac:dyDescent="0.2">
      <c r="A445" s="258"/>
      <c r="B445" s="259">
        <v>439</v>
      </c>
      <c r="C445" s="309" t="s">
        <v>320</v>
      </c>
      <c r="D445" s="310">
        <v>7</v>
      </c>
      <c r="E445" s="310" t="s">
        <v>131</v>
      </c>
      <c r="F445" s="311"/>
      <c r="G445" s="311">
        <v>331.31</v>
      </c>
      <c r="H445" s="312">
        <v>1.8640000000000001</v>
      </c>
      <c r="I445" s="311">
        <f>H445</f>
        <v>1.8640000000000001</v>
      </c>
      <c r="J445" s="312">
        <v>1.1200000000000001</v>
      </c>
      <c r="K445" s="311">
        <f>I445-N445</f>
        <v>1.5580000000000001</v>
      </c>
      <c r="L445" s="311">
        <f>I445-P445</f>
        <v>1.6600000000000001</v>
      </c>
      <c r="M445" s="311">
        <v>6</v>
      </c>
      <c r="N445" s="312">
        <f>M445*0.051</f>
        <v>0.30599999999999999</v>
      </c>
      <c r="O445" s="312">
        <v>4</v>
      </c>
      <c r="P445" s="311">
        <f>O445*0.051</f>
        <v>0.20399999999999999</v>
      </c>
      <c r="Q445" s="314">
        <f>J445*1000/D445</f>
        <v>160</v>
      </c>
      <c r="R445" s="314">
        <f>K445*1000/D445</f>
        <v>222.57142857142858</v>
      </c>
      <c r="S445" s="314">
        <f>L445*1000/D445</f>
        <v>237.14285714285717</v>
      </c>
      <c r="T445" s="311">
        <f>L445-J445</f>
        <v>0.54</v>
      </c>
      <c r="U445" s="311">
        <f>N445-P445</f>
        <v>0.10200000000000001</v>
      </c>
      <c r="V445" s="315">
        <f>O445-M445</f>
        <v>-2</v>
      </c>
    </row>
    <row r="446" spans="1:22" s="1" customFormat="1" x14ac:dyDescent="0.2">
      <c r="A446" s="258"/>
      <c r="B446" s="259">
        <v>440</v>
      </c>
      <c r="C446" s="309" t="s">
        <v>321</v>
      </c>
      <c r="D446" s="310">
        <v>2</v>
      </c>
      <c r="E446" s="310" t="s">
        <v>131</v>
      </c>
      <c r="F446" s="311"/>
      <c r="G446" s="311">
        <v>107.98</v>
      </c>
      <c r="H446" s="312">
        <v>0.6</v>
      </c>
      <c r="I446" s="311">
        <f>H446</f>
        <v>0.6</v>
      </c>
      <c r="J446" s="312">
        <v>0.32</v>
      </c>
      <c r="K446" s="311">
        <f>I446-N446</f>
        <v>0.44699999999999995</v>
      </c>
      <c r="L446" s="311">
        <f>I446-P446</f>
        <v>0.34499999999999997</v>
      </c>
      <c r="M446" s="311">
        <v>3</v>
      </c>
      <c r="N446" s="312">
        <f>M446*0.051</f>
        <v>0.153</v>
      </c>
      <c r="O446" s="312">
        <v>5</v>
      </c>
      <c r="P446" s="311">
        <f>O446*0.051</f>
        <v>0.255</v>
      </c>
      <c r="Q446" s="314">
        <f>J446*1000/D446</f>
        <v>160</v>
      </c>
      <c r="R446" s="314">
        <f>K446*1000/D446</f>
        <v>223.49999999999997</v>
      </c>
      <c r="S446" s="314">
        <f>L446*1000/D446</f>
        <v>172.5</v>
      </c>
      <c r="T446" s="311">
        <f>L446-J446</f>
        <v>2.4999999999999967E-2</v>
      </c>
      <c r="U446" s="311">
        <f>N446-P446</f>
        <v>-0.10200000000000001</v>
      </c>
      <c r="V446" s="315">
        <f>O446-M446</f>
        <v>2</v>
      </c>
    </row>
    <row r="447" spans="1:22" s="1" customFormat="1" x14ac:dyDescent="0.2">
      <c r="A447" s="258"/>
      <c r="B447" s="259">
        <v>441</v>
      </c>
      <c r="C447" s="309" t="s">
        <v>322</v>
      </c>
      <c r="D447" s="310">
        <v>20</v>
      </c>
      <c r="E447" s="310" t="s">
        <v>131</v>
      </c>
      <c r="F447" s="311"/>
      <c r="G447" s="311">
        <v>1634.6</v>
      </c>
      <c r="H447" s="312">
        <v>6</v>
      </c>
      <c r="I447" s="311">
        <f>H447</f>
        <v>6</v>
      </c>
      <c r="J447" s="312">
        <v>3.2</v>
      </c>
      <c r="K447" s="311">
        <f>I447-N447</f>
        <v>4.7249999999999996</v>
      </c>
      <c r="L447" s="311">
        <f>I447-P447</f>
        <v>4.2022500000000003</v>
      </c>
      <c r="M447" s="311">
        <v>25</v>
      </c>
      <c r="N447" s="312">
        <f>M447*0.051</f>
        <v>1.2749999999999999</v>
      </c>
      <c r="O447" s="312">
        <v>35.25</v>
      </c>
      <c r="P447" s="311">
        <f>O447*0.051</f>
        <v>1.79775</v>
      </c>
      <c r="Q447" s="314">
        <f>J447*1000/D447</f>
        <v>160</v>
      </c>
      <c r="R447" s="314">
        <f>K447*1000/D447</f>
        <v>236.25</v>
      </c>
      <c r="S447" s="314">
        <f>L447*1000/D447</f>
        <v>210.11250000000001</v>
      </c>
      <c r="T447" s="311">
        <f>L447-J447</f>
        <v>1.0022500000000001</v>
      </c>
      <c r="U447" s="311">
        <f>N447-P447</f>
        <v>-0.52275000000000005</v>
      </c>
      <c r="V447" s="315">
        <f>O447-M447</f>
        <v>10.25</v>
      </c>
    </row>
    <row r="448" spans="1:22" s="1" customFormat="1" x14ac:dyDescent="0.2">
      <c r="A448" s="258"/>
      <c r="B448" s="259">
        <v>442</v>
      </c>
      <c r="C448" s="309" t="s">
        <v>323</v>
      </c>
      <c r="D448" s="310">
        <v>7</v>
      </c>
      <c r="E448" s="310" t="s">
        <v>131</v>
      </c>
      <c r="F448" s="311"/>
      <c r="G448" s="311">
        <v>387.52</v>
      </c>
      <c r="H448" s="312">
        <v>2.1509999999999998</v>
      </c>
      <c r="I448" s="311">
        <f>H448</f>
        <v>2.1509999999999998</v>
      </c>
      <c r="J448" s="312">
        <v>1.1200000000000001</v>
      </c>
      <c r="K448" s="311">
        <f>I448-N448</f>
        <v>1.8449999999999998</v>
      </c>
      <c r="L448" s="311">
        <f>I448-P448</f>
        <v>1.62825</v>
      </c>
      <c r="M448" s="311">
        <v>6</v>
      </c>
      <c r="N448" s="312">
        <f>M448*0.051</f>
        <v>0.30599999999999999</v>
      </c>
      <c r="O448" s="312">
        <v>10.25</v>
      </c>
      <c r="P448" s="311">
        <f>O448*0.051</f>
        <v>0.52274999999999994</v>
      </c>
      <c r="Q448" s="314">
        <f>J448*1000/D448</f>
        <v>160</v>
      </c>
      <c r="R448" s="314">
        <f>K448*1000/D448</f>
        <v>263.57142857142856</v>
      </c>
      <c r="S448" s="314">
        <f>L448*1000/D448</f>
        <v>232.60714285714286</v>
      </c>
      <c r="T448" s="311">
        <f>L448-J448</f>
        <v>0.50824999999999987</v>
      </c>
      <c r="U448" s="311">
        <f>N448-P448</f>
        <v>-0.21674999999999994</v>
      </c>
      <c r="V448" s="315">
        <f>O448-M448</f>
        <v>4.25</v>
      </c>
    </row>
    <row r="449" spans="1:22" s="1" customFormat="1" x14ac:dyDescent="0.2">
      <c r="A449" s="258"/>
      <c r="B449" s="259">
        <v>443</v>
      </c>
      <c r="C449" s="309" t="s">
        <v>324</v>
      </c>
      <c r="D449" s="310">
        <v>10</v>
      </c>
      <c r="E449" s="310" t="s">
        <v>131</v>
      </c>
      <c r="F449" s="311"/>
      <c r="G449" s="311">
        <v>558.04999999999995</v>
      </c>
      <c r="H449" s="312">
        <v>3.8210000000000002</v>
      </c>
      <c r="I449" s="311">
        <f>H449</f>
        <v>3.8210000000000002</v>
      </c>
      <c r="J449" s="312">
        <v>1.6</v>
      </c>
      <c r="K449" s="311">
        <f>I449-N449</f>
        <v>3.1070000000000002</v>
      </c>
      <c r="L449" s="311">
        <f>I449-P449</f>
        <v>3.2090000000000001</v>
      </c>
      <c r="M449" s="311">
        <v>14</v>
      </c>
      <c r="N449" s="312">
        <f>M449*0.051</f>
        <v>0.71399999999999997</v>
      </c>
      <c r="O449" s="312">
        <v>12</v>
      </c>
      <c r="P449" s="311">
        <f>O449*0.051</f>
        <v>0.61199999999999999</v>
      </c>
      <c r="Q449" s="314">
        <f>J449*1000/D449</f>
        <v>160</v>
      </c>
      <c r="R449" s="314">
        <f>K449*1000/D449</f>
        <v>310.7</v>
      </c>
      <c r="S449" s="314">
        <f>L449*1000/D449</f>
        <v>320.89999999999998</v>
      </c>
      <c r="T449" s="311">
        <f>L449-J449</f>
        <v>1.609</v>
      </c>
      <c r="U449" s="311">
        <f>N449-P449</f>
        <v>0.10199999999999998</v>
      </c>
      <c r="V449" s="315">
        <f>O449-M449</f>
        <v>-2</v>
      </c>
    </row>
    <row r="450" spans="1:22" s="1" customFormat="1" x14ac:dyDescent="0.2">
      <c r="A450" s="258"/>
      <c r="B450" s="259">
        <v>444</v>
      </c>
      <c r="C450" s="316" t="s">
        <v>352</v>
      </c>
      <c r="D450" s="317">
        <v>45</v>
      </c>
      <c r="E450" s="318" t="s">
        <v>33</v>
      </c>
      <c r="F450" s="319">
        <v>1971.2</v>
      </c>
      <c r="G450" s="319">
        <v>1971.2</v>
      </c>
      <c r="H450" s="320">
        <v>9.5370000000000008</v>
      </c>
      <c r="I450" s="273">
        <f>H450</f>
        <v>9.5370000000000008</v>
      </c>
      <c r="J450" s="295">
        <v>7.2</v>
      </c>
      <c r="K450" s="273">
        <f>I450-N450</f>
        <v>9.5370000000000008</v>
      </c>
      <c r="L450" s="273">
        <f>I450-P450</f>
        <v>7.1753715000000007</v>
      </c>
      <c r="M450" s="320">
        <v>0</v>
      </c>
      <c r="N450" s="274">
        <f>M450*0.05313</f>
        <v>0</v>
      </c>
      <c r="O450" s="320">
        <v>44.45</v>
      </c>
      <c r="P450" s="273">
        <f>O450*0.05313</f>
        <v>2.3616285000000001</v>
      </c>
      <c r="Q450" s="275">
        <f>J450*1000/D450</f>
        <v>160</v>
      </c>
      <c r="R450" s="275">
        <f>K450*1000/D450</f>
        <v>211.93333333333334</v>
      </c>
      <c r="S450" s="275">
        <f>L450*1000/D450</f>
        <v>159.45270000000002</v>
      </c>
      <c r="T450" s="273">
        <f>L450-J450</f>
        <v>-2.4628499999999498E-2</v>
      </c>
      <c r="U450" s="273">
        <f>N450-P450</f>
        <v>-2.3616285000000001</v>
      </c>
      <c r="V450" s="276">
        <f>O450-M450</f>
        <v>44.45</v>
      </c>
    </row>
    <row r="451" spans="1:22" s="1" customFormat="1" x14ac:dyDescent="0.2">
      <c r="A451" s="258"/>
      <c r="B451" s="259">
        <v>445</v>
      </c>
      <c r="C451" s="321" t="s">
        <v>353</v>
      </c>
      <c r="D451" s="317">
        <v>46</v>
      </c>
      <c r="E451" s="318" t="s">
        <v>33</v>
      </c>
      <c r="F451" s="319">
        <v>2347.13</v>
      </c>
      <c r="G451" s="319">
        <v>2347.13</v>
      </c>
      <c r="H451" s="319">
        <v>11.6</v>
      </c>
      <c r="I451" s="273">
        <f>H451</f>
        <v>11.6</v>
      </c>
      <c r="J451" s="295">
        <v>7.2</v>
      </c>
      <c r="K451" s="273">
        <f>I451-N451</f>
        <v>7.6152499999999996</v>
      </c>
      <c r="L451" s="273">
        <f>I451-P451</f>
        <v>7.7608261999999995</v>
      </c>
      <c r="M451" s="319">
        <v>75</v>
      </c>
      <c r="N451" s="274">
        <f>M451*0.05313</f>
        <v>3.9847499999999996</v>
      </c>
      <c r="O451" s="319">
        <v>72.260000000000005</v>
      </c>
      <c r="P451" s="273">
        <f>O451*0.05313</f>
        <v>3.8391738000000002</v>
      </c>
      <c r="Q451" s="275">
        <f>J451*1000/D451</f>
        <v>156.52173913043478</v>
      </c>
      <c r="R451" s="275">
        <f>K451*1000/D451</f>
        <v>165.54891304347825</v>
      </c>
      <c r="S451" s="275">
        <f>L451*1000/D451</f>
        <v>168.71361304347826</v>
      </c>
      <c r="T451" s="273">
        <f>L451-J451</f>
        <v>0.56082619999999928</v>
      </c>
      <c r="U451" s="273">
        <f>N451-P451</f>
        <v>0.14557619999999938</v>
      </c>
      <c r="V451" s="276">
        <f>O451-M451</f>
        <v>-2.7399999999999949</v>
      </c>
    </row>
    <row r="452" spans="1:22" s="1" customFormat="1" x14ac:dyDescent="0.2">
      <c r="A452" s="258"/>
      <c r="B452" s="259">
        <v>446</v>
      </c>
      <c r="C452" s="321" t="s">
        <v>354</v>
      </c>
      <c r="D452" s="317">
        <v>16</v>
      </c>
      <c r="E452" s="318" t="s">
        <v>33</v>
      </c>
      <c r="F452" s="319">
        <v>1475.2</v>
      </c>
      <c r="G452" s="319">
        <v>1475.2</v>
      </c>
      <c r="H452" s="319">
        <v>4.76</v>
      </c>
      <c r="I452" s="273">
        <f>H452</f>
        <v>4.76</v>
      </c>
      <c r="J452" s="295">
        <v>2.48</v>
      </c>
      <c r="K452" s="273">
        <f>I452-N452</f>
        <v>2.9004500000000002</v>
      </c>
      <c r="L452" s="273">
        <f>I452-P452</f>
        <v>3.5911399999999998</v>
      </c>
      <c r="M452" s="319">
        <v>35</v>
      </c>
      <c r="N452" s="274">
        <f>M452*0.05313</f>
        <v>1.8595499999999998</v>
      </c>
      <c r="O452" s="319">
        <v>22</v>
      </c>
      <c r="P452" s="273">
        <f>O452*0.05313</f>
        <v>1.16886</v>
      </c>
      <c r="Q452" s="275">
        <f>J452*1000/D452</f>
        <v>155</v>
      </c>
      <c r="R452" s="275">
        <f>K452*1000/D452</f>
        <v>181.27812500000002</v>
      </c>
      <c r="S452" s="275">
        <f>L452*1000/D452</f>
        <v>224.44624999999999</v>
      </c>
      <c r="T452" s="273">
        <f>L452-J452</f>
        <v>1.1111399999999998</v>
      </c>
      <c r="U452" s="273">
        <f>N452-P452</f>
        <v>0.6906899999999998</v>
      </c>
      <c r="V452" s="276">
        <f>O452-M452</f>
        <v>-13</v>
      </c>
    </row>
    <row r="453" spans="1:22" s="1" customFormat="1" x14ac:dyDescent="0.2">
      <c r="A453" s="258"/>
      <c r="B453" s="259">
        <v>447</v>
      </c>
      <c r="C453" s="321" t="s">
        <v>356</v>
      </c>
      <c r="D453" s="317">
        <v>16</v>
      </c>
      <c r="E453" s="322" t="s">
        <v>33</v>
      </c>
      <c r="F453" s="319">
        <v>939.96</v>
      </c>
      <c r="G453" s="319">
        <v>872.36</v>
      </c>
      <c r="H453" s="319">
        <v>4.29</v>
      </c>
      <c r="I453" s="273">
        <f>H453</f>
        <v>4.29</v>
      </c>
      <c r="J453" s="323">
        <v>2.33</v>
      </c>
      <c r="K453" s="273">
        <f>I453-N453</f>
        <v>2.8554900000000001</v>
      </c>
      <c r="L453" s="273">
        <f>I453-P453</f>
        <v>2.7370101</v>
      </c>
      <c r="M453" s="319">
        <v>27</v>
      </c>
      <c r="N453" s="274">
        <f>M453*0.05313</f>
        <v>1.43451</v>
      </c>
      <c r="O453" s="319">
        <v>29.23</v>
      </c>
      <c r="P453" s="273">
        <f>O453*0.05313</f>
        <v>1.5529899</v>
      </c>
      <c r="Q453" s="275">
        <f>J453*1000/D453</f>
        <v>145.625</v>
      </c>
      <c r="R453" s="275">
        <f>K453*1000/D453</f>
        <v>178.46812500000001</v>
      </c>
      <c r="S453" s="275">
        <f>L453*1000/D453</f>
        <v>171.06313125</v>
      </c>
      <c r="T453" s="273">
        <f>L453-J453</f>
        <v>0.40701009999999993</v>
      </c>
      <c r="U453" s="273">
        <f>N453-P453</f>
        <v>-0.11847990000000008</v>
      </c>
      <c r="V453" s="276">
        <f>O453-M453</f>
        <v>2.2300000000000004</v>
      </c>
    </row>
    <row r="454" spans="1:22" s="1" customFormat="1" x14ac:dyDescent="0.2">
      <c r="A454" s="258"/>
      <c r="B454" s="259">
        <v>448</v>
      </c>
      <c r="C454" s="321" t="s">
        <v>357</v>
      </c>
      <c r="D454" s="317">
        <v>46</v>
      </c>
      <c r="E454" s="322" t="s">
        <v>33</v>
      </c>
      <c r="F454" s="319">
        <v>2541.61</v>
      </c>
      <c r="G454" s="319">
        <v>2541.61</v>
      </c>
      <c r="H454" s="319">
        <v>12.8</v>
      </c>
      <c r="I454" s="273">
        <f>H454</f>
        <v>12.8</v>
      </c>
      <c r="J454" s="323">
        <v>7.04</v>
      </c>
      <c r="K454" s="273">
        <f>I454-N454</f>
        <v>8.443340000000001</v>
      </c>
      <c r="L454" s="273">
        <f>I454-P454</f>
        <v>8.2403834000000025</v>
      </c>
      <c r="M454" s="319">
        <v>82</v>
      </c>
      <c r="N454" s="274">
        <f>M454*0.05313</f>
        <v>4.3566599999999998</v>
      </c>
      <c r="O454" s="319">
        <v>85.82</v>
      </c>
      <c r="P454" s="273">
        <f>O454*0.05313</f>
        <v>4.5596165999999991</v>
      </c>
      <c r="Q454" s="275">
        <f>J454*1000/D454</f>
        <v>153.04347826086956</v>
      </c>
      <c r="R454" s="275">
        <f>K454*1000/D454</f>
        <v>183.5508695652174</v>
      </c>
      <c r="S454" s="275">
        <f>L454*1000/D454</f>
        <v>179.13876956521744</v>
      </c>
      <c r="T454" s="273">
        <f>L454-J454</f>
        <v>1.2003834000000024</v>
      </c>
      <c r="U454" s="273">
        <f>N454-P454</f>
        <v>-0.20295659999999938</v>
      </c>
      <c r="V454" s="276">
        <f>O454-M454</f>
        <v>3.8199999999999932</v>
      </c>
    </row>
    <row r="455" spans="1:22" s="1" customFormat="1" x14ac:dyDescent="0.2">
      <c r="A455" s="258"/>
      <c r="B455" s="259">
        <v>449</v>
      </c>
      <c r="C455" s="321" t="s">
        <v>358</v>
      </c>
      <c r="D455" s="317">
        <v>79</v>
      </c>
      <c r="E455" s="322" t="s">
        <v>33</v>
      </c>
      <c r="F455" s="319">
        <v>3971.14</v>
      </c>
      <c r="G455" s="319">
        <v>3971.14</v>
      </c>
      <c r="H455" s="319">
        <v>22.35</v>
      </c>
      <c r="I455" s="273">
        <f>H455</f>
        <v>22.35</v>
      </c>
      <c r="J455" s="323">
        <v>12</v>
      </c>
      <c r="K455" s="273">
        <f>I455-N455</f>
        <v>15.921270000000002</v>
      </c>
      <c r="L455" s="273">
        <f>I455-P455</f>
        <v>14.628085800000001</v>
      </c>
      <c r="M455" s="319">
        <v>121</v>
      </c>
      <c r="N455" s="274">
        <f>M455*0.05313</f>
        <v>6.4287299999999998</v>
      </c>
      <c r="O455" s="319">
        <v>145.34</v>
      </c>
      <c r="P455" s="273">
        <f>O455*0.05313</f>
        <v>7.7219141999999996</v>
      </c>
      <c r="Q455" s="275">
        <f>J455*1000/D455</f>
        <v>151.8987341772152</v>
      </c>
      <c r="R455" s="275">
        <f>K455*1000/D455</f>
        <v>201.53506329113927</v>
      </c>
      <c r="S455" s="275">
        <f>L455*1000/D455</f>
        <v>185.16564303797469</v>
      </c>
      <c r="T455" s="273">
        <f>L455-J455</f>
        <v>2.6280858000000009</v>
      </c>
      <c r="U455" s="273">
        <f>N455-P455</f>
        <v>-1.2931841999999998</v>
      </c>
      <c r="V455" s="276">
        <f>O455-M455</f>
        <v>24.340000000000003</v>
      </c>
    </row>
    <row r="456" spans="1:22" s="1" customFormat="1" x14ac:dyDescent="0.2">
      <c r="A456" s="258"/>
      <c r="B456" s="259">
        <v>450</v>
      </c>
      <c r="C456" s="321" t="s">
        <v>359</v>
      </c>
      <c r="D456" s="317">
        <v>47</v>
      </c>
      <c r="E456" s="322" t="s">
        <v>33</v>
      </c>
      <c r="F456" s="319">
        <v>2893.5</v>
      </c>
      <c r="G456" s="319">
        <v>2893.5</v>
      </c>
      <c r="H456" s="319">
        <v>12.31</v>
      </c>
      <c r="I456" s="273">
        <f>H456</f>
        <v>12.31</v>
      </c>
      <c r="J456" s="323">
        <v>7.52</v>
      </c>
      <c r="K456" s="273">
        <f>I456-N456</f>
        <v>8.4846400000000006</v>
      </c>
      <c r="L456" s="273">
        <f>I456-P456</f>
        <v>8.8012948000000009</v>
      </c>
      <c r="M456" s="319">
        <v>72</v>
      </c>
      <c r="N456" s="274">
        <f>M456*0.05313</f>
        <v>3.8253599999999999</v>
      </c>
      <c r="O456" s="319">
        <v>66.040000000000006</v>
      </c>
      <c r="P456" s="273">
        <f>O456*0.05313</f>
        <v>3.5087052000000001</v>
      </c>
      <c r="Q456" s="275">
        <f>J456*1000/D456</f>
        <v>160</v>
      </c>
      <c r="R456" s="275">
        <f>K456*1000/D456</f>
        <v>180.52425531914895</v>
      </c>
      <c r="S456" s="275">
        <f>L456*1000/D456</f>
        <v>187.26159148936173</v>
      </c>
      <c r="T456" s="273">
        <f>L456-J456</f>
        <v>1.2812948000000013</v>
      </c>
      <c r="U456" s="273">
        <f>N456-P456</f>
        <v>0.31665479999999979</v>
      </c>
      <c r="V456" s="276">
        <f>O456-M456</f>
        <v>-5.9599999999999937</v>
      </c>
    </row>
    <row r="457" spans="1:22" s="1" customFormat="1" x14ac:dyDescent="0.2">
      <c r="A457" s="258"/>
      <c r="B457" s="259">
        <v>451</v>
      </c>
      <c r="C457" s="316" t="s">
        <v>360</v>
      </c>
      <c r="D457" s="317">
        <v>34</v>
      </c>
      <c r="E457" s="322" t="s">
        <v>33</v>
      </c>
      <c r="F457" s="319">
        <v>1183.53</v>
      </c>
      <c r="G457" s="319">
        <v>1183.53</v>
      </c>
      <c r="H457" s="320">
        <v>8.65</v>
      </c>
      <c r="I457" s="273">
        <f>H457</f>
        <v>8.65</v>
      </c>
      <c r="J457" s="324">
        <v>4.84</v>
      </c>
      <c r="K457" s="273">
        <f>I457-N457</f>
        <v>6.8435800000000002</v>
      </c>
      <c r="L457" s="273">
        <f>I457-P457</f>
        <v>7.1246377000000001</v>
      </c>
      <c r="M457" s="320">
        <v>34</v>
      </c>
      <c r="N457" s="274">
        <f>M457*0.05313</f>
        <v>1.8064199999999999</v>
      </c>
      <c r="O457" s="320">
        <v>28.71</v>
      </c>
      <c r="P457" s="273">
        <f>O457*0.05313</f>
        <v>1.5253623000000001</v>
      </c>
      <c r="Q457" s="275">
        <f>J457*1000/D457</f>
        <v>142.35294117647058</v>
      </c>
      <c r="R457" s="275">
        <f>K457*1000/D457</f>
        <v>201.28176470588235</v>
      </c>
      <c r="S457" s="275">
        <f>L457*1000/D457</f>
        <v>209.54816764705882</v>
      </c>
      <c r="T457" s="273">
        <f>L457-J457</f>
        <v>2.2846377000000002</v>
      </c>
      <c r="U457" s="273">
        <f>N457-P457</f>
        <v>0.28105769999999985</v>
      </c>
      <c r="V457" s="276">
        <f>O457-M457</f>
        <v>-5.2899999999999991</v>
      </c>
    </row>
    <row r="458" spans="1:22" s="1" customFormat="1" x14ac:dyDescent="0.2">
      <c r="A458" s="258"/>
      <c r="B458" s="259">
        <v>452</v>
      </c>
      <c r="C458" s="321" t="s">
        <v>361</v>
      </c>
      <c r="D458" s="317">
        <v>77</v>
      </c>
      <c r="E458" s="322" t="s">
        <v>33</v>
      </c>
      <c r="F458" s="319">
        <v>4025.07</v>
      </c>
      <c r="G458" s="319">
        <v>4025.07</v>
      </c>
      <c r="H458" s="319">
        <v>24.51</v>
      </c>
      <c r="I458" s="273">
        <f>H458</f>
        <v>24.51</v>
      </c>
      <c r="J458" s="323">
        <v>12.32</v>
      </c>
      <c r="K458" s="273">
        <f>I458-N458</f>
        <v>16.965540000000001</v>
      </c>
      <c r="L458" s="273">
        <f>I458-P458</f>
        <v>16.3407312</v>
      </c>
      <c r="M458" s="319">
        <v>142</v>
      </c>
      <c r="N458" s="274">
        <f>M458*0.05313</f>
        <v>7.5444599999999999</v>
      </c>
      <c r="O458" s="319">
        <v>153.76</v>
      </c>
      <c r="P458" s="273">
        <f>O458*0.05313</f>
        <v>8.1692687999999993</v>
      </c>
      <c r="Q458" s="275">
        <f>J458*1000/D458</f>
        <v>160</v>
      </c>
      <c r="R458" s="275">
        <f>K458*1000/D458</f>
        <v>220.33168831168831</v>
      </c>
      <c r="S458" s="275">
        <f>L458*1000/D458</f>
        <v>212.21728831168832</v>
      </c>
      <c r="T458" s="273">
        <f>L458-J458</f>
        <v>4.0207312000000002</v>
      </c>
      <c r="U458" s="273">
        <f>N458-P458</f>
        <v>-0.62480879999999939</v>
      </c>
      <c r="V458" s="276">
        <f>O458-M458</f>
        <v>11.759999999999991</v>
      </c>
    </row>
    <row r="459" spans="1:22" s="1" customFormat="1" x14ac:dyDescent="0.2">
      <c r="A459" s="258"/>
      <c r="B459" s="259">
        <v>453</v>
      </c>
      <c r="C459" s="321" t="s">
        <v>362</v>
      </c>
      <c r="D459" s="317">
        <v>77</v>
      </c>
      <c r="E459" s="322" t="s">
        <v>33</v>
      </c>
      <c r="F459" s="319">
        <v>4066.05</v>
      </c>
      <c r="G459" s="319">
        <v>4066.05</v>
      </c>
      <c r="H459" s="319">
        <v>24.48</v>
      </c>
      <c r="I459" s="273">
        <f>H459</f>
        <v>24.48</v>
      </c>
      <c r="J459" s="323">
        <v>12.32</v>
      </c>
      <c r="K459" s="273">
        <f>I459-N459</f>
        <v>16.776150000000001</v>
      </c>
      <c r="L459" s="273">
        <f>I459-P459</f>
        <v>16.3946766</v>
      </c>
      <c r="M459" s="319">
        <v>145</v>
      </c>
      <c r="N459" s="274">
        <f>M459*0.05313</f>
        <v>7.7038499999999992</v>
      </c>
      <c r="O459" s="319">
        <v>152.18</v>
      </c>
      <c r="P459" s="273">
        <f>O459*0.05313</f>
        <v>8.0853234</v>
      </c>
      <c r="Q459" s="275">
        <f>J459*1000/D459</f>
        <v>160</v>
      </c>
      <c r="R459" s="275">
        <f>K459*1000/D459</f>
        <v>217.87207792207795</v>
      </c>
      <c r="S459" s="275">
        <f>L459*1000/D459</f>
        <v>212.91787792207791</v>
      </c>
      <c r="T459" s="273">
        <f>L459-J459</f>
        <v>4.0746766000000001</v>
      </c>
      <c r="U459" s="273">
        <f>N459-P459</f>
        <v>-0.38147340000000085</v>
      </c>
      <c r="V459" s="276">
        <f>O459-M459</f>
        <v>7.1800000000000068</v>
      </c>
    </row>
    <row r="460" spans="1:22" s="1" customFormat="1" x14ac:dyDescent="0.2">
      <c r="A460" s="258"/>
      <c r="B460" s="259">
        <v>454</v>
      </c>
      <c r="C460" s="321" t="s">
        <v>363</v>
      </c>
      <c r="D460" s="317">
        <v>13</v>
      </c>
      <c r="E460" s="322" t="s">
        <v>33</v>
      </c>
      <c r="F460" s="319">
        <v>955.66</v>
      </c>
      <c r="G460" s="319">
        <v>646.5</v>
      </c>
      <c r="H460" s="319">
        <v>4.28</v>
      </c>
      <c r="I460" s="273">
        <f>H460</f>
        <v>4.28</v>
      </c>
      <c r="J460" s="325">
        <v>2.0099999999999998</v>
      </c>
      <c r="K460" s="273">
        <f>I460-N460</f>
        <v>2.5798400000000004</v>
      </c>
      <c r="L460" s="273">
        <f>I460-P460</f>
        <v>2.9942540000000006</v>
      </c>
      <c r="M460" s="319">
        <v>32</v>
      </c>
      <c r="N460" s="274">
        <f>M460*0.05313</f>
        <v>1.7001599999999999</v>
      </c>
      <c r="O460" s="319">
        <v>24.2</v>
      </c>
      <c r="P460" s="273">
        <f>O460*0.05313</f>
        <v>1.2857459999999998</v>
      </c>
      <c r="Q460" s="275">
        <f>J460*1000/D460</f>
        <v>154.61538461538458</v>
      </c>
      <c r="R460" s="275">
        <f>K460*1000/D460</f>
        <v>198.44923076923078</v>
      </c>
      <c r="S460" s="275">
        <f>L460*1000/D460</f>
        <v>230.32723076923082</v>
      </c>
      <c r="T460" s="273">
        <f>L460-J460</f>
        <v>0.98425400000000085</v>
      </c>
      <c r="U460" s="273">
        <f>N460-P460</f>
        <v>0.41441400000000006</v>
      </c>
      <c r="V460" s="276">
        <f>O460-M460</f>
        <v>-7.8000000000000007</v>
      </c>
    </row>
    <row r="461" spans="1:22" s="1" customFormat="1" x14ac:dyDescent="0.2">
      <c r="A461" s="258"/>
      <c r="B461" s="259">
        <v>455</v>
      </c>
      <c r="C461" s="321" t="s">
        <v>364</v>
      </c>
      <c r="D461" s="317">
        <v>72</v>
      </c>
      <c r="E461" s="322" t="s">
        <v>33</v>
      </c>
      <c r="F461" s="320">
        <v>3996.29</v>
      </c>
      <c r="G461" s="319">
        <v>3757.35</v>
      </c>
      <c r="H461" s="319">
        <v>24.66</v>
      </c>
      <c r="I461" s="273">
        <f>H461</f>
        <v>24.66</v>
      </c>
      <c r="J461" s="323">
        <v>12.24</v>
      </c>
      <c r="K461" s="273">
        <f>I461-N461</f>
        <v>18.8157</v>
      </c>
      <c r="L461" s="273">
        <f>I461-P461</f>
        <v>17.7600069</v>
      </c>
      <c r="M461" s="319">
        <v>110</v>
      </c>
      <c r="N461" s="274">
        <f>M461*0.05313</f>
        <v>5.8442999999999996</v>
      </c>
      <c r="O461" s="319">
        <v>129.87</v>
      </c>
      <c r="P461" s="273">
        <f>O461*0.05313</f>
        <v>6.8999930999999997</v>
      </c>
      <c r="Q461" s="275">
        <f>J461*1000/D461</f>
        <v>170</v>
      </c>
      <c r="R461" s="275">
        <f>K461*1000/D461</f>
        <v>261.32916666666665</v>
      </c>
      <c r="S461" s="275">
        <f>L461*1000/D461</f>
        <v>246.6667625</v>
      </c>
      <c r="T461" s="273">
        <f>L461-J461</f>
        <v>5.5200069000000003</v>
      </c>
      <c r="U461" s="273">
        <f>N461-P461</f>
        <v>-1.0556931000000001</v>
      </c>
      <c r="V461" s="276">
        <f>O461-M461</f>
        <v>19.870000000000005</v>
      </c>
    </row>
    <row r="462" spans="1:22" s="1" customFormat="1" x14ac:dyDescent="0.2">
      <c r="A462" s="258"/>
      <c r="B462" s="259">
        <v>456</v>
      </c>
      <c r="C462" s="283" t="s">
        <v>379</v>
      </c>
      <c r="D462" s="284">
        <v>44</v>
      </c>
      <c r="E462" s="284">
        <v>1993</v>
      </c>
      <c r="F462" s="285">
        <v>2913.8</v>
      </c>
      <c r="G462" s="285">
        <v>2913.8</v>
      </c>
      <c r="H462" s="289">
        <v>13.77375</v>
      </c>
      <c r="I462" s="289">
        <v>13.77375</v>
      </c>
      <c r="J462" s="289">
        <v>7.04</v>
      </c>
      <c r="K462" s="289">
        <v>8.1712699999999998</v>
      </c>
      <c r="L462" s="289">
        <v>7.04</v>
      </c>
      <c r="M462" s="289">
        <v>104</v>
      </c>
      <c r="N462" s="291">
        <v>5.6024799999999999</v>
      </c>
      <c r="O462" s="289">
        <v>125</v>
      </c>
      <c r="P462" s="286">
        <v>6.7337499999999997</v>
      </c>
      <c r="Q462" s="285">
        <v>160</v>
      </c>
      <c r="R462" s="285">
        <v>185.71068181818183</v>
      </c>
      <c r="S462" s="285">
        <v>160</v>
      </c>
      <c r="T462" s="286">
        <v>0</v>
      </c>
      <c r="U462" s="286">
        <v>-1.1312699999999998</v>
      </c>
      <c r="V462" s="288">
        <v>21</v>
      </c>
    </row>
    <row r="463" spans="1:22" s="1" customFormat="1" x14ac:dyDescent="0.2">
      <c r="A463" s="258"/>
      <c r="B463" s="259">
        <v>457</v>
      </c>
      <c r="C463" s="283" t="s">
        <v>380</v>
      </c>
      <c r="D463" s="284">
        <v>44</v>
      </c>
      <c r="E463" s="284">
        <v>1997</v>
      </c>
      <c r="F463" s="285">
        <v>2895.9</v>
      </c>
      <c r="G463" s="285">
        <v>2895.9</v>
      </c>
      <c r="H463" s="289">
        <v>11.84</v>
      </c>
      <c r="I463" s="289">
        <v>11.84</v>
      </c>
      <c r="J463" s="289">
        <v>7.04</v>
      </c>
      <c r="K463" s="289">
        <v>7.3687899999999997</v>
      </c>
      <c r="L463" s="289">
        <v>8.5539299999999994</v>
      </c>
      <c r="M463" s="289">
        <v>83</v>
      </c>
      <c r="N463" s="291">
        <v>4.4712100000000001</v>
      </c>
      <c r="O463" s="289">
        <v>61</v>
      </c>
      <c r="P463" s="286">
        <v>3.28607</v>
      </c>
      <c r="Q463" s="285">
        <v>160</v>
      </c>
      <c r="R463" s="285">
        <v>167.4725</v>
      </c>
      <c r="S463" s="285">
        <v>194.40749999999997</v>
      </c>
      <c r="T463" s="286">
        <v>1.5139299999999993</v>
      </c>
      <c r="U463" s="286">
        <v>1.1851400000000001</v>
      </c>
      <c r="V463" s="288">
        <v>-22</v>
      </c>
    </row>
    <row r="464" spans="1:22" s="1" customFormat="1" x14ac:dyDescent="0.2">
      <c r="A464" s="258"/>
      <c r="B464" s="259">
        <v>458</v>
      </c>
      <c r="C464" s="326" t="s">
        <v>384</v>
      </c>
      <c r="D464" s="282">
        <v>39</v>
      </c>
      <c r="E464" s="282">
        <v>1973</v>
      </c>
      <c r="F464" s="275">
        <v>2567.4</v>
      </c>
      <c r="G464" s="275">
        <v>2567.4</v>
      </c>
      <c r="H464" s="273">
        <v>10.88</v>
      </c>
      <c r="I464" s="273">
        <v>10.88</v>
      </c>
      <c r="J464" s="273">
        <v>6.16</v>
      </c>
      <c r="K464" s="273">
        <v>6.7858800000000006</v>
      </c>
      <c r="L464" s="273">
        <v>6.7858800000000006</v>
      </c>
      <c r="M464" s="273">
        <v>76</v>
      </c>
      <c r="N464" s="274">
        <v>4.0941200000000002</v>
      </c>
      <c r="O464" s="273">
        <v>76</v>
      </c>
      <c r="P464" s="273">
        <v>4.0941200000000002</v>
      </c>
      <c r="Q464" s="275">
        <v>160</v>
      </c>
      <c r="R464" s="275">
        <v>173.99692307692311</v>
      </c>
      <c r="S464" s="275">
        <v>173.99692307692311</v>
      </c>
      <c r="T464" s="273">
        <v>0.62588000000000044</v>
      </c>
      <c r="U464" s="273">
        <v>0</v>
      </c>
      <c r="V464" s="292">
        <v>0</v>
      </c>
    </row>
    <row r="465" spans="1:22" s="1" customFormat="1" x14ac:dyDescent="0.2">
      <c r="A465" s="258"/>
      <c r="B465" s="259">
        <v>459</v>
      </c>
      <c r="C465" s="327" t="s">
        <v>392</v>
      </c>
      <c r="D465" s="328">
        <v>85</v>
      </c>
      <c r="E465" s="328">
        <v>1970</v>
      </c>
      <c r="F465" s="329">
        <v>3839.76</v>
      </c>
      <c r="G465" s="329">
        <v>3839.76</v>
      </c>
      <c r="H465" s="330">
        <v>22.07</v>
      </c>
      <c r="I465" s="330">
        <v>22.07</v>
      </c>
      <c r="J465" s="330">
        <v>13.6</v>
      </c>
      <c r="K465" s="330">
        <v>15.87495</v>
      </c>
      <c r="L465" s="330">
        <v>13.612410000000001</v>
      </c>
      <c r="M465" s="330">
        <v>115</v>
      </c>
      <c r="N465" s="331">
        <v>6.1950500000000002</v>
      </c>
      <c r="O465" s="330">
        <v>157</v>
      </c>
      <c r="P465" s="330">
        <v>8.4575899999999997</v>
      </c>
      <c r="Q465" s="329">
        <v>160</v>
      </c>
      <c r="R465" s="329">
        <v>186.76411764705884</v>
      </c>
      <c r="S465" s="329">
        <v>160.14600000000002</v>
      </c>
      <c r="T465" s="330">
        <v>1.241000000000092E-2</v>
      </c>
      <c r="U465" s="330">
        <v>-2.2625399999999996</v>
      </c>
      <c r="V465" s="332">
        <v>42</v>
      </c>
    </row>
    <row r="466" spans="1:22" s="1" customFormat="1" x14ac:dyDescent="0.2">
      <c r="A466" s="258"/>
      <c r="B466" s="259">
        <v>460</v>
      </c>
      <c r="C466" s="302" t="s">
        <v>402</v>
      </c>
      <c r="D466" s="272">
        <v>16</v>
      </c>
      <c r="E466" s="272">
        <v>1991</v>
      </c>
      <c r="F466" s="272">
        <v>1070.04</v>
      </c>
      <c r="G466" s="272">
        <v>1070.04</v>
      </c>
      <c r="H466" s="274">
        <v>4.7</v>
      </c>
      <c r="I466" s="274">
        <f>H466</f>
        <v>4.7</v>
      </c>
      <c r="J466" s="273">
        <v>2.72</v>
      </c>
      <c r="K466" s="273">
        <f>I466-N466</f>
        <v>2.915</v>
      </c>
      <c r="L466" s="273">
        <f>I466-P466</f>
        <v>2.5070000000000001</v>
      </c>
      <c r="M466" s="273">
        <v>35</v>
      </c>
      <c r="N466" s="274">
        <f>M466*0.051</f>
        <v>1.7849999999999999</v>
      </c>
      <c r="O466" s="273">
        <v>43</v>
      </c>
      <c r="P466" s="274">
        <f>O466*0.051</f>
        <v>2.1930000000000001</v>
      </c>
      <c r="Q466" s="275">
        <v>160</v>
      </c>
      <c r="R466" s="273">
        <f>K466*1000/D466</f>
        <v>182.1875</v>
      </c>
      <c r="S466" s="273">
        <f>L466*1000/D466</f>
        <v>156.6875</v>
      </c>
      <c r="T466" s="273">
        <f>L466-J466</f>
        <v>-0.21300000000000008</v>
      </c>
      <c r="U466" s="273">
        <f>N466-P466</f>
        <v>-0.40800000000000014</v>
      </c>
      <c r="V466" s="276">
        <f>O466-M466</f>
        <v>8</v>
      </c>
    </row>
    <row r="467" spans="1:22" s="1" customFormat="1" x14ac:dyDescent="0.2">
      <c r="A467" s="258"/>
      <c r="B467" s="259">
        <v>461</v>
      </c>
      <c r="C467" s="302" t="s">
        <v>403</v>
      </c>
      <c r="D467" s="272">
        <v>39</v>
      </c>
      <c r="E467" s="272">
        <v>1992</v>
      </c>
      <c r="F467" s="272">
        <v>2279.7199999999998</v>
      </c>
      <c r="G467" s="272">
        <v>2279.7199999999998</v>
      </c>
      <c r="H467" s="274">
        <v>10.5</v>
      </c>
      <c r="I467" s="274">
        <f>H467</f>
        <v>10.5</v>
      </c>
      <c r="J467" s="273">
        <v>6.24</v>
      </c>
      <c r="K467" s="273">
        <f>I467-N467</f>
        <v>6.9809999999999999</v>
      </c>
      <c r="L467" s="273">
        <f>I467-P467</f>
        <v>6.9809999999999999</v>
      </c>
      <c r="M467" s="273">
        <v>69</v>
      </c>
      <c r="N467" s="274">
        <f>M467*0.051</f>
        <v>3.5189999999999997</v>
      </c>
      <c r="O467" s="273">
        <v>69</v>
      </c>
      <c r="P467" s="274">
        <f>O467*0.051</f>
        <v>3.5189999999999997</v>
      </c>
      <c r="Q467" s="275">
        <v>160</v>
      </c>
      <c r="R467" s="273">
        <f>K467*1000/D467</f>
        <v>179</v>
      </c>
      <c r="S467" s="273">
        <f>L467*1000/D467</f>
        <v>179</v>
      </c>
      <c r="T467" s="273">
        <f>L467-J467</f>
        <v>0.74099999999999966</v>
      </c>
      <c r="U467" s="273">
        <f>N467-P467</f>
        <v>0</v>
      </c>
      <c r="V467" s="276">
        <f>O467-M467</f>
        <v>0</v>
      </c>
    </row>
    <row r="468" spans="1:22" s="1" customFormat="1" x14ac:dyDescent="0.2">
      <c r="A468" s="258"/>
      <c r="B468" s="259">
        <v>462</v>
      </c>
      <c r="C468" s="302" t="s">
        <v>404</v>
      </c>
      <c r="D468" s="272">
        <v>35</v>
      </c>
      <c r="E468" s="272">
        <v>1993</v>
      </c>
      <c r="F468" s="272">
        <v>2275.2199999999998</v>
      </c>
      <c r="G468" s="272">
        <v>2275.2199999999998</v>
      </c>
      <c r="H468" s="274">
        <v>9.8000000000000007</v>
      </c>
      <c r="I468" s="274">
        <f>H468</f>
        <v>9.8000000000000007</v>
      </c>
      <c r="J468" s="273">
        <v>5.6</v>
      </c>
      <c r="K468" s="273">
        <f>I468-N468</f>
        <v>6.6380000000000008</v>
      </c>
      <c r="L468" s="273">
        <f>I468-P468</f>
        <v>6.4850000000000012</v>
      </c>
      <c r="M468" s="273">
        <v>62</v>
      </c>
      <c r="N468" s="274">
        <f>M468*0.051</f>
        <v>3.1619999999999999</v>
      </c>
      <c r="O468" s="273">
        <v>65</v>
      </c>
      <c r="P468" s="274">
        <f>O468*0.051</f>
        <v>3.3149999999999999</v>
      </c>
      <c r="Q468" s="275">
        <v>160</v>
      </c>
      <c r="R468" s="273">
        <f>K468*1000/D468</f>
        <v>189.65714285714287</v>
      </c>
      <c r="S468" s="273">
        <f>L468*1000/D468</f>
        <v>185.28571428571431</v>
      </c>
      <c r="T468" s="273">
        <f>L468-J468</f>
        <v>0.88500000000000156</v>
      </c>
      <c r="U468" s="273">
        <f>N468-P468</f>
        <v>-0.15300000000000002</v>
      </c>
      <c r="V468" s="276">
        <f>O468-M468</f>
        <v>3</v>
      </c>
    </row>
    <row r="469" spans="1:22" s="1" customFormat="1" x14ac:dyDescent="0.2">
      <c r="A469" s="258"/>
      <c r="B469" s="259">
        <v>463</v>
      </c>
      <c r="C469" s="302" t="s">
        <v>413</v>
      </c>
      <c r="D469" s="272">
        <v>40</v>
      </c>
      <c r="E469" s="272">
        <v>1975</v>
      </c>
      <c r="F469" s="273">
        <v>2260.9699999999998</v>
      </c>
      <c r="G469" s="273">
        <v>2260.9699999999998</v>
      </c>
      <c r="H469" s="274">
        <v>9</v>
      </c>
      <c r="I469" s="274">
        <f>H469</f>
        <v>9</v>
      </c>
      <c r="J469" s="273">
        <v>6.4</v>
      </c>
      <c r="K469" s="273">
        <f>I469-N469</f>
        <v>6.9090000000000007</v>
      </c>
      <c r="L469" s="273">
        <f>I469-P469</f>
        <v>7.0365000000000002</v>
      </c>
      <c r="M469" s="273">
        <v>41</v>
      </c>
      <c r="N469" s="274">
        <f>M469*0.051</f>
        <v>2.0909999999999997</v>
      </c>
      <c r="O469" s="273">
        <v>38.5</v>
      </c>
      <c r="P469" s="274">
        <f>O469*0.051</f>
        <v>1.9634999999999998</v>
      </c>
      <c r="Q469" s="275">
        <v>160</v>
      </c>
      <c r="R469" s="273">
        <f>K469*1000/D469</f>
        <v>172.72500000000002</v>
      </c>
      <c r="S469" s="273">
        <f>L469*1000/D469</f>
        <v>175.91249999999999</v>
      </c>
      <c r="T469" s="273">
        <f>L469-J469</f>
        <v>0.63649999999999984</v>
      </c>
      <c r="U469" s="273">
        <f>N469-P469</f>
        <v>0.12749999999999995</v>
      </c>
      <c r="V469" s="276">
        <f>O469-M469</f>
        <v>-2.5</v>
      </c>
    </row>
    <row r="470" spans="1:22" s="1" customFormat="1" x14ac:dyDescent="0.2">
      <c r="A470" s="258"/>
      <c r="B470" s="259">
        <v>464</v>
      </c>
      <c r="C470" s="302" t="s">
        <v>415</v>
      </c>
      <c r="D470" s="272">
        <v>20</v>
      </c>
      <c r="E470" s="272">
        <v>1985</v>
      </c>
      <c r="F470" s="272">
        <v>1063.32</v>
      </c>
      <c r="G470" s="272">
        <v>1063.32</v>
      </c>
      <c r="H470" s="274">
        <v>5.2</v>
      </c>
      <c r="I470" s="274">
        <f>H470</f>
        <v>5.2</v>
      </c>
      <c r="J470" s="273">
        <v>3.2</v>
      </c>
      <c r="K470" s="273">
        <f>I470-N470</f>
        <v>3.9250000000000003</v>
      </c>
      <c r="L470" s="273">
        <f>I470-P470</f>
        <v>3.3130000000000006</v>
      </c>
      <c r="M470" s="273">
        <v>25</v>
      </c>
      <c r="N470" s="274">
        <f>M470*0.051</f>
        <v>1.2749999999999999</v>
      </c>
      <c r="O470" s="273">
        <v>37</v>
      </c>
      <c r="P470" s="274">
        <f>O470*0.051</f>
        <v>1.8869999999999998</v>
      </c>
      <c r="Q470" s="275">
        <v>160</v>
      </c>
      <c r="R470" s="273">
        <f>K470*1000/D470</f>
        <v>196.25000000000003</v>
      </c>
      <c r="S470" s="273">
        <f>L470*1000/D470</f>
        <v>165.65000000000003</v>
      </c>
      <c r="T470" s="273">
        <f>L470-J470</f>
        <v>0.11300000000000043</v>
      </c>
      <c r="U470" s="273">
        <f>N470-P470</f>
        <v>-0.61199999999999988</v>
      </c>
      <c r="V470" s="276">
        <f>O470-M470</f>
        <v>12</v>
      </c>
    </row>
    <row r="471" spans="1:22" s="1" customFormat="1" x14ac:dyDescent="0.2">
      <c r="A471" s="258"/>
      <c r="B471" s="259">
        <v>465</v>
      </c>
      <c r="C471" s="302" t="s">
        <v>416</v>
      </c>
      <c r="D471" s="272">
        <v>10</v>
      </c>
      <c r="E471" s="272">
        <v>1987</v>
      </c>
      <c r="F471" s="272">
        <v>586.09</v>
      </c>
      <c r="G471" s="272">
        <v>586.09</v>
      </c>
      <c r="H471" s="274">
        <v>2.8</v>
      </c>
      <c r="I471" s="274">
        <f>H471</f>
        <v>2.8</v>
      </c>
      <c r="J471" s="273">
        <v>1.47</v>
      </c>
      <c r="K471" s="273">
        <f>I471-N471</f>
        <v>2.1879999999999997</v>
      </c>
      <c r="L471" s="273">
        <f>I471-P471</f>
        <v>2.0859999999999999</v>
      </c>
      <c r="M471" s="273">
        <v>12</v>
      </c>
      <c r="N471" s="274">
        <f>M471*0.051</f>
        <v>0.61199999999999999</v>
      </c>
      <c r="O471" s="273">
        <v>14</v>
      </c>
      <c r="P471" s="274">
        <f>O471*0.051</f>
        <v>0.71399999999999997</v>
      </c>
      <c r="Q471" s="275">
        <v>160</v>
      </c>
      <c r="R471" s="273">
        <f>K471*1000/D471</f>
        <v>218.79999999999995</v>
      </c>
      <c r="S471" s="273">
        <f>L471*1000/D471</f>
        <v>208.6</v>
      </c>
      <c r="T471" s="273">
        <f>L471-J471</f>
        <v>0.61599999999999988</v>
      </c>
      <c r="U471" s="273">
        <f>N471-P471</f>
        <v>-0.10199999999999998</v>
      </c>
      <c r="V471" s="276">
        <f>O471-M471</f>
        <v>2</v>
      </c>
    </row>
    <row r="472" spans="1:22" s="1" customFormat="1" x14ac:dyDescent="0.2">
      <c r="A472" s="258"/>
      <c r="B472" s="259">
        <v>466</v>
      </c>
      <c r="C472" s="302" t="s">
        <v>417</v>
      </c>
      <c r="D472" s="272">
        <v>20</v>
      </c>
      <c r="E472" s="272">
        <v>1988</v>
      </c>
      <c r="F472" s="272">
        <v>1100.8499999999999</v>
      </c>
      <c r="G472" s="272">
        <v>1100.8499999999999</v>
      </c>
      <c r="H472" s="274">
        <v>5.8</v>
      </c>
      <c r="I472" s="274">
        <f>H472</f>
        <v>5.8</v>
      </c>
      <c r="J472" s="273">
        <v>2.95</v>
      </c>
      <c r="K472" s="273">
        <f>I472-N472</f>
        <v>4.0659999999999998</v>
      </c>
      <c r="L472" s="273">
        <f>I472-P472</f>
        <v>3.964</v>
      </c>
      <c r="M472" s="273">
        <v>34</v>
      </c>
      <c r="N472" s="274">
        <f>M472*0.051</f>
        <v>1.734</v>
      </c>
      <c r="O472" s="273">
        <v>36</v>
      </c>
      <c r="P472" s="274">
        <f>O472*0.051</f>
        <v>1.8359999999999999</v>
      </c>
      <c r="Q472" s="275">
        <v>160</v>
      </c>
      <c r="R472" s="273">
        <f>K472*1000/D472</f>
        <v>203.3</v>
      </c>
      <c r="S472" s="273">
        <f>L472*1000/D472</f>
        <v>198.2</v>
      </c>
      <c r="T472" s="273">
        <f>L472-J472</f>
        <v>1.0139999999999998</v>
      </c>
      <c r="U472" s="273">
        <f>N472-P472</f>
        <v>-0.10199999999999987</v>
      </c>
      <c r="V472" s="276">
        <f>O472-M472</f>
        <v>2</v>
      </c>
    </row>
    <row r="473" spans="1:22" s="1" customFormat="1" x14ac:dyDescent="0.2">
      <c r="A473" s="258"/>
      <c r="B473" s="259">
        <v>467</v>
      </c>
      <c r="C473" s="271" t="s">
        <v>423</v>
      </c>
      <c r="D473" s="272">
        <v>20</v>
      </c>
      <c r="E473" s="272">
        <v>1979</v>
      </c>
      <c r="F473" s="272">
        <v>960.93</v>
      </c>
      <c r="G473" s="272">
        <v>960.93</v>
      </c>
      <c r="H473" s="274">
        <v>4.734</v>
      </c>
      <c r="I473" s="273">
        <f>H473</f>
        <v>4.734</v>
      </c>
      <c r="J473" s="274">
        <v>3.1680000000000001</v>
      </c>
      <c r="K473" s="273">
        <f>I473-N473</f>
        <v>3.6120000000000001</v>
      </c>
      <c r="L473" s="273">
        <f>I473-P473</f>
        <v>3.6630000000000003</v>
      </c>
      <c r="M473" s="273">
        <v>22</v>
      </c>
      <c r="N473" s="274">
        <f>M473*0.051</f>
        <v>1.1219999999999999</v>
      </c>
      <c r="O473" s="273">
        <v>21</v>
      </c>
      <c r="P473" s="273">
        <f>O473*0.051</f>
        <v>1.071</v>
      </c>
      <c r="Q473" s="275">
        <f>J473*1000/D473</f>
        <v>158.4</v>
      </c>
      <c r="R473" s="275">
        <f>K473*1000/D473</f>
        <v>180.6</v>
      </c>
      <c r="S473" s="275">
        <f>L473*1000/D473</f>
        <v>183.15000000000003</v>
      </c>
      <c r="T473" s="273">
        <f>L473-J473</f>
        <v>0.49500000000000011</v>
      </c>
      <c r="U473" s="273">
        <f>N473-P473</f>
        <v>5.0999999999999934E-2</v>
      </c>
      <c r="V473" s="276">
        <f>O473-M473</f>
        <v>-1</v>
      </c>
    </row>
    <row r="474" spans="1:22" s="1" customFormat="1" x14ac:dyDescent="0.2">
      <c r="A474" s="258"/>
      <c r="B474" s="259">
        <v>468</v>
      </c>
      <c r="C474" s="278" t="s">
        <v>433</v>
      </c>
      <c r="D474" s="279">
        <v>43</v>
      </c>
      <c r="E474" s="279">
        <v>1988</v>
      </c>
      <c r="F474" s="279">
        <v>2187.56</v>
      </c>
      <c r="G474" s="279">
        <v>2187.56</v>
      </c>
      <c r="H474" s="273">
        <v>10.869</v>
      </c>
      <c r="I474" s="273">
        <f>H474</f>
        <v>10.869</v>
      </c>
      <c r="J474" s="281">
        <v>6.88</v>
      </c>
      <c r="K474" s="273">
        <f>I474-N474</f>
        <v>8.1660000000000004</v>
      </c>
      <c r="L474" s="273">
        <f>I474-P474</f>
        <v>8.1846150000000009</v>
      </c>
      <c r="M474" s="282">
        <v>53</v>
      </c>
      <c r="N474" s="274">
        <f>M474*0.051</f>
        <v>2.7029999999999998</v>
      </c>
      <c r="O474" s="275">
        <v>52.634999999999998</v>
      </c>
      <c r="P474" s="273">
        <f>O474*0.051</f>
        <v>2.6843849999999998</v>
      </c>
      <c r="Q474" s="275">
        <f>J474*1000/D474</f>
        <v>160</v>
      </c>
      <c r="R474" s="275">
        <f>K474*1000/D474</f>
        <v>189.90697674418604</v>
      </c>
      <c r="S474" s="275">
        <f>L474*1000/D474</f>
        <v>190.33988372093026</v>
      </c>
      <c r="T474" s="273">
        <f>L474-J474</f>
        <v>1.304615000000001</v>
      </c>
      <c r="U474" s="273">
        <f>N474-P474</f>
        <v>1.8615000000000048E-2</v>
      </c>
      <c r="V474" s="276">
        <f>O474-M474</f>
        <v>-0.36500000000000199</v>
      </c>
    </row>
    <row r="475" spans="1:22" s="1" customFormat="1" x14ac:dyDescent="0.2">
      <c r="A475" s="258"/>
      <c r="B475" s="259">
        <v>469</v>
      </c>
      <c r="C475" s="271" t="s">
        <v>434</v>
      </c>
      <c r="D475" s="272">
        <v>18</v>
      </c>
      <c r="E475" s="272">
        <v>1982</v>
      </c>
      <c r="F475" s="272">
        <v>1048.75</v>
      </c>
      <c r="G475" s="272">
        <v>1048.75</v>
      </c>
      <c r="H475" s="275">
        <v>4.4950000000000001</v>
      </c>
      <c r="I475" s="273">
        <f>H475</f>
        <v>4.4950000000000001</v>
      </c>
      <c r="J475" s="275">
        <v>2.88</v>
      </c>
      <c r="K475" s="273">
        <f>I475-N475</f>
        <v>3.3730000000000002</v>
      </c>
      <c r="L475" s="273">
        <f>I475-P475</f>
        <v>3.1530880000000003</v>
      </c>
      <c r="M475" s="275">
        <v>22</v>
      </c>
      <c r="N475" s="274">
        <f>M475*0.051</f>
        <v>1.1219999999999999</v>
      </c>
      <c r="O475" s="275">
        <v>26.312000000000001</v>
      </c>
      <c r="P475" s="273">
        <f>O475*0.051</f>
        <v>1.341912</v>
      </c>
      <c r="Q475" s="275">
        <f>J475*1000/D475</f>
        <v>160</v>
      </c>
      <c r="R475" s="275">
        <f>K475*1000/D475</f>
        <v>187.38888888888889</v>
      </c>
      <c r="S475" s="275">
        <f>L475*1000/D475</f>
        <v>175.17155555555556</v>
      </c>
      <c r="T475" s="273">
        <f>L475-J475</f>
        <v>0.27308800000000044</v>
      </c>
      <c r="U475" s="273">
        <f>N475-P475</f>
        <v>-0.21991200000000011</v>
      </c>
      <c r="V475" s="276">
        <f>O475-M475</f>
        <v>4.3120000000000012</v>
      </c>
    </row>
    <row r="476" spans="1:22" s="1" customFormat="1" x14ac:dyDescent="0.2">
      <c r="A476" s="258"/>
      <c r="B476" s="259">
        <v>470</v>
      </c>
      <c r="C476" s="271" t="s">
        <v>435</v>
      </c>
      <c r="D476" s="272">
        <v>55</v>
      </c>
      <c r="E476" s="272">
        <v>1986</v>
      </c>
      <c r="F476" s="273">
        <v>2708.93</v>
      </c>
      <c r="G476" s="273">
        <v>2708.93</v>
      </c>
      <c r="H476" s="275">
        <v>13.933</v>
      </c>
      <c r="I476" s="273">
        <f>H476</f>
        <v>13.933</v>
      </c>
      <c r="J476" s="275">
        <v>8.8000000000000007</v>
      </c>
      <c r="K476" s="273">
        <f>I476-N476</f>
        <v>10.210000000000001</v>
      </c>
      <c r="L476" s="273">
        <f>I476-P476</f>
        <v>8.8683429999999994</v>
      </c>
      <c r="M476" s="275">
        <v>73</v>
      </c>
      <c r="N476" s="274">
        <f>M476*0.051</f>
        <v>3.7229999999999999</v>
      </c>
      <c r="O476" s="274">
        <v>99.307000000000002</v>
      </c>
      <c r="P476" s="273">
        <f>O476*0.051</f>
        <v>5.0646569999999995</v>
      </c>
      <c r="Q476" s="275">
        <f>J476*1000/D476</f>
        <v>160</v>
      </c>
      <c r="R476" s="275">
        <f>K476*1000/D476</f>
        <v>185.63636363636363</v>
      </c>
      <c r="S476" s="275">
        <f>L476*1000/D476</f>
        <v>161.24259999999998</v>
      </c>
      <c r="T476" s="273">
        <f>L476-J476</f>
        <v>6.834299999999871E-2</v>
      </c>
      <c r="U476" s="273">
        <f>N476-P476</f>
        <v>-1.3416569999999997</v>
      </c>
      <c r="V476" s="276">
        <f>O476-M476</f>
        <v>26.307000000000002</v>
      </c>
    </row>
    <row r="477" spans="1:22" s="1" customFormat="1" x14ac:dyDescent="0.2">
      <c r="A477" s="258"/>
      <c r="B477" s="259">
        <v>471</v>
      </c>
      <c r="C477" s="271" t="s">
        <v>436</v>
      </c>
      <c r="D477" s="272">
        <v>12</v>
      </c>
      <c r="E477" s="272">
        <v>1963</v>
      </c>
      <c r="F477" s="272">
        <v>538.22</v>
      </c>
      <c r="G477" s="272">
        <v>497.34</v>
      </c>
      <c r="H477" s="275">
        <v>2.9689999999999999</v>
      </c>
      <c r="I477" s="273">
        <f>H477</f>
        <v>2.9689999999999999</v>
      </c>
      <c r="J477" s="275">
        <v>1.92</v>
      </c>
      <c r="K477" s="273">
        <f>I477-N477</f>
        <v>2.2039999999999997</v>
      </c>
      <c r="L477" s="273">
        <f>I477-P477</f>
        <v>1.9908709999999998</v>
      </c>
      <c r="M477" s="275">
        <v>15</v>
      </c>
      <c r="N477" s="274">
        <f>M477*0.051</f>
        <v>0.7649999999999999</v>
      </c>
      <c r="O477" s="275">
        <v>19.178999999999998</v>
      </c>
      <c r="P477" s="273">
        <f>O477*0.051</f>
        <v>0.97812899999999992</v>
      </c>
      <c r="Q477" s="275">
        <f>J477*1000/D477</f>
        <v>160</v>
      </c>
      <c r="R477" s="275">
        <f>K477*1000/D477</f>
        <v>183.66666666666663</v>
      </c>
      <c r="S477" s="275">
        <f>L477*1000/D477</f>
        <v>165.90591666666666</v>
      </c>
      <c r="T477" s="273">
        <f>L477-J477</f>
        <v>7.0870999999999906E-2</v>
      </c>
      <c r="U477" s="273">
        <f>N477-P477</f>
        <v>-0.21312900000000001</v>
      </c>
      <c r="V477" s="276">
        <f>O477-M477</f>
        <v>4.1789999999999985</v>
      </c>
    </row>
    <row r="478" spans="1:22" s="1" customFormat="1" x14ac:dyDescent="0.2">
      <c r="A478" s="258"/>
      <c r="B478" s="259">
        <v>472</v>
      </c>
      <c r="C478" s="271" t="s">
        <v>437</v>
      </c>
      <c r="D478" s="272">
        <v>36</v>
      </c>
      <c r="E478" s="272">
        <v>1968</v>
      </c>
      <c r="F478" s="272">
        <v>1531.52</v>
      </c>
      <c r="G478" s="272">
        <v>1531.52</v>
      </c>
      <c r="H478" s="275">
        <v>8.42</v>
      </c>
      <c r="I478" s="273">
        <f>H478</f>
        <v>8.42</v>
      </c>
      <c r="J478" s="275">
        <v>5.76</v>
      </c>
      <c r="K478" s="273">
        <f>I478-N478</f>
        <v>6.38</v>
      </c>
      <c r="L478" s="273">
        <f>I478-P478</f>
        <v>6.5418229999999999</v>
      </c>
      <c r="M478" s="275">
        <v>40</v>
      </c>
      <c r="N478" s="274">
        <f>M478*0.051</f>
        <v>2.04</v>
      </c>
      <c r="O478" s="275">
        <v>36.826999999999998</v>
      </c>
      <c r="P478" s="273">
        <f>O478*0.051</f>
        <v>1.8781769999999998</v>
      </c>
      <c r="Q478" s="275">
        <f>J478*1000/D478</f>
        <v>160</v>
      </c>
      <c r="R478" s="275">
        <f>K478*1000/D478</f>
        <v>177.22222222222223</v>
      </c>
      <c r="S478" s="275">
        <f>L478*1000/D478</f>
        <v>181.71730555555555</v>
      </c>
      <c r="T478" s="273">
        <f>L478-J478</f>
        <v>0.78182300000000016</v>
      </c>
      <c r="U478" s="273">
        <f>N478-P478</f>
        <v>0.16182300000000027</v>
      </c>
      <c r="V478" s="276">
        <f>O478-M478</f>
        <v>-3.1730000000000018</v>
      </c>
    </row>
    <row r="479" spans="1:22" s="1" customFormat="1" x14ac:dyDescent="0.2">
      <c r="A479" s="258"/>
      <c r="B479" s="259">
        <v>474</v>
      </c>
      <c r="C479" s="271" t="s">
        <v>438</v>
      </c>
      <c r="D479" s="272">
        <v>36</v>
      </c>
      <c r="E479" s="272">
        <v>1984</v>
      </c>
      <c r="F479" s="273">
        <v>2237.98</v>
      </c>
      <c r="G479" s="273">
        <v>2237.98</v>
      </c>
      <c r="H479" s="273">
        <v>8.8620000000000001</v>
      </c>
      <c r="I479" s="273">
        <f>H479</f>
        <v>8.8620000000000001</v>
      </c>
      <c r="J479" s="273">
        <v>5.76</v>
      </c>
      <c r="K479" s="273">
        <f>I479-N479</f>
        <v>6.3120000000000003</v>
      </c>
      <c r="L479" s="273">
        <f>I479-P479</f>
        <v>6.1127940000000009</v>
      </c>
      <c r="M479" s="273">
        <v>50</v>
      </c>
      <c r="N479" s="274">
        <f>M479*0.051</f>
        <v>2.5499999999999998</v>
      </c>
      <c r="O479" s="273">
        <v>53.905999999999999</v>
      </c>
      <c r="P479" s="273">
        <f>O479*0.051</f>
        <v>2.7492059999999996</v>
      </c>
      <c r="Q479" s="275">
        <f>J479*1000/D479</f>
        <v>160</v>
      </c>
      <c r="R479" s="275">
        <f>K479*1000/D479</f>
        <v>175.33333333333334</v>
      </c>
      <c r="S479" s="275">
        <f>L479*1000/D479</f>
        <v>169.79983333333337</v>
      </c>
      <c r="T479" s="273">
        <f>L479-J479</f>
        <v>0.35279400000000116</v>
      </c>
      <c r="U479" s="273">
        <f>N479-P479</f>
        <v>-0.19920599999999977</v>
      </c>
      <c r="V479" s="276">
        <f>O479-M479</f>
        <v>3.9059999999999988</v>
      </c>
    </row>
    <row r="480" spans="1:22" s="1" customFormat="1" x14ac:dyDescent="0.2">
      <c r="A480" s="258"/>
      <c r="B480" s="259">
        <v>475</v>
      </c>
      <c r="C480" s="271" t="s">
        <v>439</v>
      </c>
      <c r="D480" s="272">
        <v>36</v>
      </c>
      <c r="E480" s="272">
        <v>1993</v>
      </c>
      <c r="F480" s="272">
        <v>1827.44</v>
      </c>
      <c r="G480" s="272">
        <v>1827.44</v>
      </c>
      <c r="H480" s="275">
        <v>8.1739999999999995</v>
      </c>
      <c r="I480" s="273">
        <f>H480</f>
        <v>8.1739999999999995</v>
      </c>
      <c r="J480" s="275">
        <v>5.76</v>
      </c>
      <c r="K480" s="273">
        <f>I480-N480</f>
        <v>6.1788289999999995</v>
      </c>
      <c r="L480" s="273">
        <f>I480-P480</f>
        <v>6.1589389999999993</v>
      </c>
      <c r="M480" s="275">
        <v>39.121000000000002</v>
      </c>
      <c r="N480" s="274">
        <f>M480*0.051</f>
        <v>1.995171</v>
      </c>
      <c r="O480" s="275">
        <v>39.511000000000003</v>
      </c>
      <c r="P480" s="273">
        <f>O480*0.051</f>
        <v>2.0150610000000002</v>
      </c>
      <c r="Q480" s="275">
        <f>J480*1000/D480</f>
        <v>160</v>
      </c>
      <c r="R480" s="275">
        <f>K480*1000/D480</f>
        <v>171.63413888888888</v>
      </c>
      <c r="S480" s="275">
        <f>L480*1000/D480</f>
        <v>171.08163888888888</v>
      </c>
      <c r="T480" s="273">
        <f>L480-J480</f>
        <v>0.39893899999999949</v>
      </c>
      <c r="U480" s="273">
        <f>N480-P480</f>
        <v>-1.9890000000000185E-2</v>
      </c>
      <c r="V480" s="276">
        <f>O480-M480</f>
        <v>0.39000000000000057</v>
      </c>
    </row>
    <row r="481" spans="1:22" s="1" customFormat="1" x14ac:dyDescent="0.2">
      <c r="A481" s="258"/>
      <c r="B481" s="259">
        <v>476</v>
      </c>
      <c r="C481" s="271" t="s">
        <v>440</v>
      </c>
      <c r="D481" s="272">
        <v>10</v>
      </c>
      <c r="E481" s="272">
        <v>1958</v>
      </c>
      <c r="F481" s="272">
        <v>634.72</v>
      </c>
      <c r="G481" s="272">
        <v>527.48</v>
      </c>
      <c r="H481" s="275">
        <v>2.327</v>
      </c>
      <c r="I481" s="273">
        <f>H481</f>
        <v>2.327</v>
      </c>
      <c r="J481" s="275">
        <v>1.8</v>
      </c>
      <c r="K481" s="273">
        <f>I481-N481</f>
        <v>1.7149999999999999</v>
      </c>
      <c r="L481" s="273">
        <f>I481-P481</f>
        <v>1.7149999999999999</v>
      </c>
      <c r="M481" s="275">
        <v>12</v>
      </c>
      <c r="N481" s="274">
        <f>M481*0.051</f>
        <v>0.61199999999999999</v>
      </c>
      <c r="O481" s="275">
        <v>12</v>
      </c>
      <c r="P481" s="273">
        <f>O481*0.051</f>
        <v>0.61199999999999999</v>
      </c>
      <c r="Q481" s="275">
        <f>J481*1000/D481</f>
        <v>180</v>
      </c>
      <c r="R481" s="275">
        <f>K481*1000/D481</f>
        <v>171.49999999999997</v>
      </c>
      <c r="S481" s="275">
        <f>L481*1000/D481</f>
        <v>171.49999999999997</v>
      </c>
      <c r="T481" s="273">
        <f>L481-J481</f>
        <v>-8.5000000000000187E-2</v>
      </c>
      <c r="U481" s="273">
        <f>N481-P481</f>
        <v>0</v>
      </c>
      <c r="V481" s="276">
        <f>O481-M481</f>
        <v>0</v>
      </c>
    </row>
    <row r="482" spans="1:22" s="1" customFormat="1" x14ac:dyDescent="0.2">
      <c r="A482" s="258"/>
      <c r="B482" s="259">
        <v>477</v>
      </c>
      <c r="C482" s="278" t="s">
        <v>441</v>
      </c>
      <c r="D482" s="279">
        <v>4</v>
      </c>
      <c r="E482" s="279">
        <v>1958</v>
      </c>
      <c r="F482" s="280">
        <v>193.31</v>
      </c>
      <c r="G482" s="280">
        <v>193.31</v>
      </c>
      <c r="H482" s="273">
        <v>2.4279999999999999</v>
      </c>
      <c r="I482" s="273">
        <f>H482</f>
        <v>2.4279999999999999</v>
      </c>
      <c r="J482" s="281">
        <v>0.64</v>
      </c>
      <c r="K482" s="273">
        <f>I482-N482</f>
        <v>1.7650000000000001</v>
      </c>
      <c r="L482" s="273">
        <f>I482-P482</f>
        <v>1.6120000000000001</v>
      </c>
      <c r="M482" s="282">
        <v>13</v>
      </c>
      <c r="N482" s="274">
        <f>M482*0.051</f>
        <v>0.66299999999999992</v>
      </c>
      <c r="O482" s="275">
        <v>16</v>
      </c>
      <c r="P482" s="273">
        <f>O482*0.051</f>
        <v>0.81599999999999995</v>
      </c>
      <c r="Q482" s="275">
        <f>J482*1000/D482</f>
        <v>160</v>
      </c>
      <c r="R482" s="275">
        <f>K482*1000/D482</f>
        <v>441.25000000000006</v>
      </c>
      <c r="S482" s="275">
        <f>L482*1000/D482</f>
        <v>403</v>
      </c>
      <c r="T482" s="273">
        <f>L482-J482</f>
        <v>0.97200000000000009</v>
      </c>
      <c r="U482" s="273">
        <f>N482-P482</f>
        <v>-0.15300000000000002</v>
      </c>
      <c r="V482" s="276">
        <f>O482-M482</f>
        <v>3</v>
      </c>
    </row>
    <row r="483" spans="1:22" s="1" customFormat="1" x14ac:dyDescent="0.2">
      <c r="A483" s="258"/>
      <c r="B483" s="259">
        <v>478</v>
      </c>
      <c r="C483" s="271" t="s">
        <v>442</v>
      </c>
      <c r="D483" s="272">
        <v>3</v>
      </c>
      <c r="E483" s="272">
        <v>1988</v>
      </c>
      <c r="F483" s="272">
        <v>167.31</v>
      </c>
      <c r="G483" s="272">
        <v>167.31</v>
      </c>
      <c r="H483" s="274">
        <v>1.0249999999999999</v>
      </c>
      <c r="I483" s="273">
        <f>H483</f>
        <v>1.0249999999999999</v>
      </c>
      <c r="J483" s="273">
        <v>0.48</v>
      </c>
      <c r="K483" s="273">
        <f>I483-N483</f>
        <v>0.92299999999999993</v>
      </c>
      <c r="L483" s="273">
        <f>I483-P483</f>
        <v>0.91274899999999992</v>
      </c>
      <c r="M483" s="275">
        <v>2</v>
      </c>
      <c r="N483" s="274">
        <f>M483*0.051</f>
        <v>0.10199999999999999</v>
      </c>
      <c r="O483" s="275">
        <v>2.2010000000000001</v>
      </c>
      <c r="P483" s="273">
        <f>O483*0.051</f>
        <v>0.11225099999999999</v>
      </c>
      <c r="Q483" s="275">
        <f>J483*1000/D483</f>
        <v>160</v>
      </c>
      <c r="R483" s="275">
        <f>K483*1000/D483</f>
        <v>307.66666666666663</v>
      </c>
      <c r="S483" s="275">
        <f>L483*1000/D483</f>
        <v>304.24966666666666</v>
      </c>
      <c r="T483" s="273">
        <f>L483-J483</f>
        <v>0.43274899999999994</v>
      </c>
      <c r="U483" s="273">
        <f>N483-P483</f>
        <v>-1.0250999999999996E-2</v>
      </c>
      <c r="V483" s="276">
        <f>O483-M483</f>
        <v>0.20100000000000007</v>
      </c>
    </row>
    <row r="484" spans="1:22" s="1" customFormat="1" x14ac:dyDescent="0.2">
      <c r="A484" s="258"/>
      <c r="B484" s="259">
        <v>479</v>
      </c>
      <c r="C484" s="271" t="s">
        <v>443</v>
      </c>
      <c r="D484" s="272">
        <v>6</v>
      </c>
      <c r="E484" s="272">
        <v>1985</v>
      </c>
      <c r="F484" s="273">
        <v>230.55</v>
      </c>
      <c r="G484" s="273">
        <v>230.55</v>
      </c>
      <c r="H484" s="274">
        <v>2.0110000000000001</v>
      </c>
      <c r="I484" s="273">
        <f>H484</f>
        <v>2.0110000000000001</v>
      </c>
      <c r="J484" s="274">
        <v>0.96</v>
      </c>
      <c r="K484" s="273">
        <f>I484-N484</f>
        <v>1.7560000000000002</v>
      </c>
      <c r="L484" s="273">
        <f>I484-P484</f>
        <v>1.7050000000000001</v>
      </c>
      <c r="M484" s="273">
        <v>5</v>
      </c>
      <c r="N484" s="274">
        <f>M484*0.051</f>
        <v>0.255</v>
      </c>
      <c r="O484" s="274">
        <v>6</v>
      </c>
      <c r="P484" s="273">
        <f>O484*0.051</f>
        <v>0.30599999999999999</v>
      </c>
      <c r="Q484" s="275">
        <f>J484*1000/D484</f>
        <v>160</v>
      </c>
      <c r="R484" s="275">
        <f>K484*1000/D484</f>
        <v>292.66666666666669</v>
      </c>
      <c r="S484" s="275">
        <f>L484*1000/D484</f>
        <v>284.16666666666669</v>
      </c>
      <c r="T484" s="273">
        <f>L484-J484</f>
        <v>0.74500000000000011</v>
      </c>
      <c r="U484" s="273">
        <f>N484-P484</f>
        <v>-5.099999999999999E-2</v>
      </c>
      <c r="V484" s="276">
        <f>O484-M484</f>
        <v>1</v>
      </c>
    </row>
    <row r="485" spans="1:22" s="1" customFormat="1" x14ac:dyDescent="0.2">
      <c r="A485" s="258"/>
      <c r="B485" s="259">
        <v>480</v>
      </c>
      <c r="C485" s="271" t="s">
        <v>444</v>
      </c>
      <c r="D485" s="272">
        <v>25</v>
      </c>
      <c r="E485" s="272">
        <v>1987</v>
      </c>
      <c r="F485" s="273">
        <v>1350.28</v>
      </c>
      <c r="G485" s="273">
        <v>1350.28</v>
      </c>
      <c r="H485" s="274">
        <v>7.6239999999999997</v>
      </c>
      <c r="I485" s="273">
        <f>H485</f>
        <v>7.6239999999999997</v>
      </c>
      <c r="J485" s="274">
        <v>4</v>
      </c>
      <c r="K485" s="273">
        <f>I485-N485</f>
        <v>5.7370000000000001</v>
      </c>
      <c r="L485" s="273">
        <f>I485-P485</f>
        <v>5.4068769999999997</v>
      </c>
      <c r="M485" s="273">
        <v>37</v>
      </c>
      <c r="N485" s="274">
        <f>M485*0.051</f>
        <v>1.8869999999999998</v>
      </c>
      <c r="O485" s="274">
        <v>43.472999999999999</v>
      </c>
      <c r="P485" s="273">
        <f>O485*0.051</f>
        <v>2.217123</v>
      </c>
      <c r="Q485" s="275">
        <f>J485*1000/D485</f>
        <v>160</v>
      </c>
      <c r="R485" s="275">
        <f>K485*1000/D485</f>
        <v>229.48</v>
      </c>
      <c r="S485" s="275">
        <f>L485*1000/D485</f>
        <v>216.27507999999997</v>
      </c>
      <c r="T485" s="273">
        <f>L485-J485</f>
        <v>1.4068769999999997</v>
      </c>
      <c r="U485" s="273">
        <f>N485-P485</f>
        <v>-0.33012300000000017</v>
      </c>
      <c r="V485" s="276">
        <f>O485-M485</f>
        <v>6.472999999999999</v>
      </c>
    </row>
    <row r="486" spans="1:22" s="1" customFormat="1" x14ac:dyDescent="0.2">
      <c r="A486" s="258"/>
      <c r="B486" s="259">
        <v>481</v>
      </c>
      <c r="C486" s="271" t="s">
        <v>445</v>
      </c>
      <c r="D486" s="272">
        <v>12</v>
      </c>
      <c r="E486" s="272">
        <v>1964</v>
      </c>
      <c r="F486" s="273">
        <v>539.13</v>
      </c>
      <c r="G486" s="273">
        <v>495.17</v>
      </c>
      <c r="H486" s="274">
        <v>3.2519999999999998</v>
      </c>
      <c r="I486" s="273">
        <f>H486</f>
        <v>3.2519999999999998</v>
      </c>
      <c r="J486" s="274">
        <v>1.92</v>
      </c>
      <c r="K486" s="273">
        <f>I486-N486</f>
        <v>2.6399999999999997</v>
      </c>
      <c r="L486" s="273">
        <f>I486-P486</f>
        <v>2.436051</v>
      </c>
      <c r="M486" s="273">
        <v>12</v>
      </c>
      <c r="N486" s="274">
        <f>M486*0.051</f>
        <v>0.61199999999999999</v>
      </c>
      <c r="O486" s="274">
        <v>15.999000000000001</v>
      </c>
      <c r="P486" s="273">
        <f>O486*0.051</f>
        <v>0.81594899999999992</v>
      </c>
      <c r="Q486" s="275">
        <f>J486*1000/D486</f>
        <v>160</v>
      </c>
      <c r="R486" s="275">
        <f>K486*1000/D486</f>
        <v>219.99999999999997</v>
      </c>
      <c r="S486" s="275">
        <f>L486*1000/D486</f>
        <v>203.00424999999998</v>
      </c>
      <c r="T486" s="273">
        <f>L486-J486</f>
        <v>0.51605100000000004</v>
      </c>
      <c r="U486" s="273">
        <f>N486-P486</f>
        <v>-0.20394899999999994</v>
      </c>
      <c r="V486" s="276">
        <f>O486-M486</f>
        <v>3.9990000000000006</v>
      </c>
    </row>
    <row r="487" spans="1:22" s="1" customFormat="1" x14ac:dyDescent="0.2">
      <c r="A487" s="258"/>
      <c r="B487" s="259">
        <v>482</v>
      </c>
      <c r="C487" s="271" t="s">
        <v>446</v>
      </c>
      <c r="D487" s="272">
        <v>4</v>
      </c>
      <c r="E487" s="272">
        <v>1978</v>
      </c>
      <c r="F487" s="273">
        <v>571.25</v>
      </c>
      <c r="G487" s="273">
        <v>571.25</v>
      </c>
      <c r="H487" s="274">
        <v>0.96199999999999997</v>
      </c>
      <c r="I487" s="273">
        <f>H487</f>
        <v>0.96199999999999997</v>
      </c>
      <c r="J487" s="274">
        <v>0.64</v>
      </c>
      <c r="K487" s="273">
        <f>I487-N487</f>
        <v>0.86</v>
      </c>
      <c r="L487" s="273">
        <f>I487-P487</f>
        <v>0.91099999999999992</v>
      </c>
      <c r="M487" s="273">
        <v>2</v>
      </c>
      <c r="N487" s="274">
        <f>M487*0.051</f>
        <v>0.10199999999999999</v>
      </c>
      <c r="O487" s="274">
        <v>1</v>
      </c>
      <c r="P487" s="273">
        <f>O487*0.051</f>
        <v>5.0999999999999997E-2</v>
      </c>
      <c r="Q487" s="275">
        <f>J487*1000/D487</f>
        <v>160</v>
      </c>
      <c r="R487" s="275">
        <f>K487*1000/D487</f>
        <v>215</v>
      </c>
      <c r="S487" s="275">
        <f>L487*1000/D487</f>
        <v>227.74999999999997</v>
      </c>
      <c r="T487" s="273">
        <f>L487-J487</f>
        <v>0.27099999999999991</v>
      </c>
      <c r="U487" s="273">
        <f>N487-P487</f>
        <v>5.0999999999999997E-2</v>
      </c>
      <c r="V487" s="276">
        <f>O487-M487</f>
        <v>-1</v>
      </c>
    </row>
    <row r="488" spans="1:22" s="1" customFormat="1" x14ac:dyDescent="0.2">
      <c r="A488" s="258"/>
      <c r="B488" s="259">
        <v>483</v>
      </c>
      <c r="C488" s="271" t="s">
        <v>447</v>
      </c>
      <c r="D488" s="272">
        <v>55</v>
      </c>
      <c r="E488" s="272">
        <v>1985</v>
      </c>
      <c r="F488" s="273">
        <v>2679.72</v>
      </c>
      <c r="G488" s="273">
        <v>2679.72</v>
      </c>
      <c r="H488" s="274">
        <v>13.423</v>
      </c>
      <c r="I488" s="273">
        <f>H488</f>
        <v>13.423</v>
      </c>
      <c r="J488" s="274">
        <v>8.8000000000000007</v>
      </c>
      <c r="K488" s="273">
        <f>I488-N488</f>
        <v>11.638</v>
      </c>
      <c r="L488" s="273">
        <f>I488-P488</f>
        <v>8.7070299999999996</v>
      </c>
      <c r="M488" s="273">
        <v>35</v>
      </c>
      <c r="N488" s="274">
        <f>M488*0.051</f>
        <v>1.7849999999999999</v>
      </c>
      <c r="O488" s="274">
        <v>92.47</v>
      </c>
      <c r="P488" s="273">
        <f>O488*0.051</f>
        <v>4.7159699999999996</v>
      </c>
      <c r="Q488" s="275">
        <f>J488*1000/D488</f>
        <v>160</v>
      </c>
      <c r="R488" s="275">
        <f>K488*1000/D488</f>
        <v>211.6</v>
      </c>
      <c r="S488" s="275">
        <f>L488*1000/D488</f>
        <v>158.30963636363634</v>
      </c>
      <c r="T488" s="273">
        <f>L488-J488</f>
        <v>-9.2970000000001107E-2</v>
      </c>
      <c r="U488" s="273">
        <f>N488-P488</f>
        <v>-2.9309699999999994</v>
      </c>
      <c r="V488" s="276">
        <f>O488-M488</f>
        <v>57.47</v>
      </c>
    </row>
    <row r="489" spans="1:22" s="1" customFormat="1" x14ac:dyDescent="0.2">
      <c r="A489" s="258"/>
      <c r="B489" s="259">
        <v>484</v>
      </c>
      <c r="C489" s="271" t="s">
        <v>448</v>
      </c>
      <c r="D489" s="272">
        <v>36</v>
      </c>
      <c r="E489" s="272">
        <v>1967</v>
      </c>
      <c r="F489" s="273">
        <v>1522.31</v>
      </c>
      <c r="G489" s="273">
        <v>1522.31</v>
      </c>
      <c r="H489" s="274">
        <v>9.8930000000000007</v>
      </c>
      <c r="I489" s="273">
        <f>H489</f>
        <v>9.8930000000000007</v>
      </c>
      <c r="J489" s="274">
        <v>5.76</v>
      </c>
      <c r="K489" s="273">
        <f>I489-N489</f>
        <v>7.2920000000000007</v>
      </c>
      <c r="L489" s="273">
        <f>I489-P489</f>
        <v>7.3524350000000016</v>
      </c>
      <c r="M489" s="273">
        <v>51</v>
      </c>
      <c r="N489" s="274">
        <f>M489*0.051</f>
        <v>2.601</v>
      </c>
      <c r="O489" s="274">
        <v>49.814999999999998</v>
      </c>
      <c r="P489" s="273">
        <f>O489*0.051</f>
        <v>2.5405649999999995</v>
      </c>
      <c r="Q489" s="275">
        <f>J489*1000/D489</f>
        <v>160</v>
      </c>
      <c r="R489" s="275">
        <f>K489*1000/D489</f>
        <v>202.55555555555557</v>
      </c>
      <c r="S489" s="275">
        <f>L489*1000/D489</f>
        <v>204.23430555555558</v>
      </c>
      <c r="T489" s="273">
        <f>L489-J489</f>
        <v>1.5924350000000018</v>
      </c>
      <c r="U489" s="273">
        <f>N489-P489</f>
        <v>6.0435000000000461E-2</v>
      </c>
      <c r="V489" s="276">
        <f>O489-M489</f>
        <v>-1.1850000000000023</v>
      </c>
    </row>
    <row r="490" spans="1:22" s="1" customFormat="1" x14ac:dyDescent="0.2">
      <c r="A490" s="258"/>
      <c r="B490" s="259">
        <v>485</v>
      </c>
      <c r="C490" s="271" t="s">
        <v>449</v>
      </c>
      <c r="D490" s="272">
        <v>20</v>
      </c>
      <c r="E490" s="272">
        <v>1976</v>
      </c>
      <c r="F490" s="273">
        <v>951.69</v>
      </c>
      <c r="G490" s="273">
        <v>951.69</v>
      </c>
      <c r="H490" s="274">
        <v>5.1630000000000003</v>
      </c>
      <c r="I490" s="273">
        <f>H490</f>
        <v>5.1630000000000003</v>
      </c>
      <c r="J490" s="274">
        <v>3.2</v>
      </c>
      <c r="K490" s="273">
        <f>I490-N490</f>
        <v>3.8880000000000003</v>
      </c>
      <c r="L490" s="273">
        <f>I490-P490</f>
        <v>4.0155000000000003</v>
      </c>
      <c r="M490" s="273">
        <v>25</v>
      </c>
      <c r="N490" s="274">
        <f>M490*0.051</f>
        <v>1.2749999999999999</v>
      </c>
      <c r="O490" s="274">
        <v>22.5</v>
      </c>
      <c r="P490" s="273">
        <f>O490*0.051</f>
        <v>1.1475</v>
      </c>
      <c r="Q490" s="275">
        <f>J490*1000/D490</f>
        <v>160</v>
      </c>
      <c r="R490" s="275">
        <f>K490*1000/D490</f>
        <v>194.40000000000003</v>
      </c>
      <c r="S490" s="275">
        <f>L490*1000/D490</f>
        <v>200.77500000000003</v>
      </c>
      <c r="T490" s="273">
        <f>L490-J490</f>
        <v>0.81550000000000011</v>
      </c>
      <c r="U490" s="273">
        <f>N490-P490</f>
        <v>0.12749999999999995</v>
      </c>
      <c r="V490" s="276">
        <f>O490-M490</f>
        <v>-2.5</v>
      </c>
    </row>
    <row r="491" spans="1:22" s="1" customFormat="1" x14ac:dyDescent="0.2">
      <c r="A491" s="258"/>
      <c r="B491" s="259">
        <v>486</v>
      </c>
      <c r="C491" s="271" t="s">
        <v>451</v>
      </c>
      <c r="D491" s="272">
        <v>40</v>
      </c>
      <c r="E491" s="272">
        <v>1975</v>
      </c>
      <c r="F491" s="272">
        <v>2232.09</v>
      </c>
      <c r="G491" s="272">
        <v>2232.09</v>
      </c>
      <c r="H491" s="274">
        <v>9.0039999999999996</v>
      </c>
      <c r="I491" s="273">
        <f>H491</f>
        <v>9.0039999999999996</v>
      </c>
      <c r="J491" s="274">
        <v>4.8</v>
      </c>
      <c r="K491" s="273">
        <f>I491-N491</f>
        <v>5.74</v>
      </c>
      <c r="L491" s="273">
        <f>I491-P491</f>
        <v>6.3010000000000002</v>
      </c>
      <c r="M491" s="273">
        <v>64</v>
      </c>
      <c r="N491" s="274">
        <f>M491*0.051</f>
        <v>3.2639999999999998</v>
      </c>
      <c r="O491" s="273">
        <v>53</v>
      </c>
      <c r="P491" s="273">
        <f>O491*0.051</f>
        <v>2.7029999999999998</v>
      </c>
      <c r="Q491" s="275">
        <f>J491*1000/D491</f>
        <v>120</v>
      </c>
      <c r="R491" s="275">
        <f>K491*1000/D491</f>
        <v>143.5</v>
      </c>
      <c r="S491" s="275">
        <f>L491*1000/D491</f>
        <v>157.52500000000001</v>
      </c>
      <c r="T491" s="273">
        <f>L491-J491</f>
        <v>1.5010000000000003</v>
      </c>
      <c r="U491" s="273">
        <f>N491-P491</f>
        <v>0.56099999999999994</v>
      </c>
      <c r="V491" s="276">
        <f>O491-M491</f>
        <v>-11</v>
      </c>
    </row>
    <row r="492" spans="1:22" s="1" customFormat="1" x14ac:dyDescent="0.2">
      <c r="A492" s="258"/>
      <c r="B492" s="259">
        <v>487</v>
      </c>
      <c r="C492" s="271" t="s">
        <v>452</v>
      </c>
      <c r="D492" s="272">
        <v>21</v>
      </c>
      <c r="E492" s="272">
        <v>1975</v>
      </c>
      <c r="F492" s="272">
        <v>937.3</v>
      </c>
      <c r="G492" s="272">
        <v>937.3</v>
      </c>
      <c r="H492" s="274">
        <v>3.9740000000000002</v>
      </c>
      <c r="I492" s="273">
        <f>H492</f>
        <v>3.9740000000000002</v>
      </c>
      <c r="J492" s="274">
        <v>2.52</v>
      </c>
      <c r="K492" s="273">
        <f>I492-N492</f>
        <v>2.75</v>
      </c>
      <c r="L492" s="273">
        <f>I492-P492</f>
        <v>2.8010000000000002</v>
      </c>
      <c r="M492" s="273">
        <v>24</v>
      </c>
      <c r="N492" s="274">
        <f>M492*0.051</f>
        <v>1.224</v>
      </c>
      <c r="O492" s="273">
        <v>23</v>
      </c>
      <c r="P492" s="273">
        <f>O492*0.051</f>
        <v>1.1729999999999998</v>
      </c>
      <c r="Q492" s="275">
        <f>J492*1000/D492</f>
        <v>120</v>
      </c>
      <c r="R492" s="275">
        <f>K492*1000/D492</f>
        <v>130.95238095238096</v>
      </c>
      <c r="S492" s="275">
        <f>L492*1000/D492</f>
        <v>133.38095238095238</v>
      </c>
      <c r="T492" s="273">
        <f>L492-J492</f>
        <v>0.28100000000000014</v>
      </c>
      <c r="U492" s="273">
        <f>N492-P492</f>
        <v>5.1000000000000156E-2</v>
      </c>
      <c r="V492" s="276">
        <f>O492-M492</f>
        <v>-1</v>
      </c>
    </row>
    <row r="493" spans="1:22" s="1" customFormat="1" x14ac:dyDescent="0.2">
      <c r="A493" s="258"/>
      <c r="B493" s="259">
        <v>488</v>
      </c>
      <c r="C493" s="271" t="s">
        <v>453</v>
      </c>
      <c r="D493" s="272">
        <v>20</v>
      </c>
      <c r="E493" s="272">
        <v>1975</v>
      </c>
      <c r="F493" s="272">
        <v>1032.29</v>
      </c>
      <c r="G493" s="272">
        <v>1032.3900000000001</v>
      </c>
      <c r="H493" s="274">
        <v>4.6239999999999997</v>
      </c>
      <c r="I493" s="273">
        <f>H493</f>
        <v>4.6239999999999997</v>
      </c>
      <c r="J493" s="274">
        <v>2.4</v>
      </c>
      <c r="K493" s="273">
        <f>I493-N493</f>
        <v>2.8389999999999995</v>
      </c>
      <c r="L493" s="273">
        <f>I493-P493</f>
        <v>2.8874499999999999</v>
      </c>
      <c r="M493" s="273">
        <v>35</v>
      </c>
      <c r="N493" s="274">
        <f>M493*0.051</f>
        <v>1.7849999999999999</v>
      </c>
      <c r="O493" s="273">
        <v>34.049999999999997</v>
      </c>
      <c r="P493" s="273">
        <f>O493*0.051</f>
        <v>1.7365499999999998</v>
      </c>
      <c r="Q493" s="275">
        <f>J493*1000/D493</f>
        <v>120</v>
      </c>
      <c r="R493" s="275">
        <f>K493*1000/D493</f>
        <v>141.94999999999999</v>
      </c>
      <c r="S493" s="275">
        <f>L493*1000/D493</f>
        <v>144.3725</v>
      </c>
      <c r="T493" s="273">
        <f>L493-J493</f>
        <v>0.48744999999999994</v>
      </c>
      <c r="U493" s="273">
        <f>N493-P493</f>
        <v>4.8450000000000104E-2</v>
      </c>
      <c r="V493" s="276">
        <f>O493-M493</f>
        <v>-0.95000000000000284</v>
      </c>
    </row>
    <row r="494" spans="1:22" s="1" customFormat="1" x14ac:dyDescent="0.2">
      <c r="A494" s="258"/>
      <c r="B494" s="259">
        <v>489</v>
      </c>
      <c r="C494" s="271" t="s">
        <v>455</v>
      </c>
      <c r="D494" s="272">
        <v>20</v>
      </c>
      <c r="E494" s="272">
        <v>1987</v>
      </c>
      <c r="F494" s="272">
        <v>1032.3699999999999</v>
      </c>
      <c r="G494" s="272">
        <v>1032.3699999999999</v>
      </c>
      <c r="H494" s="274">
        <v>4.5869999999999997</v>
      </c>
      <c r="I494" s="273">
        <f>H494</f>
        <v>4.5869999999999997</v>
      </c>
      <c r="J494" s="274">
        <v>2.4</v>
      </c>
      <c r="K494" s="273">
        <f>I494-N494</f>
        <v>3.1079999999999997</v>
      </c>
      <c r="L494" s="273">
        <f>I494-P494</f>
        <v>3.1589999999999998</v>
      </c>
      <c r="M494" s="273">
        <v>29</v>
      </c>
      <c r="N494" s="274">
        <f>M494*0.051</f>
        <v>1.4789999999999999</v>
      </c>
      <c r="O494" s="273">
        <v>28</v>
      </c>
      <c r="P494" s="273">
        <f>O494*0.051</f>
        <v>1.4279999999999999</v>
      </c>
      <c r="Q494" s="275">
        <f>J494*1000/D494</f>
        <v>120</v>
      </c>
      <c r="R494" s="275">
        <f>K494*1000/D494</f>
        <v>155.39999999999998</v>
      </c>
      <c r="S494" s="275">
        <f>L494*1000/D494</f>
        <v>157.94999999999999</v>
      </c>
      <c r="T494" s="273">
        <f>L494-J494</f>
        <v>0.7589999999999999</v>
      </c>
      <c r="U494" s="273">
        <f>N494-P494</f>
        <v>5.0999999999999934E-2</v>
      </c>
      <c r="V494" s="276">
        <f>O494-M494</f>
        <v>-1</v>
      </c>
    </row>
    <row r="495" spans="1:22" s="1" customFormat="1" x14ac:dyDescent="0.2">
      <c r="A495" s="258"/>
      <c r="B495" s="259">
        <v>490</v>
      </c>
      <c r="C495" s="271" t="s">
        <v>456</v>
      </c>
      <c r="D495" s="272">
        <v>44</v>
      </c>
      <c r="E495" s="272">
        <v>1970</v>
      </c>
      <c r="F495" s="272">
        <v>2033.99</v>
      </c>
      <c r="G495" s="272">
        <v>2033.99</v>
      </c>
      <c r="H495" s="274">
        <v>9.4719999999999995</v>
      </c>
      <c r="I495" s="273">
        <f>H495</f>
        <v>9.4719999999999995</v>
      </c>
      <c r="J495" s="274">
        <v>5.28</v>
      </c>
      <c r="K495" s="273">
        <f>I495-N495</f>
        <v>6.82</v>
      </c>
      <c r="L495" s="273">
        <f>I495-P495</f>
        <v>6.7690000000000001</v>
      </c>
      <c r="M495" s="273">
        <v>52</v>
      </c>
      <c r="N495" s="274">
        <f>M495*0.051</f>
        <v>2.6519999999999997</v>
      </c>
      <c r="O495" s="273">
        <v>53</v>
      </c>
      <c r="P495" s="273">
        <f>O495*0.051</f>
        <v>2.7029999999999998</v>
      </c>
      <c r="Q495" s="275">
        <f>J495*1000/D495</f>
        <v>120</v>
      </c>
      <c r="R495" s="275">
        <f>K495*1000/D495</f>
        <v>155</v>
      </c>
      <c r="S495" s="275">
        <f>L495*1000/D495</f>
        <v>153.84090909090909</v>
      </c>
      <c r="T495" s="273">
        <f>L495-J495</f>
        <v>1.4889999999999999</v>
      </c>
      <c r="U495" s="273">
        <f>N495-P495</f>
        <v>-5.1000000000000156E-2</v>
      </c>
      <c r="V495" s="276">
        <f>O495-M495</f>
        <v>1</v>
      </c>
    </row>
    <row r="496" spans="1:22" s="1" customFormat="1" x14ac:dyDescent="0.2">
      <c r="A496" s="258"/>
      <c r="B496" s="259">
        <v>491</v>
      </c>
      <c r="C496" s="271" t="s">
        <v>457</v>
      </c>
      <c r="D496" s="272">
        <v>9</v>
      </c>
      <c r="E496" s="272">
        <v>1991</v>
      </c>
      <c r="F496" s="272">
        <v>520.64</v>
      </c>
      <c r="G496" s="272">
        <v>520.64</v>
      </c>
      <c r="H496" s="274">
        <v>2.0569999999999999</v>
      </c>
      <c r="I496" s="273">
        <f>H496</f>
        <v>2.0569999999999999</v>
      </c>
      <c r="J496" s="274">
        <v>1.08</v>
      </c>
      <c r="K496" s="273">
        <f>I496-N496</f>
        <v>1.2410000000000001</v>
      </c>
      <c r="L496" s="273">
        <f>I496-P496</f>
        <v>1.2410000000000001</v>
      </c>
      <c r="M496" s="273">
        <v>16</v>
      </c>
      <c r="N496" s="274">
        <f>M496*0.051</f>
        <v>0.81599999999999995</v>
      </c>
      <c r="O496" s="273">
        <v>16</v>
      </c>
      <c r="P496" s="273">
        <f>O496*0.051</f>
        <v>0.81599999999999995</v>
      </c>
      <c r="Q496" s="275">
        <f>J496*1000/D496</f>
        <v>120</v>
      </c>
      <c r="R496" s="275">
        <f>K496*1000/D496</f>
        <v>137.88888888888889</v>
      </c>
      <c r="S496" s="275">
        <f>L496*1000/D496</f>
        <v>137.88888888888889</v>
      </c>
      <c r="T496" s="273">
        <f>L496-J496</f>
        <v>0.16100000000000003</v>
      </c>
      <c r="U496" s="273">
        <f>N496-P496</f>
        <v>0</v>
      </c>
      <c r="V496" s="276">
        <f>O496-M496</f>
        <v>0</v>
      </c>
    </row>
    <row r="497" spans="1:22" s="1" customFormat="1" x14ac:dyDescent="0.2">
      <c r="A497" s="258"/>
      <c r="B497" s="259">
        <v>492</v>
      </c>
      <c r="C497" s="271" t="s">
        <v>459</v>
      </c>
      <c r="D497" s="272">
        <v>20</v>
      </c>
      <c r="E497" s="272">
        <v>1985</v>
      </c>
      <c r="F497" s="273">
        <v>1056.3</v>
      </c>
      <c r="G497" s="273">
        <v>1056.3</v>
      </c>
      <c r="H497" s="274">
        <v>3.9780000000000002</v>
      </c>
      <c r="I497" s="273">
        <f>H497</f>
        <v>3.9780000000000002</v>
      </c>
      <c r="J497" s="274">
        <v>2.4</v>
      </c>
      <c r="K497" s="273">
        <f>I497-N497</f>
        <v>2.4990000000000006</v>
      </c>
      <c r="L497" s="273">
        <f>I497-P497</f>
        <v>2.907</v>
      </c>
      <c r="M497" s="273">
        <v>29</v>
      </c>
      <c r="N497" s="274">
        <f>M497*0.051</f>
        <v>1.4789999999999999</v>
      </c>
      <c r="O497" s="273">
        <v>21</v>
      </c>
      <c r="P497" s="273">
        <f>O497*0.051</f>
        <v>1.071</v>
      </c>
      <c r="Q497" s="275">
        <f>J497*1000/D497</f>
        <v>120</v>
      </c>
      <c r="R497" s="275">
        <f>K497*1000/D497</f>
        <v>124.95000000000002</v>
      </c>
      <c r="S497" s="275">
        <f>L497*1000/D497</f>
        <v>145.35</v>
      </c>
      <c r="T497" s="273">
        <f>L497-J497</f>
        <v>0.50700000000000012</v>
      </c>
      <c r="U497" s="273">
        <f>N497-P497</f>
        <v>0.40799999999999992</v>
      </c>
      <c r="V497" s="276">
        <f>O497-M497</f>
        <v>-8</v>
      </c>
    </row>
    <row r="498" spans="1:22" s="1" customFormat="1" x14ac:dyDescent="0.2">
      <c r="A498" s="258"/>
      <c r="B498" s="259">
        <v>493</v>
      </c>
      <c r="C498" s="278" t="s">
        <v>460</v>
      </c>
      <c r="D498" s="279">
        <v>23</v>
      </c>
      <c r="E498" s="279">
        <v>1991</v>
      </c>
      <c r="F498" s="279">
        <v>1210.54</v>
      </c>
      <c r="G498" s="279">
        <v>1210.54</v>
      </c>
      <c r="H498" s="274">
        <v>5.7169999999999996</v>
      </c>
      <c r="I498" s="273">
        <f>H498</f>
        <v>5.7169999999999996</v>
      </c>
      <c r="J498" s="281">
        <v>2.76</v>
      </c>
      <c r="K498" s="273">
        <f>I498-N498</f>
        <v>3.1669999999999998</v>
      </c>
      <c r="L498" s="273">
        <f>I498-P498</f>
        <v>3.6769999999999996</v>
      </c>
      <c r="M498" s="273">
        <v>50</v>
      </c>
      <c r="N498" s="274">
        <f>M498*0.051</f>
        <v>2.5499999999999998</v>
      </c>
      <c r="O498" s="273">
        <v>40</v>
      </c>
      <c r="P498" s="273">
        <f>O498*0.051</f>
        <v>2.04</v>
      </c>
      <c r="Q498" s="275">
        <f>J498*1000/D498</f>
        <v>120</v>
      </c>
      <c r="R498" s="275">
        <f>K498*1000/D498</f>
        <v>137.69565217391303</v>
      </c>
      <c r="S498" s="275">
        <f>L498*1000/D498</f>
        <v>159.86956521739128</v>
      </c>
      <c r="T498" s="273">
        <f>L498-J498</f>
        <v>0.91699999999999982</v>
      </c>
      <c r="U498" s="273">
        <f>N498-P498</f>
        <v>0.50999999999999979</v>
      </c>
      <c r="V498" s="276">
        <f>O498-M498</f>
        <v>-10</v>
      </c>
    </row>
    <row r="499" spans="1:22" s="1" customFormat="1" x14ac:dyDescent="0.2">
      <c r="A499" s="258"/>
      <c r="B499" s="259">
        <v>494</v>
      </c>
      <c r="C499" s="271" t="s">
        <v>461</v>
      </c>
      <c r="D499" s="272">
        <v>31</v>
      </c>
      <c r="E499" s="272">
        <v>1989</v>
      </c>
      <c r="F499" s="272">
        <v>1601.08</v>
      </c>
      <c r="G499" s="272">
        <v>1601.08</v>
      </c>
      <c r="H499" s="274">
        <v>5.9720000000000004</v>
      </c>
      <c r="I499" s="273">
        <f>H499</f>
        <v>5.9720000000000004</v>
      </c>
      <c r="J499" s="281">
        <v>3.72</v>
      </c>
      <c r="K499" s="273">
        <f>I499-N499</f>
        <v>4.0340000000000007</v>
      </c>
      <c r="L499" s="273">
        <f>I499-P499</f>
        <v>3.8300000000000005</v>
      </c>
      <c r="M499" s="273">
        <v>38</v>
      </c>
      <c r="N499" s="274">
        <f>M499*0.051</f>
        <v>1.9379999999999999</v>
      </c>
      <c r="O499" s="273">
        <v>42</v>
      </c>
      <c r="P499" s="273">
        <f>O499*0.051</f>
        <v>2.1419999999999999</v>
      </c>
      <c r="Q499" s="275">
        <f>J499*1000/D499</f>
        <v>120</v>
      </c>
      <c r="R499" s="275">
        <f>K499*1000/D499</f>
        <v>130.12903225806454</v>
      </c>
      <c r="S499" s="275">
        <f>L499*1000/D499</f>
        <v>123.54838709677421</v>
      </c>
      <c r="T499" s="273">
        <f>L499-J499</f>
        <v>0.11000000000000032</v>
      </c>
      <c r="U499" s="273">
        <f>N499-P499</f>
        <v>-0.20399999999999996</v>
      </c>
      <c r="V499" s="276">
        <f>O499-M499</f>
        <v>4</v>
      </c>
    </row>
    <row r="500" spans="1:22" s="1" customFormat="1" x14ac:dyDescent="0.2">
      <c r="A500" s="258"/>
      <c r="B500" s="259">
        <v>495</v>
      </c>
      <c r="C500" s="271" t="s">
        <v>462</v>
      </c>
      <c r="D500" s="272">
        <v>49</v>
      </c>
      <c r="E500" s="272">
        <v>1974</v>
      </c>
      <c r="F500" s="273">
        <v>2478.85</v>
      </c>
      <c r="G500" s="273">
        <v>2478.85</v>
      </c>
      <c r="H500" s="274">
        <v>10.004</v>
      </c>
      <c r="I500" s="273">
        <f>H500</f>
        <v>10.004</v>
      </c>
      <c r="J500" s="281">
        <v>5.88</v>
      </c>
      <c r="K500" s="273">
        <f>I500-N500</f>
        <v>6.5359999999999996</v>
      </c>
      <c r="L500" s="273">
        <f>I500-P500</f>
        <v>6.5869999999999997</v>
      </c>
      <c r="M500" s="273">
        <v>68</v>
      </c>
      <c r="N500" s="274">
        <f>M500*0.051</f>
        <v>3.468</v>
      </c>
      <c r="O500" s="273">
        <v>67</v>
      </c>
      <c r="P500" s="273">
        <f>O500*0.051</f>
        <v>3.4169999999999998</v>
      </c>
      <c r="Q500" s="275">
        <f>J500*1000/D500</f>
        <v>120</v>
      </c>
      <c r="R500" s="275">
        <f>K500*1000/D500</f>
        <v>133.38775510204081</v>
      </c>
      <c r="S500" s="275">
        <f>L500*1000/D500</f>
        <v>134.42857142857142</v>
      </c>
      <c r="T500" s="273">
        <f>L500-J500</f>
        <v>0.70699999999999985</v>
      </c>
      <c r="U500" s="273">
        <f>N500-P500</f>
        <v>5.1000000000000156E-2</v>
      </c>
      <c r="V500" s="276">
        <f>O500-M500</f>
        <v>-1</v>
      </c>
    </row>
    <row r="501" spans="1:22" s="1" customFormat="1" x14ac:dyDescent="0.2">
      <c r="A501" s="258"/>
      <c r="B501" s="259">
        <v>496</v>
      </c>
      <c r="C501" s="271" t="s">
        <v>464</v>
      </c>
      <c r="D501" s="272">
        <v>30</v>
      </c>
      <c r="E501" s="272">
        <v>1982</v>
      </c>
      <c r="F501" s="272">
        <v>1596.18</v>
      </c>
      <c r="G501" s="272">
        <v>1596.18</v>
      </c>
      <c r="H501" s="274">
        <v>6.2569999999999997</v>
      </c>
      <c r="I501" s="273">
        <f>H501</f>
        <v>6.2569999999999997</v>
      </c>
      <c r="J501" s="281">
        <v>3.6</v>
      </c>
      <c r="K501" s="273">
        <f>I501-N501</f>
        <v>3.758</v>
      </c>
      <c r="L501" s="273">
        <f>I501-P501</f>
        <v>4.6760000000000002</v>
      </c>
      <c r="M501" s="273">
        <v>49</v>
      </c>
      <c r="N501" s="274">
        <f>M501*0.051</f>
        <v>2.4989999999999997</v>
      </c>
      <c r="O501" s="273">
        <v>31</v>
      </c>
      <c r="P501" s="273">
        <f>O501*0.051</f>
        <v>1.581</v>
      </c>
      <c r="Q501" s="275">
        <f>J501*1000/D501</f>
        <v>120</v>
      </c>
      <c r="R501" s="275">
        <f>K501*1000/D501</f>
        <v>125.26666666666667</v>
      </c>
      <c r="S501" s="275">
        <f>L501*1000/D501</f>
        <v>155.86666666666667</v>
      </c>
      <c r="T501" s="273">
        <f>L501-J501</f>
        <v>1.0760000000000001</v>
      </c>
      <c r="U501" s="273">
        <f>N501-P501</f>
        <v>0.91799999999999971</v>
      </c>
      <c r="V501" s="276">
        <f>O501-M501</f>
        <v>-18</v>
      </c>
    </row>
    <row r="502" spans="1:22" s="1" customFormat="1" x14ac:dyDescent="0.2">
      <c r="A502" s="258"/>
      <c r="B502" s="259">
        <v>497</v>
      </c>
      <c r="C502" s="271" t="s">
        <v>466</v>
      </c>
      <c r="D502" s="272">
        <v>36</v>
      </c>
      <c r="E502" s="272">
        <v>1972</v>
      </c>
      <c r="F502" s="273">
        <v>1745.13</v>
      </c>
      <c r="G502" s="273">
        <v>1745.13</v>
      </c>
      <c r="H502" s="274">
        <v>7.8170000000000002</v>
      </c>
      <c r="I502" s="273">
        <f>H502</f>
        <v>7.8170000000000002</v>
      </c>
      <c r="J502" s="281">
        <v>4.32</v>
      </c>
      <c r="K502" s="273">
        <f>I502-N502</f>
        <v>5.5730000000000004</v>
      </c>
      <c r="L502" s="273">
        <f>I502-P502</f>
        <v>5.7770000000000001</v>
      </c>
      <c r="M502" s="273">
        <v>44</v>
      </c>
      <c r="N502" s="274">
        <f>M502*0.051</f>
        <v>2.2439999999999998</v>
      </c>
      <c r="O502" s="273">
        <v>40</v>
      </c>
      <c r="P502" s="273">
        <f>O502*0.051</f>
        <v>2.04</v>
      </c>
      <c r="Q502" s="275">
        <f>J502*1000/D502</f>
        <v>120</v>
      </c>
      <c r="R502" s="275">
        <f>K502*1000/D502</f>
        <v>154.80555555555554</v>
      </c>
      <c r="S502" s="275">
        <f>L502*1000/D502</f>
        <v>160.47222222222223</v>
      </c>
      <c r="T502" s="273">
        <f>L502-J502</f>
        <v>1.4569999999999999</v>
      </c>
      <c r="U502" s="273">
        <f>N502-P502</f>
        <v>0.20399999999999974</v>
      </c>
      <c r="V502" s="276">
        <f>O502-M502</f>
        <v>-4</v>
      </c>
    </row>
    <row r="503" spans="1:22" s="1" customFormat="1" x14ac:dyDescent="0.2">
      <c r="A503" s="258"/>
      <c r="B503" s="259">
        <v>498</v>
      </c>
      <c r="C503" s="271" t="s">
        <v>467</v>
      </c>
      <c r="D503" s="272">
        <v>30</v>
      </c>
      <c r="E503" s="272">
        <v>1990</v>
      </c>
      <c r="F503" s="272">
        <v>1619.42</v>
      </c>
      <c r="G503" s="272">
        <v>1619.42</v>
      </c>
      <c r="H503" s="274">
        <v>6.8239999999999998</v>
      </c>
      <c r="I503" s="273">
        <f>H503</f>
        <v>6.8239999999999998</v>
      </c>
      <c r="J503" s="281">
        <v>3.6</v>
      </c>
      <c r="K503" s="273">
        <f>I503-N503</f>
        <v>3.7640000000000002</v>
      </c>
      <c r="L503" s="273">
        <f>I503-P503</f>
        <v>4.7330000000000005</v>
      </c>
      <c r="M503" s="273">
        <v>60</v>
      </c>
      <c r="N503" s="274">
        <f>M503*0.051</f>
        <v>3.0599999999999996</v>
      </c>
      <c r="O503" s="273">
        <v>41</v>
      </c>
      <c r="P503" s="273">
        <f>O503*0.051</f>
        <v>2.0909999999999997</v>
      </c>
      <c r="Q503" s="275">
        <f>J503*1000/D503</f>
        <v>120</v>
      </c>
      <c r="R503" s="275">
        <f>K503*1000/D503</f>
        <v>125.46666666666668</v>
      </c>
      <c r="S503" s="275">
        <f>L503*1000/D503</f>
        <v>157.76666666666671</v>
      </c>
      <c r="T503" s="273">
        <f>L503-J503</f>
        <v>1.1330000000000005</v>
      </c>
      <c r="U503" s="273">
        <f>N503-P503</f>
        <v>0.96899999999999986</v>
      </c>
      <c r="V503" s="276">
        <f>O503-M503</f>
        <v>-19</v>
      </c>
    </row>
    <row r="504" spans="1:22" s="1" customFormat="1" x14ac:dyDescent="0.2">
      <c r="A504" s="258"/>
      <c r="B504" s="259">
        <v>499</v>
      </c>
      <c r="C504" s="271" t="s">
        <v>468</v>
      </c>
      <c r="D504" s="272">
        <v>15</v>
      </c>
      <c r="E504" s="272">
        <v>1984</v>
      </c>
      <c r="F504" s="272">
        <v>828.98</v>
      </c>
      <c r="G504" s="272">
        <v>828.98</v>
      </c>
      <c r="H504" s="274">
        <v>3.61</v>
      </c>
      <c r="I504" s="273">
        <f>H504</f>
        <v>3.61</v>
      </c>
      <c r="J504" s="281">
        <v>1.8</v>
      </c>
      <c r="K504" s="273">
        <f>I504-N504</f>
        <v>2.2839999999999998</v>
      </c>
      <c r="L504" s="273">
        <f>I504-P504</f>
        <v>2.3860000000000001</v>
      </c>
      <c r="M504" s="273">
        <v>26</v>
      </c>
      <c r="N504" s="274">
        <f>M504*0.051</f>
        <v>1.3259999999999998</v>
      </c>
      <c r="O504" s="273">
        <v>24</v>
      </c>
      <c r="P504" s="273">
        <f>O504*0.051</f>
        <v>1.224</v>
      </c>
      <c r="Q504" s="275">
        <f>J504*1000/D504</f>
        <v>120</v>
      </c>
      <c r="R504" s="275">
        <f>K504*1000/D504</f>
        <v>152.26666666666668</v>
      </c>
      <c r="S504" s="275">
        <f>L504*1000/D504</f>
        <v>159.06666666666666</v>
      </c>
      <c r="T504" s="273">
        <f>L504-J504</f>
        <v>0.58600000000000008</v>
      </c>
      <c r="U504" s="273">
        <f>N504-P504</f>
        <v>0.10199999999999987</v>
      </c>
      <c r="V504" s="276">
        <f>O504-M504</f>
        <v>-2</v>
      </c>
    </row>
    <row r="505" spans="1:22" s="1" customFormat="1" x14ac:dyDescent="0.2">
      <c r="A505" s="258"/>
      <c r="B505" s="259">
        <v>500</v>
      </c>
      <c r="C505" s="271" t="s">
        <v>470</v>
      </c>
      <c r="D505" s="272">
        <v>12</v>
      </c>
      <c r="E505" s="272">
        <v>1987</v>
      </c>
      <c r="F505" s="272">
        <v>651.44000000000005</v>
      </c>
      <c r="G505" s="272">
        <v>651.44000000000005</v>
      </c>
      <c r="H505" s="274">
        <v>3.2080000000000002</v>
      </c>
      <c r="I505" s="273">
        <f>H505</f>
        <v>3.2080000000000002</v>
      </c>
      <c r="J505" s="281">
        <v>1.44</v>
      </c>
      <c r="K505" s="273">
        <f>I505-N505</f>
        <v>1.5760000000000003</v>
      </c>
      <c r="L505" s="273">
        <f>I505-P505</f>
        <v>1.5250000000000004</v>
      </c>
      <c r="M505" s="273">
        <v>32</v>
      </c>
      <c r="N505" s="274">
        <f>M505*0.051</f>
        <v>1.6319999999999999</v>
      </c>
      <c r="O505" s="273">
        <v>33</v>
      </c>
      <c r="P505" s="273">
        <f>O505*0.051</f>
        <v>1.6829999999999998</v>
      </c>
      <c r="Q505" s="275">
        <f>J505*1000/D505</f>
        <v>120</v>
      </c>
      <c r="R505" s="275">
        <f>K505*1000/D505</f>
        <v>131.33333333333334</v>
      </c>
      <c r="S505" s="275">
        <f>L505*1000/D505</f>
        <v>127.08333333333337</v>
      </c>
      <c r="T505" s="273">
        <f>L505-J505</f>
        <v>8.5000000000000409E-2</v>
      </c>
      <c r="U505" s="273">
        <f>N505-P505</f>
        <v>-5.0999999999999934E-2</v>
      </c>
      <c r="V505" s="276">
        <f>O505-M505</f>
        <v>1</v>
      </c>
    </row>
    <row r="506" spans="1:22" s="1" customFormat="1" x14ac:dyDescent="0.2">
      <c r="A506" s="258"/>
      <c r="B506" s="259">
        <v>501</v>
      </c>
      <c r="C506" s="271" t="s">
        <v>472</v>
      </c>
      <c r="D506" s="272">
        <v>17</v>
      </c>
      <c r="E506" s="272">
        <v>1974</v>
      </c>
      <c r="F506" s="273">
        <v>827.36</v>
      </c>
      <c r="G506" s="273">
        <v>827.36</v>
      </c>
      <c r="H506" s="274">
        <v>3.5950000000000002</v>
      </c>
      <c r="I506" s="273">
        <f>H506</f>
        <v>3.5950000000000002</v>
      </c>
      <c r="J506" s="281">
        <v>2.04</v>
      </c>
      <c r="K506" s="273">
        <f>I506-N506</f>
        <v>2.6770000000000005</v>
      </c>
      <c r="L506" s="273">
        <f>I506-P506</f>
        <v>2.5750000000000002</v>
      </c>
      <c r="M506" s="273">
        <v>18</v>
      </c>
      <c r="N506" s="274">
        <f>M506*0.051</f>
        <v>0.91799999999999993</v>
      </c>
      <c r="O506" s="273">
        <v>20</v>
      </c>
      <c r="P506" s="273">
        <f>O506*0.051</f>
        <v>1.02</v>
      </c>
      <c r="Q506" s="275">
        <f>J506*1000/D506</f>
        <v>120</v>
      </c>
      <c r="R506" s="275">
        <f>K506*1000/D506</f>
        <v>157.47058823529414</v>
      </c>
      <c r="S506" s="275">
        <f>L506*1000/D506</f>
        <v>151.47058823529412</v>
      </c>
      <c r="T506" s="273">
        <f>L506-J506</f>
        <v>0.53500000000000014</v>
      </c>
      <c r="U506" s="273">
        <f>N506-P506</f>
        <v>-0.10200000000000009</v>
      </c>
      <c r="V506" s="276">
        <f>O506-M506</f>
        <v>2</v>
      </c>
    </row>
    <row r="507" spans="1:22" s="1" customFormat="1" x14ac:dyDescent="0.2">
      <c r="A507" s="258"/>
      <c r="B507" s="259">
        <v>502</v>
      </c>
      <c r="C507" s="271" t="s">
        <v>473</v>
      </c>
      <c r="D507" s="272">
        <v>19</v>
      </c>
      <c r="E507" s="272">
        <v>1974</v>
      </c>
      <c r="F507" s="273">
        <v>899.46</v>
      </c>
      <c r="G507" s="273">
        <v>899.46</v>
      </c>
      <c r="H507" s="274">
        <v>3.7570000000000001</v>
      </c>
      <c r="I507" s="273">
        <f>H507</f>
        <v>3.7570000000000001</v>
      </c>
      <c r="J507" s="281">
        <v>2.2799999999999998</v>
      </c>
      <c r="K507" s="273">
        <f>I507-N507</f>
        <v>2.7370000000000001</v>
      </c>
      <c r="L507" s="273">
        <f>I507-P507</f>
        <v>2.9410000000000003</v>
      </c>
      <c r="M507" s="273">
        <v>20</v>
      </c>
      <c r="N507" s="274">
        <f>M507*0.051</f>
        <v>1.02</v>
      </c>
      <c r="O507" s="273">
        <v>16</v>
      </c>
      <c r="P507" s="273">
        <f>O507*0.051</f>
        <v>0.81599999999999995</v>
      </c>
      <c r="Q507" s="275">
        <f>J507*1000/D507</f>
        <v>120</v>
      </c>
      <c r="R507" s="275">
        <f>K507*1000/D507</f>
        <v>144.05263157894737</v>
      </c>
      <c r="S507" s="275">
        <f>L507*1000/D507</f>
        <v>154.78947368421055</v>
      </c>
      <c r="T507" s="273">
        <f>L507-J507</f>
        <v>0.66100000000000048</v>
      </c>
      <c r="U507" s="273">
        <f>N507-P507</f>
        <v>0.20400000000000007</v>
      </c>
      <c r="V507" s="276">
        <f>O507-M507</f>
        <v>-4</v>
      </c>
    </row>
    <row r="508" spans="1:22" s="1" customFormat="1" x14ac:dyDescent="0.2">
      <c r="A508" s="258"/>
      <c r="B508" s="259">
        <v>503</v>
      </c>
      <c r="C508" s="271" t="s">
        <v>474</v>
      </c>
      <c r="D508" s="272">
        <v>20</v>
      </c>
      <c r="E508" s="272">
        <v>1974</v>
      </c>
      <c r="F508" s="273">
        <v>948.51</v>
      </c>
      <c r="G508" s="273">
        <v>948.51</v>
      </c>
      <c r="H508" s="274">
        <v>4.3040000000000003</v>
      </c>
      <c r="I508" s="273">
        <f>H508</f>
        <v>4.3040000000000003</v>
      </c>
      <c r="J508" s="281">
        <v>2.4</v>
      </c>
      <c r="K508" s="273">
        <f>I508-N508</f>
        <v>2.7230000000000003</v>
      </c>
      <c r="L508" s="273">
        <f>I508-P508</f>
        <v>3.1310000000000002</v>
      </c>
      <c r="M508" s="273">
        <v>31</v>
      </c>
      <c r="N508" s="274">
        <f>M508*0.051</f>
        <v>1.581</v>
      </c>
      <c r="O508" s="273">
        <v>23</v>
      </c>
      <c r="P508" s="273">
        <f>O508*0.051</f>
        <v>1.1729999999999998</v>
      </c>
      <c r="Q508" s="275">
        <f>J508*1000/D508</f>
        <v>120</v>
      </c>
      <c r="R508" s="275">
        <f>K508*1000/D508</f>
        <v>136.15000000000003</v>
      </c>
      <c r="S508" s="275">
        <f>L508*1000/D508</f>
        <v>156.55000000000001</v>
      </c>
      <c r="T508" s="273">
        <f>L508-J508</f>
        <v>0.73100000000000032</v>
      </c>
      <c r="U508" s="273">
        <f>N508-P508</f>
        <v>0.40800000000000014</v>
      </c>
      <c r="V508" s="276">
        <f>O508-M508</f>
        <v>-8</v>
      </c>
    </row>
    <row r="509" spans="1:22" s="1" customFormat="1" x14ac:dyDescent="0.2">
      <c r="A509" s="258"/>
      <c r="B509" s="259">
        <v>504</v>
      </c>
      <c r="C509" s="271" t="s">
        <v>475</v>
      </c>
      <c r="D509" s="272">
        <v>20</v>
      </c>
      <c r="E509" s="272">
        <v>1975</v>
      </c>
      <c r="F509" s="273">
        <v>1032.8900000000001</v>
      </c>
      <c r="G509" s="273">
        <v>1032.8900000000001</v>
      </c>
      <c r="H509" s="274">
        <v>4.3600000000000003</v>
      </c>
      <c r="I509" s="273">
        <f>H509</f>
        <v>4.3600000000000003</v>
      </c>
      <c r="J509" s="281">
        <v>2.4</v>
      </c>
      <c r="K509" s="273">
        <f>I509-N509</f>
        <v>2.8300000000000005</v>
      </c>
      <c r="L509" s="273">
        <f>I509-P509</f>
        <v>3.1360000000000001</v>
      </c>
      <c r="M509" s="273">
        <v>30</v>
      </c>
      <c r="N509" s="274">
        <f>M509*0.051</f>
        <v>1.5299999999999998</v>
      </c>
      <c r="O509" s="273">
        <v>24</v>
      </c>
      <c r="P509" s="273">
        <f>O509*0.051</f>
        <v>1.224</v>
      </c>
      <c r="Q509" s="275">
        <f>J509*1000/D509</f>
        <v>120</v>
      </c>
      <c r="R509" s="275">
        <f>K509*1000/D509</f>
        <v>141.50000000000003</v>
      </c>
      <c r="S509" s="275">
        <f>L509*1000/D509</f>
        <v>156.80000000000001</v>
      </c>
      <c r="T509" s="273">
        <f>L509-J509</f>
        <v>0.73600000000000021</v>
      </c>
      <c r="U509" s="273">
        <f>N509-P509</f>
        <v>0.30599999999999983</v>
      </c>
      <c r="V509" s="276">
        <f>O509-M509</f>
        <v>-6</v>
      </c>
    </row>
    <row r="510" spans="1:22" s="1" customFormat="1" x14ac:dyDescent="0.2">
      <c r="A510" s="258"/>
      <c r="B510" s="259">
        <v>505</v>
      </c>
      <c r="C510" s="271" t="s">
        <v>476</v>
      </c>
      <c r="D510" s="272">
        <v>10</v>
      </c>
      <c r="E510" s="272">
        <v>1983</v>
      </c>
      <c r="F510" s="273">
        <v>681.36</v>
      </c>
      <c r="G510" s="273">
        <v>681.36</v>
      </c>
      <c r="H510" s="274">
        <v>2.2370000000000001</v>
      </c>
      <c r="I510" s="273">
        <f>H510</f>
        <v>2.2370000000000001</v>
      </c>
      <c r="J510" s="281">
        <v>1.2</v>
      </c>
      <c r="K510" s="273">
        <f>I510-N510</f>
        <v>1.778</v>
      </c>
      <c r="L510" s="273">
        <f>I510-P510</f>
        <v>1.5740000000000003</v>
      </c>
      <c r="M510" s="273">
        <v>9</v>
      </c>
      <c r="N510" s="274">
        <f>M510*0.051</f>
        <v>0.45899999999999996</v>
      </c>
      <c r="O510" s="273">
        <v>13</v>
      </c>
      <c r="P510" s="273">
        <f>O510*0.051</f>
        <v>0.66299999999999992</v>
      </c>
      <c r="Q510" s="275">
        <f>J510*1000/D510</f>
        <v>120</v>
      </c>
      <c r="R510" s="275">
        <f>K510*1000/D510</f>
        <v>177.8</v>
      </c>
      <c r="S510" s="275">
        <f>L510*1000/D510</f>
        <v>157.40000000000003</v>
      </c>
      <c r="T510" s="273">
        <f>L510-J510</f>
        <v>0.37400000000000033</v>
      </c>
      <c r="U510" s="273">
        <f>N510-P510</f>
        <v>-0.20399999999999996</v>
      </c>
      <c r="V510" s="276">
        <f>O510-M510</f>
        <v>4</v>
      </c>
    </row>
    <row r="511" spans="1:22" s="1" customFormat="1" x14ac:dyDescent="0.2">
      <c r="A511" s="258"/>
      <c r="B511" s="259">
        <v>506</v>
      </c>
      <c r="C511" s="271" t="s">
        <v>477</v>
      </c>
      <c r="D511" s="272">
        <v>20</v>
      </c>
      <c r="E511" s="272">
        <v>1984</v>
      </c>
      <c r="F511" s="273">
        <v>1075.26</v>
      </c>
      <c r="G511" s="273">
        <v>1075.26</v>
      </c>
      <c r="H511" s="274">
        <v>4.3040000000000003</v>
      </c>
      <c r="I511" s="273">
        <f>H511</f>
        <v>4.3040000000000003</v>
      </c>
      <c r="J511" s="281">
        <v>2.4</v>
      </c>
      <c r="K511" s="273">
        <f>I511-N511</f>
        <v>2.9270000000000005</v>
      </c>
      <c r="L511" s="273">
        <f>I511-P511</f>
        <v>3.1310000000000002</v>
      </c>
      <c r="M511" s="273">
        <v>27</v>
      </c>
      <c r="N511" s="274">
        <f>M511*0.051</f>
        <v>1.377</v>
      </c>
      <c r="O511" s="273">
        <v>23</v>
      </c>
      <c r="P511" s="273">
        <f>O511*0.051</f>
        <v>1.1729999999999998</v>
      </c>
      <c r="Q511" s="275">
        <f>J511*1000/D511</f>
        <v>120</v>
      </c>
      <c r="R511" s="275">
        <f>K511*1000/D511</f>
        <v>146.35000000000002</v>
      </c>
      <c r="S511" s="275">
        <f>L511*1000/D511</f>
        <v>156.55000000000001</v>
      </c>
      <c r="T511" s="273">
        <f>L511-J511</f>
        <v>0.73100000000000032</v>
      </c>
      <c r="U511" s="273">
        <f>N511-P511</f>
        <v>0.20400000000000018</v>
      </c>
      <c r="V511" s="276">
        <f>O511-M511</f>
        <v>-4</v>
      </c>
    </row>
    <row r="512" spans="1:22" s="1" customFormat="1" x14ac:dyDescent="0.2">
      <c r="A512" s="258"/>
      <c r="B512" s="259">
        <v>507</v>
      </c>
      <c r="C512" s="271" t="s">
        <v>478</v>
      </c>
      <c r="D512" s="272">
        <v>21</v>
      </c>
      <c r="E512" s="272">
        <v>1974</v>
      </c>
      <c r="F512" s="273">
        <v>944.31</v>
      </c>
      <c r="G512" s="273">
        <v>944.31</v>
      </c>
      <c r="H512" s="274">
        <v>4.5449999999999999</v>
      </c>
      <c r="I512" s="273">
        <f>H512</f>
        <v>4.5449999999999999</v>
      </c>
      <c r="J512" s="281">
        <v>2.52</v>
      </c>
      <c r="K512" s="273">
        <f>I512-N512</f>
        <v>3.423</v>
      </c>
      <c r="L512" s="273">
        <f>I512-P512</f>
        <v>2.8620000000000001</v>
      </c>
      <c r="M512" s="273">
        <v>22</v>
      </c>
      <c r="N512" s="274">
        <f>M512*0.051</f>
        <v>1.1219999999999999</v>
      </c>
      <c r="O512" s="273">
        <v>33</v>
      </c>
      <c r="P512" s="273">
        <f>O512*0.051</f>
        <v>1.6829999999999998</v>
      </c>
      <c r="Q512" s="275">
        <f>J512*1000/D512</f>
        <v>120</v>
      </c>
      <c r="R512" s="275">
        <f>K512*1000/D512</f>
        <v>163</v>
      </c>
      <c r="S512" s="275">
        <f>L512*1000/D512</f>
        <v>136.28571428571428</v>
      </c>
      <c r="T512" s="273">
        <f>L512-J512</f>
        <v>0.34200000000000008</v>
      </c>
      <c r="U512" s="273">
        <f>N512-P512</f>
        <v>-0.56099999999999994</v>
      </c>
      <c r="V512" s="276">
        <f>O512-M512</f>
        <v>11</v>
      </c>
    </row>
    <row r="513" spans="1:22" s="1" customFormat="1" x14ac:dyDescent="0.2">
      <c r="A513" s="258"/>
      <c r="B513" s="259">
        <v>508</v>
      </c>
      <c r="C513" s="277" t="s">
        <v>501</v>
      </c>
      <c r="D513" s="272">
        <v>37</v>
      </c>
      <c r="E513" s="272">
        <v>1980</v>
      </c>
      <c r="F513" s="275">
        <v>2244.5700000000002</v>
      </c>
      <c r="G513" s="275">
        <v>2244.5700000000002</v>
      </c>
      <c r="H513" s="273">
        <v>9.4009999999999998</v>
      </c>
      <c r="I513" s="273">
        <v>9.4009999999999998</v>
      </c>
      <c r="J513" s="273">
        <v>5.7720000000000002</v>
      </c>
      <c r="K513" s="273">
        <v>6.29</v>
      </c>
      <c r="L513" s="273">
        <v>6.1783099999999997</v>
      </c>
      <c r="M513" s="273">
        <v>61</v>
      </c>
      <c r="N513" s="274">
        <v>3.1109999999999998</v>
      </c>
      <c r="O513" s="273">
        <v>63.19</v>
      </c>
      <c r="P513" s="273">
        <v>3.2226899999999996</v>
      </c>
      <c r="Q513" s="275">
        <v>156</v>
      </c>
      <c r="R513" s="275">
        <v>170</v>
      </c>
      <c r="S513" s="275">
        <v>166.98135135135135</v>
      </c>
      <c r="T513" s="273">
        <v>0.4063099999999995</v>
      </c>
      <c r="U513" s="273">
        <v>-0.11168999999999984</v>
      </c>
      <c r="V513" s="292">
        <v>2.1899999999999977</v>
      </c>
    </row>
    <row r="514" spans="1:22" s="1" customFormat="1" x14ac:dyDescent="0.2">
      <c r="A514" s="258"/>
      <c r="B514" s="259">
        <v>509</v>
      </c>
      <c r="C514" s="271" t="s">
        <v>502</v>
      </c>
      <c r="D514" s="272">
        <v>20</v>
      </c>
      <c r="E514" s="272">
        <v>1987</v>
      </c>
      <c r="F514" s="275">
        <v>1239.81</v>
      </c>
      <c r="G514" s="275">
        <v>1142.3900000000001</v>
      </c>
      <c r="H514" s="273">
        <v>4.9969999999999999</v>
      </c>
      <c r="I514" s="273">
        <v>4.9969999999999999</v>
      </c>
      <c r="J514" s="273">
        <v>3.2</v>
      </c>
      <c r="K514" s="273">
        <v>3.4670000000000001</v>
      </c>
      <c r="L514" s="273">
        <v>3.36653</v>
      </c>
      <c r="M514" s="273">
        <v>30</v>
      </c>
      <c r="N514" s="274">
        <v>1.5299999999999998</v>
      </c>
      <c r="O514" s="273">
        <v>31.97</v>
      </c>
      <c r="P514" s="273">
        <v>1.6304699999999999</v>
      </c>
      <c r="Q514" s="275">
        <v>160</v>
      </c>
      <c r="R514" s="275">
        <v>173.35</v>
      </c>
      <c r="S514" s="275">
        <v>168.32650000000001</v>
      </c>
      <c r="T514" s="273">
        <v>0.16652999999999984</v>
      </c>
      <c r="U514" s="273">
        <v>-0.10047000000000006</v>
      </c>
      <c r="V514" s="292">
        <v>1.9699999999999989</v>
      </c>
    </row>
    <row r="515" spans="1:22" s="1" customFormat="1" x14ac:dyDescent="0.2">
      <c r="A515" s="258"/>
      <c r="B515" s="259">
        <v>510</v>
      </c>
      <c r="C515" s="271" t="s">
        <v>503</v>
      </c>
      <c r="D515" s="272">
        <v>40</v>
      </c>
      <c r="E515" s="272">
        <v>1978</v>
      </c>
      <c r="F515" s="275">
        <v>2252.0100000000002</v>
      </c>
      <c r="G515" s="275">
        <v>2102.42</v>
      </c>
      <c r="H515" s="273">
        <v>9.8160000000000007</v>
      </c>
      <c r="I515" s="273">
        <v>9.8160000000000007</v>
      </c>
      <c r="J515" s="273">
        <v>6.24</v>
      </c>
      <c r="K515" s="273">
        <v>6.6030000000000015</v>
      </c>
      <c r="L515" s="273">
        <v>6.835560000000001</v>
      </c>
      <c r="M515" s="273">
        <v>63</v>
      </c>
      <c r="N515" s="274">
        <v>3.2129999999999996</v>
      </c>
      <c r="O515" s="273">
        <v>58.44</v>
      </c>
      <c r="P515" s="273">
        <v>2.9804399999999998</v>
      </c>
      <c r="Q515" s="275">
        <v>156</v>
      </c>
      <c r="R515" s="275">
        <v>165.07500000000005</v>
      </c>
      <c r="S515" s="275">
        <v>170.88900000000004</v>
      </c>
      <c r="T515" s="273">
        <v>0.59556000000000076</v>
      </c>
      <c r="U515" s="273">
        <v>0.23255999999999988</v>
      </c>
      <c r="V515" s="292">
        <v>-4.5600000000000023</v>
      </c>
    </row>
    <row r="516" spans="1:22" s="1" customFormat="1" x14ac:dyDescent="0.2">
      <c r="A516" s="258"/>
      <c r="B516" s="259">
        <v>511</v>
      </c>
      <c r="C516" s="277" t="s">
        <v>504</v>
      </c>
      <c r="D516" s="272">
        <v>20</v>
      </c>
      <c r="E516" s="272">
        <v>1976</v>
      </c>
      <c r="F516" s="275">
        <v>1049.3</v>
      </c>
      <c r="G516" s="275">
        <v>1049.3</v>
      </c>
      <c r="H516" s="273">
        <v>4.7350000000000003</v>
      </c>
      <c r="I516" s="273">
        <v>4.7350000000000003</v>
      </c>
      <c r="J516" s="273">
        <v>3.2</v>
      </c>
      <c r="K516" s="273">
        <v>3.6130000000000004</v>
      </c>
      <c r="L516" s="273">
        <v>3.5257900000000006</v>
      </c>
      <c r="M516" s="273">
        <v>22</v>
      </c>
      <c r="N516" s="274">
        <v>1.1219999999999999</v>
      </c>
      <c r="O516" s="273">
        <v>23.71</v>
      </c>
      <c r="P516" s="273">
        <v>1.2092099999999999</v>
      </c>
      <c r="Q516" s="275">
        <v>160</v>
      </c>
      <c r="R516" s="275">
        <v>180.65000000000003</v>
      </c>
      <c r="S516" s="275">
        <v>176.28950000000003</v>
      </c>
      <c r="T516" s="273">
        <v>0.32579000000000047</v>
      </c>
      <c r="U516" s="273">
        <v>-8.721000000000001E-2</v>
      </c>
      <c r="V516" s="292">
        <v>1.7100000000000009</v>
      </c>
    </row>
    <row r="517" spans="1:22" s="1" customFormat="1" x14ac:dyDescent="0.2">
      <c r="A517" s="258"/>
      <c r="B517" s="259">
        <v>512</v>
      </c>
      <c r="C517" s="277" t="s">
        <v>505</v>
      </c>
      <c r="D517" s="272">
        <v>32</v>
      </c>
      <c r="E517" s="272">
        <v>1980</v>
      </c>
      <c r="F517" s="275">
        <v>2480.6</v>
      </c>
      <c r="G517" s="275">
        <v>1819.68</v>
      </c>
      <c r="H517" s="273">
        <v>8.9730000000000008</v>
      </c>
      <c r="I517" s="273">
        <v>8.9730000000000008</v>
      </c>
      <c r="J517" s="273">
        <v>5.12</v>
      </c>
      <c r="K517" s="273">
        <v>5.301000000000001</v>
      </c>
      <c r="L517" s="273">
        <v>5.7054300000000016</v>
      </c>
      <c r="M517" s="273">
        <v>72</v>
      </c>
      <c r="N517" s="274">
        <v>3.6719999999999997</v>
      </c>
      <c r="O517" s="273">
        <v>64.069999999999993</v>
      </c>
      <c r="P517" s="273">
        <v>3.2675699999999996</v>
      </c>
      <c r="Q517" s="275">
        <v>160</v>
      </c>
      <c r="R517" s="275">
        <v>165.65625000000003</v>
      </c>
      <c r="S517" s="275">
        <v>178.29468750000004</v>
      </c>
      <c r="T517" s="273">
        <v>0.58543000000000145</v>
      </c>
      <c r="U517" s="273">
        <v>0.40443000000000007</v>
      </c>
      <c r="V517" s="292">
        <v>-7.9300000000000068</v>
      </c>
    </row>
    <row r="518" spans="1:22" s="1" customFormat="1" x14ac:dyDescent="0.2">
      <c r="A518" s="258"/>
      <c r="B518" s="259">
        <v>513</v>
      </c>
      <c r="C518" s="277" t="s">
        <v>506</v>
      </c>
      <c r="D518" s="272">
        <v>11</v>
      </c>
      <c r="E518" s="272">
        <v>1920</v>
      </c>
      <c r="F518" s="275">
        <v>539.91999999999996</v>
      </c>
      <c r="G518" s="275">
        <v>306.88</v>
      </c>
      <c r="H518" s="273">
        <v>2.63</v>
      </c>
      <c r="I518" s="273">
        <v>2.63</v>
      </c>
      <c r="J518" s="273">
        <v>1.76</v>
      </c>
      <c r="K518" s="273">
        <v>2.069</v>
      </c>
      <c r="L518" s="273">
        <v>1.98434</v>
      </c>
      <c r="M518" s="273">
        <v>11</v>
      </c>
      <c r="N518" s="274">
        <v>0.56099999999999994</v>
      </c>
      <c r="O518" s="273">
        <v>12.66</v>
      </c>
      <c r="P518" s="273">
        <v>0.64566000000000001</v>
      </c>
      <c r="Q518" s="275">
        <v>160</v>
      </c>
      <c r="R518" s="275">
        <v>188.09090909090909</v>
      </c>
      <c r="S518" s="275">
        <v>180.39454545454544</v>
      </c>
      <c r="T518" s="273">
        <v>0.22433999999999998</v>
      </c>
      <c r="U518" s="273">
        <v>-8.4660000000000069E-2</v>
      </c>
      <c r="V518" s="292">
        <v>1.6600000000000001</v>
      </c>
    </row>
    <row r="519" spans="1:22" s="1" customFormat="1" x14ac:dyDescent="0.2">
      <c r="A519" s="258"/>
      <c r="B519" s="259">
        <v>514</v>
      </c>
      <c r="C519" s="271" t="s">
        <v>507</v>
      </c>
      <c r="D519" s="272">
        <v>40</v>
      </c>
      <c r="E519" s="272">
        <v>1978</v>
      </c>
      <c r="F519" s="275">
        <v>2220.1999999999998</v>
      </c>
      <c r="G519" s="275">
        <v>2220.1999999999998</v>
      </c>
      <c r="H519" s="273">
        <v>11.012</v>
      </c>
      <c r="I519" s="273">
        <v>11.012</v>
      </c>
      <c r="J519" s="273">
        <v>5.92</v>
      </c>
      <c r="K519" s="273">
        <v>7.3910000000000009</v>
      </c>
      <c r="L519" s="273">
        <v>7.3068500000000007</v>
      </c>
      <c r="M519" s="273">
        <v>71</v>
      </c>
      <c r="N519" s="274">
        <v>3.6209999999999996</v>
      </c>
      <c r="O519" s="273">
        <v>72.650000000000006</v>
      </c>
      <c r="P519" s="273">
        <v>3.7051500000000002</v>
      </c>
      <c r="Q519" s="275">
        <v>148</v>
      </c>
      <c r="R519" s="275">
        <v>184.77500000000003</v>
      </c>
      <c r="S519" s="275">
        <v>182.67125000000001</v>
      </c>
      <c r="T519" s="273">
        <v>1.3868500000000008</v>
      </c>
      <c r="U519" s="273">
        <v>-8.4150000000000613E-2</v>
      </c>
      <c r="V519" s="292">
        <v>1.6500000000000057</v>
      </c>
    </row>
    <row r="520" spans="1:22" s="1" customFormat="1" x14ac:dyDescent="0.2">
      <c r="A520" s="258"/>
      <c r="B520" s="259">
        <v>515</v>
      </c>
      <c r="C520" s="277" t="s">
        <v>508</v>
      </c>
      <c r="D520" s="272">
        <v>19</v>
      </c>
      <c r="E520" s="272">
        <v>1955</v>
      </c>
      <c r="F520" s="275">
        <v>2082.9499999999998</v>
      </c>
      <c r="G520" s="275">
        <v>1330.11</v>
      </c>
      <c r="H520" s="273">
        <v>5.0490000000000004</v>
      </c>
      <c r="I520" s="273">
        <v>5.0490000000000004</v>
      </c>
      <c r="J520" s="273">
        <v>2.964</v>
      </c>
      <c r="K520" s="273">
        <v>3.6210000000000004</v>
      </c>
      <c r="L520" s="273">
        <v>3.5445000000000002</v>
      </c>
      <c r="M520" s="273">
        <v>28</v>
      </c>
      <c r="N520" s="274">
        <v>1.4279999999999999</v>
      </c>
      <c r="O520" s="273">
        <v>29.5</v>
      </c>
      <c r="P520" s="273">
        <v>1.5044999999999999</v>
      </c>
      <c r="Q520" s="275">
        <v>156</v>
      </c>
      <c r="R520" s="275">
        <v>190.57894736842107</v>
      </c>
      <c r="S520" s="275">
        <v>186.55263157894737</v>
      </c>
      <c r="T520" s="273">
        <v>0.58050000000000024</v>
      </c>
      <c r="U520" s="273">
        <v>-7.6500000000000012E-2</v>
      </c>
      <c r="V520" s="292">
        <v>1.5</v>
      </c>
    </row>
    <row r="521" spans="1:22" s="1" customFormat="1" x14ac:dyDescent="0.2">
      <c r="A521" s="258"/>
      <c r="B521" s="259">
        <v>516</v>
      </c>
      <c r="C521" s="278" t="s">
        <v>509</v>
      </c>
      <c r="D521" s="279">
        <v>16</v>
      </c>
      <c r="E521" s="279">
        <v>1986</v>
      </c>
      <c r="F521" s="297">
        <v>1049.93</v>
      </c>
      <c r="G521" s="297">
        <v>1049.93</v>
      </c>
      <c r="H521" s="273">
        <v>3.927</v>
      </c>
      <c r="I521" s="273">
        <v>3.927</v>
      </c>
      <c r="J521" s="280">
        <v>2.3679999999999999</v>
      </c>
      <c r="K521" s="273">
        <v>2.7030000000000003</v>
      </c>
      <c r="L521" s="273">
        <v>2.9835000000000003</v>
      </c>
      <c r="M521" s="273">
        <v>24</v>
      </c>
      <c r="N521" s="274">
        <v>1.224</v>
      </c>
      <c r="O521" s="273">
        <v>18.5</v>
      </c>
      <c r="P521" s="273">
        <v>0.94349999999999989</v>
      </c>
      <c r="Q521" s="275">
        <v>148</v>
      </c>
      <c r="R521" s="275">
        <v>168.93750000000003</v>
      </c>
      <c r="S521" s="275">
        <v>186.46875000000003</v>
      </c>
      <c r="T521" s="273">
        <v>0.61550000000000038</v>
      </c>
      <c r="U521" s="273">
        <v>0.28050000000000008</v>
      </c>
      <c r="V521" s="292">
        <v>-5.5</v>
      </c>
    </row>
    <row r="522" spans="1:22" s="1" customFormat="1" x14ac:dyDescent="0.2">
      <c r="A522" s="258"/>
      <c r="B522" s="259">
        <v>517</v>
      </c>
      <c r="C522" s="271" t="s">
        <v>510</v>
      </c>
      <c r="D522" s="272">
        <v>20</v>
      </c>
      <c r="E522" s="272">
        <v>1965</v>
      </c>
      <c r="F522" s="275">
        <v>1026.23</v>
      </c>
      <c r="G522" s="275">
        <v>1026.23</v>
      </c>
      <c r="H522" s="273">
        <v>4.8419999999999996</v>
      </c>
      <c r="I522" s="273">
        <v>4.8419999999999996</v>
      </c>
      <c r="J522" s="273">
        <v>3.12</v>
      </c>
      <c r="K522" s="273">
        <v>3.4649999999999999</v>
      </c>
      <c r="L522" s="273">
        <v>3.8306699999999996</v>
      </c>
      <c r="M522" s="273">
        <v>27</v>
      </c>
      <c r="N522" s="274">
        <v>1.377</v>
      </c>
      <c r="O522" s="273">
        <v>19.829999999999998</v>
      </c>
      <c r="P522" s="273">
        <v>1.0113299999999998</v>
      </c>
      <c r="Q522" s="275">
        <v>156</v>
      </c>
      <c r="R522" s="275">
        <v>173.25</v>
      </c>
      <c r="S522" s="275">
        <v>191.53349999999998</v>
      </c>
      <c r="T522" s="273">
        <v>0.71066999999999947</v>
      </c>
      <c r="U522" s="273">
        <v>0.36567000000000016</v>
      </c>
      <c r="V522" s="292">
        <v>-7.1700000000000017</v>
      </c>
    </row>
    <row r="523" spans="1:22" s="1" customFormat="1" x14ac:dyDescent="0.2">
      <c r="A523" s="258"/>
      <c r="B523" s="259">
        <v>518</v>
      </c>
      <c r="C523" s="271" t="s">
        <v>511</v>
      </c>
      <c r="D523" s="272">
        <v>12</v>
      </c>
      <c r="E523" s="272">
        <v>1954</v>
      </c>
      <c r="F523" s="275">
        <v>562.47</v>
      </c>
      <c r="G523" s="275">
        <v>562.47</v>
      </c>
      <c r="H523" s="273">
        <v>3.21</v>
      </c>
      <c r="I523" s="273">
        <v>3.21</v>
      </c>
      <c r="J523" s="273">
        <v>1.92</v>
      </c>
      <c r="K523" s="273">
        <v>2.343</v>
      </c>
      <c r="L523" s="273">
        <v>2.3940000000000001</v>
      </c>
      <c r="M523" s="273">
        <v>17</v>
      </c>
      <c r="N523" s="274">
        <v>0.86699999999999999</v>
      </c>
      <c r="O523" s="273">
        <v>16</v>
      </c>
      <c r="P523" s="273">
        <v>0.81599999999999995</v>
      </c>
      <c r="Q523" s="275">
        <v>160</v>
      </c>
      <c r="R523" s="275">
        <v>195.25</v>
      </c>
      <c r="S523" s="275">
        <v>199.5</v>
      </c>
      <c r="T523" s="273">
        <v>0.4740000000000002</v>
      </c>
      <c r="U523" s="273">
        <v>5.1000000000000045E-2</v>
      </c>
      <c r="V523" s="292">
        <v>-1</v>
      </c>
    </row>
    <row r="524" spans="1:22" s="1" customFormat="1" x14ac:dyDescent="0.2">
      <c r="A524" s="258"/>
      <c r="B524" s="259">
        <v>519</v>
      </c>
      <c r="C524" s="271" t="s">
        <v>512</v>
      </c>
      <c r="D524" s="272">
        <v>54</v>
      </c>
      <c r="E524" s="272">
        <v>1983</v>
      </c>
      <c r="F524" s="275">
        <v>3546.91</v>
      </c>
      <c r="G524" s="275">
        <v>3546.91</v>
      </c>
      <c r="H524" s="273">
        <v>16.561</v>
      </c>
      <c r="I524" s="273">
        <v>16.561</v>
      </c>
      <c r="J524" s="273">
        <v>8.4239999999999995</v>
      </c>
      <c r="K524" s="273">
        <v>10.696000000000002</v>
      </c>
      <c r="L524" s="273">
        <v>11.06728</v>
      </c>
      <c r="M524" s="273">
        <v>115</v>
      </c>
      <c r="N524" s="274">
        <v>5.8649999999999993</v>
      </c>
      <c r="O524" s="273">
        <v>107.72</v>
      </c>
      <c r="P524" s="273">
        <v>5.4937199999999997</v>
      </c>
      <c r="Q524" s="275">
        <v>156</v>
      </c>
      <c r="R524" s="275">
        <v>198.0740740740741</v>
      </c>
      <c r="S524" s="275">
        <v>204.94962962962964</v>
      </c>
      <c r="T524" s="273">
        <v>2.6432800000000007</v>
      </c>
      <c r="U524" s="273">
        <v>0.37127999999999961</v>
      </c>
      <c r="V524" s="292">
        <v>-7.2800000000000011</v>
      </c>
    </row>
    <row r="525" spans="1:22" s="1" customFormat="1" x14ac:dyDescent="0.2">
      <c r="A525" s="258"/>
      <c r="B525" s="259">
        <v>520</v>
      </c>
      <c r="C525" s="271" t="s">
        <v>513</v>
      </c>
      <c r="D525" s="272">
        <v>5</v>
      </c>
      <c r="E525" s="272">
        <v>1926</v>
      </c>
      <c r="F525" s="275">
        <v>254.15</v>
      </c>
      <c r="G525" s="275">
        <v>194.28</v>
      </c>
      <c r="H525" s="273">
        <v>1.4710000000000001</v>
      </c>
      <c r="I525" s="273">
        <v>1.4710000000000001</v>
      </c>
      <c r="J525" s="273">
        <v>0.8</v>
      </c>
      <c r="K525" s="273">
        <v>1.1140000000000001</v>
      </c>
      <c r="L525" s="273">
        <v>1.0885000000000002</v>
      </c>
      <c r="M525" s="273">
        <v>7</v>
      </c>
      <c r="N525" s="274">
        <v>0.35699999999999998</v>
      </c>
      <c r="O525" s="273">
        <v>7.5</v>
      </c>
      <c r="P525" s="273">
        <v>0.38249999999999995</v>
      </c>
      <c r="Q525" s="275">
        <v>160</v>
      </c>
      <c r="R525" s="275">
        <v>222.8</v>
      </c>
      <c r="S525" s="275">
        <v>217.70000000000005</v>
      </c>
      <c r="T525" s="273">
        <v>0.2885000000000002</v>
      </c>
      <c r="U525" s="273">
        <v>-2.5499999999999967E-2</v>
      </c>
      <c r="V525" s="292">
        <v>0.5</v>
      </c>
    </row>
    <row r="526" spans="1:22" s="1" customFormat="1" x14ac:dyDescent="0.2">
      <c r="A526" s="258"/>
      <c r="B526" s="259">
        <v>521</v>
      </c>
      <c r="C526" s="271" t="s">
        <v>514</v>
      </c>
      <c r="D526" s="272">
        <v>19</v>
      </c>
      <c r="E526" s="272">
        <v>1974</v>
      </c>
      <c r="F526" s="275">
        <v>1533.74</v>
      </c>
      <c r="G526" s="275">
        <v>1197.0899999999999</v>
      </c>
      <c r="H526" s="273">
        <v>5.2</v>
      </c>
      <c r="I526" s="273">
        <v>5.2</v>
      </c>
      <c r="J526" s="273">
        <v>3.04</v>
      </c>
      <c r="K526" s="273">
        <v>3.3640000000000003</v>
      </c>
      <c r="L526" s="273">
        <v>4.1290000000000004</v>
      </c>
      <c r="M526" s="273">
        <v>36</v>
      </c>
      <c r="N526" s="274">
        <v>1.8359999999999999</v>
      </c>
      <c r="O526" s="273">
        <v>21</v>
      </c>
      <c r="P526" s="273">
        <v>1.071</v>
      </c>
      <c r="Q526" s="275">
        <v>160</v>
      </c>
      <c r="R526" s="275">
        <v>177.0526315789474</v>
      </c>
      <c r="S526" s="275">
        <v>217.31578947368422</v>
      </c>
      <c r="T526" s="273">
        <v>1.0890000000000004</v>
      </c>
      <c r="U526" s="273">
        <v>0.7649999999999999</v>
      </c>
      <c r="V526" s="292">
        <v>-15</v>
      </c>
    </row>
    <row r="527" spans="1:22" s="1" customFormat="1" x14ac:dyDescent="0.2">
      <c r="A527" s="258"/>
      <c r="B527" s="259">
        <v>522</v>
      </c>
      <c r="C527" s="271" t="s">
        <v>515</v>
      </c>
      <c r="D527" s="272">
        <v>4</v>
      </c>
      <c r="E527" s="272">
        <v>1954</v>
      </c>
      <c r="F527" s="275">
        <v>268.89999999999998</v>
      </c>
      <c r="G527" s="275">
        <v>268.89999999999998</v>
      </c>
      <c r="H527" s="273">
        <v>0.97399999999999998</v>
      </c>
      <c r="I527" s="273">
        <v>0.97399999999999998</v>
      </c>
      <c r="J527" s="273">
        <v>0.62</v>
      </c>
      <c r="K527" s="273">
        <v>0.77</v>
      </c>
      <c r="L527" s="273">
        <v>0.97297999999999996</v>
      </c>
      <c r="M527" s="273">
        <v>4</v>
      </c>
      <c r="N527" s="274">
        <v>0.20399999999999999</v>
      </c>
      <c r="O527" s="273">
        <v>0.02</v>
      </c>
      <c r="P527" s="273">
        <v>1.0199999999999999E-3</v>
      </c>
      <c r="Q527" s="275">
        <v>155</v>
      </c>
      <c r="R527" s="275">
        <v>192.5</v>
      </c>
      <c r="S527" s="275">
        <v>243.24499999999998</v>
      </c>
      <c r="T527" s="273">
        <v>0.35297999999999996</v>
      </c>
      <c r="U527" s="273">
        <v>0.20297999999999999</v>
      </c>
      <c r="V527" s="292">
        <v>-3.98</v>
      </c>
    </row>
    <row r="528" spans="1:22" s="1" customFormat="1" x14ac:dyDescent="0.2">
      <c r="A528" s="258"/>
      <c r="B528" s="259">
        <v>523</v>
      </c>
      <c r="C528" s="271" t="s">
        <v>517</v>
      </c>
      <c r="D528" s="272">
        <v>8</v>
      </c>
      <c r="E528" s="272">
        <v>1979</v>
      </c>
      <c r="F528" s="275">
        <v>635.12</v>
      </c>
      <c r="G528" s="275">
        <v>635.12</v>
      </c>
      <c r="H528" s="273">
        <v>2.698</v>
      </c>
      <c r="I528" s="273">
        <v>2.698</v>
      </c>
      <c r="J528" s="273">
        <v>1.28</v>
      </c>
      <c r="K528" s="273">
        <v>2.0859999999999999</v>
      </c>
      <c r="L528" s="273">
        <v>2.1879999999999997</v>
      </c>
      <c r="M528" s="273">
        <v>12</v>
      </c>
      <c r="N528" s="274">
        <v>0.61199999999999999</v>
      </c>
      <c r="O528" s="273">
        <v>10</v>
      </c>
      <c r="P528" s="273">
        <v>0.51</v>
      </c>
      <c r="Q528" s="275">
        <v>160</v>
      </c>
      <c r="R528" s="275">
        <v>260.75</v>
      </c>
      <c r="S528" s="275">
        <v>273.49999999999994</v>
      </c>
      <c r="T528" s="273">
        <v>0.9079999999999997</v>
      </c>
      <c r="U528" s="273">
        <v>0.10199999999999998</v>
      </c>
      <c r="V528" s="292">
        <v>-2</v>
      </c>
    </row>
    <row r="529" spans="1:22" s="1" customFormat="1" x14ac:dyDescent="0.2">
      <c r="A529" s="258"/>
      <c r="B529" s="259">
        <v>524</v>
      </c>
      <c r="C529" s="271" t="s">
        <v>518</v>
      </c>
      <c r="D529" s="272">
        <v>9</v>
      </c>
      <c r="E529" s="272">
        <v>1936</v>
      </c>
      <c r="F529" s="275">
        <v>898.7</v>
      </c>
      <c r="G529" s="275">
        <v>270.20999999999998</v>
      </c>
      <c r="H529" s="273">
        <v>3.1240000000000001</v>
      </c>
      <c r="I529" s="273">
        <v>3.1240000000000001</v>
      </c>
      <c r="J529" s="273">
        <v>1.44</v>
      </c>
      <c r="K529" s="273">
        <v>2.7670000000000003</v>
      </c>
      <c r="L529" s="273">
        <v>2.5987</v>
      </c>
      <c r="M529" s="273">
        <v>7</v>
      </c>
      <c r="N529" s="274">
        <v>0.35699999999999998</v>
      </c>
      <c r="O529" s="273">
        <v>10.3</v>
      </c>
      <c r="P529" s="273">
        <v>0.52529999999999999</v>
      </c>
      <c r="Q529" s="275">
        <v>160</v>
      </c>
      <c r="R529" s="275">
        <v>307.44444444444451</v>
      </c>
      <c r="S529" s="275">
        <v>288.74444444444441</v>
      </c>
      <c r="T529" s="273">
        <v>1.1587000000000001</v>
      </c>
      <c r="U529" s="273">
        <v>-0.16830000000000001</v>
      </c>
      <c r="V529" s="292">
        <v>3.3000000000000007</v>
      </c>
    </row>
    <row r="530" spans="1:22" s="1" customFormat="1" x14ac:dyDescent="0.2">
      <c r="A530" s="258"/>
      <c r="B530" s="259">
        <v>525</v>
      </c>
      <c r="C530" s="271" t="s">
        <v>534</v>
      </c>
      <c r="D530" s="272">
        <v>19</v>
      </c>
      <c r="E530" s="272">
        <v>1962</v>
      </c>
      <c r="F530" s="273">
        <v>802.35</v>
      </c>
      <c r="G530" s="273">
        <v>718.19</v>
      </c>
      <c r="H530" s="275">
        <v>3.82</v>
      </c>
      <c r="I530" s="273">
        <f>H530</f>
        <v>3.82</v>
      </c>
      <c r="J530" s="275">
        <v>2.3199999999999998</v>
      </c>
      <c r="K530" s="273">
        <f>I530-N530</f>
        <v>2.7489999999999997</v>
      </c>
      <c r="L530" s="273">
        <f>I530-P530</f>
        <v>2.4939999999999998</v>
      </c>
      <c r="M530" s="275">
        <v>21</v>
      </c>
      <c r="N530" s="274">
        <f>M530*0.051</f>
        <v>1.071</v>
      </c>
      <c r="O530" s="274">
        <v>26</v>
      </c>
      <c r="P530" s="273">
        <f>O530*0.051</f>
        <v>1.3259999999999998</v>
      </c>
      <c r="Q530" s="275">
        <f>J530*1000/D530</f>
        <v>122.10526315789474</v>
      </c>
      <c r="R530" s="275">
        <f>K530*1000/D530</f>
        <v>144.68421052631575</v>
      </c>
      <c r="S530" s="275">
        <f>L530*1000/D530</f>
        <v>131.26315789473685</v>
      </c>
      <c r="T530" s="273">
        <f>L530-J530</f>
        <v>0.17399999999999993</v>
      </c>
      <c r="U530" s="273">
        <f>N530-P530</f>
        <v>-0.25499999999999989</v>
      </c>
      <c r="V530" s="276">
        <f>O530-M530</f>
        <v>5</v>
      </c>
    </row>
    <row r="531" spans="1:22" s="1" customFormat="1" x14ac:dyDescent="0.2">
      <c r="A531" s="258"/>
      <c r="B531" s="259">
        <v>526</v>
      </c>
      <c r="C531" s="271" t="s">
        <v>535</v>
      </c>
      <c r="D531" s="272">
        <v>13</v>
      </c>
      <c r="E531" s="272">
        <v>1985</v>
      </c>
      <c r="F531" s="272">
        <v>692.09</v>
      </c>
      <c r="G531" s="272">
        <v>677.83</v>
      </c>
      <c r="H531" s="275">
        <v>3.29</v>
      </c>
      <c r="I531" s="273">
        <f>H531</f>
        <v>3.29</v>
      </c>
      <c r="J531" s="275">
        <v>1.92</v>
      </c>
      <c r="K531" s="273">
        <f>I531-N531</f>
        <v>2.3210000000000002</v>
      </c>
      <c r="L531" s="273">
        <f>I531-P531</f>
        <v>2.117</v>
      </c>
      <c r="M531" s="275">
        <v>19</v>
      </c>
      <c r="N531" s="274">
        <f>M531*0.051</f>
        <v>0.96899999999999997</v>
      </c>
      <c r="O531" s="275">
        <v>23</v>
      </c>
      <c r="P531" s="273">
        <f>O531*0.051</f>
        <v>1.1729999999999998</v>
      </c>
      <c r="Q531" s="275">
        <f>J531*1000/D531</f>
        <v>147.69230769230768</v>
      </c>
      <c r="R531" s="275">
        <f>K531*1000/D531</f>
        <v>178.53846153846155</v>
      </c>
      <c r="S531" s="275">
        <f>L531*1000/D531</f>
        <v>162.84615384615384</v>
      </c>
      <c r="T531" s="273">
        <f>L531-J531</f>
        <v>0.19700000000000006</v>
      </c>
      <c r="U531" s="273">
        <f>N531-P531</f>
        <v>-0.20399999999999985</v>
      </c>
      <c r="V531" s="276">
        <f>O531-M531</f>
        <v>4</v>
      </c>
    </row>
    <row r="532" spans="1:22" s="1" customFormat="1" x14ac:dyDescent="0.2">
      <c r="A532" s="258"/>
      <c r="B532" s="259">
        <v>527</v>
      </c>
      <c r="C532" s="271" t="s">
        <v>536</v>
      </c>
      <c r="D532" s="272">
        <v>18</v>
      </c>
      <c r="E532" s="272">
        <v>1961</v>
      </c>
      <c r="F532" s="272">
        <v>839.24</v>
      </c>
      <c r="G532" s="272">
        <v>839.24</v>
      </c>
      <c r="H532" s="275">
        <v>4.5</v>
      </c>
      <c r="I532" s="273">
        <f>H532</f>
        <v>4.5</v>
      </c>
      <c r="J532" s="275">
        <v>2.4</v>
      </c>
      <c r="K532" s="273">
        <f>I532-N532</f>
        <v>2.919</v>
      </c>
      <c r="L532" s="273">
        <f>I532-P532</f>
        <v>2.6640000000000001</v>
      </c>
      <c r="M532" s="275">
        <v>31</v>
      </c>
      <c r="N532" s="274">
        <f>M532*0.051</f>
        <v>1.581</v>
      </c>
      <c r="O532" s="275">
        <v>36</v>
      </c>
      <c r="P532" s="273">
        <f>O532*0.051</f>
        <v>1.8359999999999999</v>
      </c>
      <c r="Q532" s="275">
        <f>J532*1000/D532</f>
        <v>133.33333333333334</v>
      </c>
      <c r="R532" s="275">
        <f>K532*1000/D532</f>
        <v>162.16666666666666</v>
      </c>
      <c r="S532" s="275">
        <f>L532*1000/D532</f>
        <v>148</v>
      </c>
      <c r="T532" s="273">
        <f>L532-J532</f>
        <v>0.26400000000000023</v>
      </c>
      <c r="U532" s="273">
        <f>N532-P532</f>
        <v>-0.25499999999999989</v>
      </c>
      <c r="V532" s="276">
        <f>O532-M532</f>
        <v>5</v>
      </c>
    </row>
    <row r="533" spans="1:22" s="1" customFormat="1" x14ac:dyDescent="0.2">
      <c r="A533" s="258"/>
      <c r="B533" s="259">
        <v>528</v>
      </c>
      <c r="C533" s="271" t="s">
        <v>537</v>
      </c>
      <c r="D533" s="272">
        <v>14</v>
      </c>
      <c r="E533" s="272">
        <v>1969</v>
      </c>
      <c r="F533" s="272">
        <v>690.66</v>
      </c>
      <c r="G533" s="272">
        <v>690.66</v>
      </c>
      <c r="H533" s="275">
        <v>3.96</v>
      </c>
      <c r="I533" s="273">
        <f>H533</f>
        <v>3.96</v>
      </c>
      <c r="J533" s="275">
        <v>1.92</v>
      </c>
      <c r="K533" s="273">
        <f>I533-N533</f>
        <v>2.0730000000000004</v>
      </c>
      <c r="L533" s="273">
        <f>I533-P533</f>
        <v>2.1749999999999998</v>
      </c>
      <c r="M533" s="275">
        <v>37</v>
      </c>
      <c r="N533" s="274">
        <f>M533*0.051</f>
        <v>1.8869999999999998</v>
      </c>
      <c r="O533" s="275">
        <v>35</v>
      </c>
      <c r="P533" s="273">
        <f>O533*0.051</f>
        <v>1.7849999999999999</v>
      </c>
      <c r="Q533" s="275">
        <f>J533*1000/D533</f>
        <v>137.14285714285714</v>
      </c>
      <c r="R533" s="275">
        <f>K533*1000/D533</f>
        <v>148.07142857142861</v>
      </c>
      <c r="S533" s="275">
        <f>L533*1000/D533</f>
        <v>155.35714285714286</v>
      </c>
      <c r="T533" s="273">
        <f>L533-J533</f>
        <v>0.25499999999999989</v>
      </c>
      <c r="U533" s="273">
        <f>N533-P533</f>
        <v>0.10199999999999987</v>
      </c>
      <c r="V533" s="276">
        <f>O533-M533</f>
        <v>-2</v>
      </c>
    </row>
    <row r="534" spans="1:22" s="1" customFormat="1" x14ac:dyDescent="0.2">
      <c r="A534" s="258"/>
      <c r="B534" s="259">
        <v>529</v>
      </c>
      <c r="C534" s="271" t="s">
        <v>538</v>
      </c>
      <c r="D534" s="272">
        <v>22</v>
      </c>
      <c r="E534" s="272">
        <v>1977</v>
      </c>
      <c r="F534" s="273">
        <v>1130.1500000000001</v>
      </c>
      <c r="G534" s="273">
        <v>1130.1500000000001</v>
      </c>
      <c r="H534" s="273">
        <v>5.2320000000000002</v>
      </c>
      <c r="I534" s="273">
        <f>H534</f>
        <v>5.2320000000000002</v>
      </c>
      <c r="J534" s="273">
        <v>3.52</v>
      </c>
      <c r="K534" s="273">
        <f>I534-N534</f>
        <v>3.6510000000000002</v>
      </c>
      <c r="L534" s="273">
        <f>I534-P534</f>
        <v>3.8550000000000004</v>
      </c>
      <c r="M534" s="273">
        <v>31</v>
      </c>
      <c r="N534" s="274">
        <f>M534*0.051</f>
        <v>1.581</v>
      </c>
      <c r="O534" s="273">
        <v>27</v>
      </c>
      <c r="P534" s="273">
        <f>O534*0.051</f>
        <v>1.377</v>
      </c>
      <c r="Q534" s="275">
        <f>J534*1000/D534</f>
        <v>160</v>
      </c>
      <c r="R534" s="275">
        <f>K534*1000/D534</f>
        <v>165.95454545454547</v>
      </c>
      <c r="S534" s="275">
        <f>L534*1000/D534</f>
        <v>175.22727272727275</v>
      </c>
      <c r="T534" s="273">
        <f>L534-J534</f>
        <v>0.33500000000000041</v>
      </c>
      <c r="U534" s="273">
        <f>N534-P534</f>
        <v>0.20399999999999996</v>
      </c>
      <c r="V534" s="276">
        <f>O534-M534</f>
        <v>-4</v>
      </c>
    </row>
    <row r="535" spans="1:22" s="1" customFormat="1" x14ac:dyDescent="0.2">
      <c r="A535" s="258"/>
      <c r="B535" s="259">
        <v>530</v>
      </c>
      <c r="C535" s="271" t="s">
        <v>539</v>
      </c>
      <c r="D535" s="272">
        <v>12</v>
      </c>
      <c r="E535" s="272">
        <v>1959</v>
      </c>
      <c r="F535" s="272">
        <v>527.71</v>
      </c>
      <c r="G535" s="272">
        <v>527.71</v>
      </c>
      <c r="H535" s="275">
        <v>1.2</v>
      </c>
      <c r="I535" s="273">
        <f>H535</f>
        <v>1.2</v>
      </c>
      <c r="J535" s="275">
        <v>0.61</v>
      </c>
      <c r="K535" s="273">
        <f>I535-N535</f>
        <v>0.69</v>
      </c>
      <c r="L535" s="273">
        <f>I535-P535</f>
        <v>0.69</v>
      </c>
      <c r="M535" s="275">
        <v>10</v>
      </c>
      <c r="N535" s="274">
        <f>M535*0.051</f>
        <v>0.51</v>
      </c>
      <c r="O535" s="275">
        <v>10</v>
      </c>
      <c r="P535" s="273">
        <f>O535*0.051</f>
        <v>0.51</v>
      </c>
      <c r="Q535" s="275">
        <f>J535*1000/D535</f>
        <v>50.833333333333336</v>
      </c>
      <c r="R535" s="275">
        <f>K535*1000/D535</f>
        <v>57.5</v>
      </c>
      <c r="S535" s="275">
        <f>L535*1000/D535</f>
        <v>57.5</v>
      </c>
      <c r="T535" s="273">
        <f>L535-J535</f>
        <v>7.999999999999996E-2</v>
      </c>
      <c r="U535" s="273">
        <f>N535-P535</f>
        <v>0</v>
      </c>
      <c r="V535" s="276">
        <f>O535-M535</f>
        <v>0</v>
      </c>
    </row>
    <row r="536" spans="1:22" s="1" customFormat="1" x14ac:dyDescent="0.2">
      <c r="A536" s="258"/>
      <c r="B536" s="259">
        <v>531</v>
      </c>
      <c r="C536" s="277" t="s">
        <v>541</v>
      </c>
      <c r="D536" s="272">
        <v>52</v>
      </c>
      <c r="E536" s="272">
        <v>1986</v>
      </c>
      <c r="F536" s="272">
        <v>2657.01</v>
      </c>
      <c r="G536" s="272">
        <v>2536.41</v>
      </c>
      <c r="H536" s="275">
        <v>13.38</v>
      </c>
      <c r="I536" s="273">
        <f>H536</f>
        <v>13.38</v>
      </c>
      <c r="J536" s="275">
        <v>8.16</v>
      </c>
      <c r="K536" s="273">
        <f>I536-N536</f>
        <v>9.5040000000000013</v>
      </c>
      <c r="L536" s="273">
        <f>I536-P536</f>
        <v>9.1980000000000004</v>
      </c>
      <c r="M536" s="275">
        <v>76</v>
      </c>
      <c r="N536" s="274">
        <f>M536*0.051</f>
        <v>3.8759999999999999</v>
      </c>
      <c r="O536" s="275">
        <v>82</v>
      </c>
      <c r="P536" s="273">
        <f>O536*0.051</f>
        <v>4.1819999999999995</v>
      </c>
      <c r="Q536" s="275">
        <f>J536*1000/D536</f>
        <v>156.92307692307693</v>
      </c>
      <c r="R536" s="275">
        <f>K536*1000/D536</f>
        <v>182.7692307692308</v>
      </c>
      <c r="S536" s="275">
        <f>L536*1000/D536</f>
        <v>176.88461538461539</v>
      </c>
      <c r="T536" s="273">
        <f>L536-J536</f>
        <v>1.0380000000000003</v>
      </c>
      <c r="U536" s="273">
        <f>N536-P536</f>
        <v>-0.30599999999999961</v>
      </c>
      <c r="V536" s="276">
        <f>O536-M536</f>
        <v>6</v>
      </c>
    </row>
    <row r="537" spans="1:22" s="1" customFormat="1" x14ac:dyDescent="0.2">
      <c r="A537" s="258"/>
      <c r="B537" s="259">
        <v>532</v>
      </c>
      <c r="C537" s="278" t="s">
        <v>542</v>
      </c>
      <c r="D537" s="279">
        <v>20</v>
      </c>
      <c r="E537" s="279">
        <v>1971</v>
      </c>
      <c r="F537" s="280">
        <v>1001.53</v>
      </c>
      <c r="G537" s="280">
        <v>1001.53</v>
      </c>
      <c r="H537" s="273">
        <v>4.6399999999999997</v>
      </c>
      <c r="I537" s="273">
        <f>H537</f>
        <v>4.6399999999999997</v>
      </c>
      <c r="J537" s="281">
        <v>2.8</v>
      </c>
      <c r="K537" s="273">
        <f>I537-N537</f>
        <v>3.5179999999999998</v>
      </c>
      <c r="L537" s="273">
        <f>I537-P537</f>
        <v>3.6709999999999998</v>
      </c>
      <c r="M537" s="282">
        <v>22</v>
      </c>
      <c r="N537" s="274">
        <f>M537*0.051</f>
        <v>1.1219999999999999</v>
      </c>
      <c r="O537" s="275">
        <v>19</v>
      </c>
      <c r="P537" s="273">
        <f>O537*0.051</f>
        <v>0.96899999999999997</v>
      </c>
      <c r="Q537" s="275">
        <f>J537*1000/D537</f>
        <v>140</v>
      </c>
      <c r="R537" s="275">
        <f>K537*1000/D537</f>
        <v>175.9</v>
      </c>
      <c r="S537" s="275">
        <f>L537*1000/D537</f>
        <v>183.55</v>
      </c>
      <c r="T537" s="273">
        <f>L537-J537</f>
        <v>0.871</v>
      </c>
      <c r="U537" s="273">
        <f>N537-P537</f>
        <v>0.15299999999999991</v>
      </c>
      <c r="V537" s="276">
        <f>O537-M537</f>
        <v>-3</v>
      </c>
    </row>
    <row r="538" spans="1:22" s="1" customFormat="1" x14ac:dyDescent="0.2">
      <c r="A538" s="258"/>
      <c r="B538" s="259">
        <v>533</v>
      </c>
      <c r="C538" s="271" t="s">
        <v>543</v>
      </c>
      <c r="D538" s="272">
        <v>22</v>
      </c>
      <c r="E538" s="272">
        <v>1983</v>
      </c>
      <c r="F538" s="272">
        <v>1190.44</v>
      </c>
      <c r="G538" s="272">
        <v>1190.44</v>
      </c>
      <c r="H538" s="274">
        <v>6.43</v>
      </c>
      <c r="I538" s="273">
        <f>H538</f>
        <v>6.43</v>
      </c>
      <c r="J538" s="273">
        <v>3.36</v>
      </c>
      <c r="K538" s="273">
        <f>I538-N538</f>
        <v>4.5430000000000001</v>
      </c>
      <c r="L538" s="273">
        <f>I538-P538</f>
        <v>4.492</v>
      </c>
      <c r="M538" s="275">
        <v>37</v>
      </c>
      <c r="N538" s="274">
        <f>M538*0.051</f>
        <v>1.8869999999999998</v>
      </c>
      <c r="O538" s="275">
        <v>38</v>
      </c>
      <c r="P538" s="273">
        <f>O538*0.051</f>
        <v>1.9379999999999999</v>
      </c>
      <c r="Q538" s="275">
        <f>J538*1000/D538</f>
        <v>152.72727272727272</v>
      </c>
      <c r="R538" s="275">
        <f>K538*1000/D538</f>
        <v>206.5</v>
      </c>
      <c r="S538" s="275">
        <f>L538*1000/D538</f>
        <v>204.18181818181819</v>
      </c>
      <c r="T538" s="273">
        <f>L538-J538</f>
        <v>1.1320000000000001</v>
      </c>
      <c r="U538" s="273">
        <f>N538-P538</f>
        <v>-5.1000000000000156E-2</v>
      </c>
      <c r="V538" s="276">
        <f>O538-M538</f>
        <v>1</v>
      </c>
    </row>
    <row r="539" spans="1:22" s="1" customFormat="1" x14ac:dyDescent="0.2">
      <c r="A539" s="258"/>
      <c r="B539" s="259">
        <v>534</v>
      </c>
      <c r="C539" s="271" t="s">
        <v>544</v>
      </c>
      <c r="D539" s="272">
        <v>12</v>
      </c>
      <c r="E539" s="272">
        <v>1961</v>
      </c>
      <c r="F539" s="273">
        <v>560.51</v>
      </c>
      <c r="G539" s="273">
        <v>560.51</v>
      </c>
      <c r="H539" s="274">
        <v>3.3</v>
      </c>
      <c r="I539" s="273">
        <f>H539</f>
        <v>3.3</v>
      </c>
      <c r="J539" s="274">
        <v>1.77</v>
      </c>
      <c r="K539" s="273">
        <f>I539-N539</f>
        <v>2.1269999999999998</v>
      </c>
      <c r="L539" s="273">
        <f>I539-P539</f>
        <v>2.3819999999999997</v>
      </c>
      <c r="M539" s="273">
        <v>23</v>
      </c>
      <c r="N539" s="274">
        <f>M539*0.051</f>
        <v>1.1729999999999998</v>
      </c>
      <c r="O539" s="274">
        <v>18</v>
      </c>
      <c r="P539" s="273">
        <f>O539*0.051</f>
        <v>0.91799999999999993</v>
      </c>
      <c r="Q539" s="275">
        <f>J539*1000/D539</f>
        <v>147.5</v>
      </c>
      <c r="R539" s="275">
        <f>K539*1000/D539</f>
        <v>177.25</v>
      </c>
      <c r="S539" s="275">
        <f>L539*1000/D539</f>
        <v>198.49999999999997</v>
      </c>
      <c r="T539" s="273">
        <f>L539-J539</f>
        <v>0.61199999999999966</v>
      </c>
      <c r="U539" s="273">
        <f>N539-P539</f>
        <v>0.25499999999999989</v>
      </c>
      <c r="V539" s="276">
        <f>O539-M539</f>
        <v>-5</v>
      </c>
    </row>
    <row r="540" spans="1:22" s="1" customFormat="1" x14ac:dyDescent="0.2">
      <c r="A540" s="258"/>
      <c r="B540" s="259">
        <v>535</v>
      </c>
      <c r="C540" s="271" t="s">
        <v>545</v>
      </c>
      <c r="D540" s="272">
        <v>22</v>
      </c>
      <c r="E540" s="272">
        <v>1983</v>
      </c>
      <c r="F540" s="273">
        <v>1195.71</v>
      </c>
      <c r="G540" s="273">
        <v>1195.71</v>
      </c>
      <c r="H540" s="274">
        <v>5.84</v>
      </c>
      <c r="I540" s="273">
        <f>H540</f>
        <v>5.84</v>
      </c>
      <c r="J540" s="274">
        <v>3.52</v>
      </c>
      <c r="K540" s="273">
        <f>I540-N540</f>
        <v>4.4119999999999999</v>
      </c>
      <c r="L540" s="273">
        <f>I540-P540</f>
        <v>4.718</v>
      </c>
      <c r="M540" s="273">
        <v>28</v>
      </c>
      <c r="N540" s="274">
        <f>M540*0.051</f>
        <v>1.4279999999999999</v>
      </c>
      <c r="O540" s="274">
        <v>22</v>
      </c>
      <c r="P540" s="273">
        <f>O540*0.051</f>
        <v>1.1219999999999999</v>
      </c>
      <c r="Q540" s="275">
        <f>J540*1000/D540</f>
        <v>160</v>
      </c>
      <c r="R540" s="275">
        <f>K540*1000/D540</f>
        <v>200.54545454545453</v>
      </c>
      <c r="S540" s="275">
        <f>L540*1000/D540</f>
        <v>214.45454545454547</v>
      </c>
      <c r="T540" s="273">
        <f>L540-J540</f>
        <v>1.198</v>
      </c>
      <c r="U540" s="273">
        <f>N540-P540</f>
        <v>0.30600000000000005</v>
      </c>
      <c r="V540" s="276">
        <f>O540-M540</f>
        <v>-6</v>
      </c>
    </row>
    <row r="541" spans="1:22" s="1" customFormat="1" x14ac:dyDescent="0.2">
      <c r="A541" s="258"/>
      <c r="B541" s="259">
        <v>536</v>
      </c>
      <c r="C541" s="271" t="s">
        <v>546</v>
      </c>
      <c r="D541" s="272">
        <v>12</v>
      </c>
      <c r="E541" s="272">
        <v>1986</v>
      </c>
      <c r="F541" s="273">
        <v>680.12</v>
      </c>
      <c r="G541" s="273">
        <v>680.12</v>
      </c>
      <c r="H541" s="274">
        <v>2.2999999999999998</v>
      </c>
      <c r="I541" s="273">
        <f>H541</f>
        <v>2.2999999999999998</v>
      </c>
      <c r="J541" s="274">
        <v>1.28</v>
      </c>
      <c r="K541" s="273">
        <f>I541-N541</f>
        <v>1.8919999999999999</v>
      </c>
      <c r="L541" s="273">
        <f>I541-P541</f>
        <v>1.8409999999999997</v>
      </c>
      <c r="M541" s="273">
        <v>8</v>
      </c>
      <c r="N541" s="274">
        <f>M541*0.051</f>
        <v>0.40799999999999997</v>
      </c>
      <c r="O541" s="274">
        <v>9</v>
      </c>
      <c r="P541" s="273">
        <f>O541*0.051</f>
        <v>0.45899999999999996</v>
      </c>
      <c r="Q541" s="275">
        <f>J541*1000/D541</f>
        <v>106.66666666666667</v>
      </c>
      <c r="R541" s="275">
        <f>K541*1000/D541</f>
        <v>157.66666666666666</v>
      </c>
      <c r="S541" s="275">
        <f>L541*1000/D541</f>
        <v>153.41666666666666</v>
      </c>
      <c r="T541" s="273">
        <f>L541-J541</f>
        <v>0.56099999999999972</v>
      </c>
      <c r="U541" s="273">
        <f>N541-P541</f>
        <v>-5.099999999999999E-2</v>
      </c>
      <c r="V541" s="276">
        <f>O541-M541</f>
        <v>1</v>
      </c>
    </row>
    <row r="542" spans="1:22" s="1" customFormat="1" x14ac:dyDescent="0.2">
      <c r="A542" s="258"/>
      <c r="B542" s="259">
        <v>537</v>
      </c>
      <c r="C542" s="271" t="s">
        <v>547</v>
      </c>
      <c r="D542" s="272">
        <v>8</v>
      </c>
      <c r="E542" s="272">
        <v>1970</v>
      </c>
      <c r="F542" s="273">
        <v>526.13</v>
      </c>
      <c r="G542" s="273">
        <v>526.13</v>
      </c>
      <c r="H542" s="274">
        <v>2.8980000000000001</v>
      </c>
      <c r="I542" s="273">
        <f>H542</f>
        <v>2.8980000000000001</v>
      </c>
      <c r="J542" s="274">
        <v>1.28</v>
      </c>
      <c r="K542" s="273">
        <f>I542-N542</f>
        <v>2.0310000000000001</v>
      </c>
      <c r="L542" s="273">
        <f>I542-P542</f>
        <v>2.133</v>
      </c>
      <c r="M542" s="273">
        <v>17</v>
      </c>
      <c r="N542" s="274">
        <f>M542*0.051</f>
        <v>0.86699999999999999</v>
      </c>
      <c r="O542" s="274">
        <v>15</v>
      </c>
      <c r="P542" s="273">
        <f>O542*0.051</f>
        <v>0.7649999999999999</v>
      </c>
      <c r="Q542" s="275">
        <f>J542*1000/D542</f>
        <v>160</v>
      </c>
      <c r="R542" s="275">
        <f>K542*1000/D542</f>
        <v>253.87500000000003</v>
      </c>
      <c r="S542" s="275">
        <f>L542*1000/D542</f>
        <v>266.625</v>
      </c>
      <c r="T542" s="273">
        <f>L542-J542</f>
        <v>0.85299999999999998</v>
      </c>
      <c r="U542" s="273">
        <f>N542-P542</f>
        <v>0.10200000000000009</v>
      </c>
      <c r="V542" s="276">
        <f>O542-M542</f>
        <v>-2</v>
      </c>
    </row>
    <row r="543" spans="1:22" s="1" customFormat="1" x14ac:dyDescent="0.2">
      <c r="A543" s="258"/>
      <c r="B543" s="259">
        <v>538</v>
      </c>
      <c r="C543" s="271" t="s">
        <v>548</v>
      </c>
      <c r="D543" s="272">
        <v>12</v>
      </c>
      <c r="E543" s="272">
        <v>1963</v>
      </c>
      <c r="F543" s="273">
        <v>495.62</v>
      </c>
      <c r="G543" s="273">
        <v>495.62</v>
      </c>
      <c r="H543" s="274">
        <v>3.86</v>
      </c>
      <c r="I543" s="273">
        <f>H543</f>
        <v>3.86</v>
      </c>
      <c r="J543" s="274">
        <v>1.92</v>
      </c>
      <c r="K543" s="273">
        <f>I543-N543</f>
        <v>3.044</v>
      </c>
      <c r="L543" s="273">
        <f>I543-P543</f>
        <v>3.452</v>
      </c>
      <c r="M543" s="273">
        <v>16</v>
      </c>
      <c r="N543" s="274">
        <f>M543*0.051</f>
        <v>0.81599999999999995</v>
      </c>
      <c r="O543" s="274">
        <v>8</v>
      </c>
      <c r="P543" s="273">
        <f>O543*0.051</f>
        <v>0.40799999999999997</v>
      </c>
      <c r="Q543" s="275">
        <f>J543*1000/D543</f>
        <v>160</v>
      </c>
      <c r="R543" s="275">
        <f>K543*1000/D543</f>
        <v>253.66666666666666</v>
      </c>
      <c r="S543" s="275">
        <f>L543*1000/D543</f>
        <v>287.66666666666669</v>
      </c>
      <c r="T543" s="273">
        <f>L543-J543</f>
        <v>1.532</v>
      </c>
      <c r="U543" s="273">
        <f>N543-P543</f>
        <v>0.40799999999999997</v>
      </c>
      <c r="V543" s="276">
        <f>O543-M543</f>
        <v>-8</v>
      </c>
    </row>
    <row r="544" spans="1:22" s="1" customFormat="1" x14ac:dyDescent="0.2">
      <c r="A544" s="258"/>
      <c r="B544" s="259">
        <v>539</v>
      </c>
      <c r="C544" s="271" t="s">
        <v>549</v>
      </c>
      <c r="D544" s="272">
        <v>12</v>
      </c>
      <c r="E544" s="272">
        <v>1960</v>
      </c>
      <c r="F544" s="273">
        <v>550.28</v>
      </c>
      <c r="G544" s="273">
        <v>550.28</v>
      </c>
      <c r="H544" s="274">
        <v>1.1000000000000001</v>
      </c>
      <c r="I544" s="273">
        <f>H544</f>
        <v>1.1000000000000001</v>
      </c>
      <c r="J544" s="274">
        <v>0.09</v>
      </c>
      <c r="K544" s="273">
        <f>I544-N544</f>
        <v>0.53900000000000015</v>
      </c>
      <c r="L544" s="273">
        <f>I544-P544</f>
        <v>0.43700000000000017</v>
      </c>
      <c r="M544" s="273">
        <v>11</v>
      </c>
      <c r="N544" s="274">
        <f>M544*0.051</f>
        <v>0.56099999999999994</v>
      </c>
      <c r="O544" s="274">
        <v>13</v>
      </c>
      <c r="P544" s="273">
        <f>O544*0.051</f>
        <v>0.66299999999999992</v>
      </c>
      <c r="Q544" s="275">
        <f>J544*1000/D544</f>
        <v>7.5</v>
      </c>
      <c r="R544" s="275">
        <f>K544*1000/D544</f>
        <v>44.916666666666679</v>
      </c>
      <c r="S544" s="275">
        <f>L544*1000/D544</f>
        <v>36.416666666666679</v>
      </c>
      <c r="T544" s="273">
        <f>L544-J544</f>
        <v>0.3470000000000002</v>
      </c>
      <c r="U544" s="273">
        <f>N544-P544</f>
        <v>-0.10199999999999998</v>
      </c>
      <c r="V544" s="276">
        <f>O544-M544</f>
        <v>2</v>
      </c>
    </row>
    <row r="545" spans="1:22" s="1" customFormat="1" x14ac:dyDescent="0.2">
      <c r="A545" s="258"/>
      <c r="B545" s="259">
        <v>540</v>
      </c>
      <c r="C545" s="271" t="s">
        <v>571</v>
      </c>
      <c r="D545" s="272">
        <v>9</v>
      </c>
      <c r="E545" s="272" t="s">
        <v>33</v>
      </c>
      <c r="F545" s="273">
        <v>624.82000000000005</v>
      </c>
      <c r="G545" s="273">
        <v>624.82000000000005</v>
      </c>
      <c r="H545" s="273">
        <v>3.2</v>
      </c>
      <c r="I545" s="273">
        <v>3.2</v>
      </c>
      <c r="J545" s="273">
        <f>D545*0.16</f>
        <v>1.44</v>
      </c>
      <c r="K545" s="273">
        <f>I545-N545</f>
        <v>1.7809200000000003</v>
      </c>
      <c r="L545" s="273">
        <f>I545-P545</f>
        <v>1.4534000000000002</v>
      </c>
      <c r="M545" s="273">
        <v>26</v>
      </c>
      <c r="N545" s="273">
        <f>M545*0.05458</f>
        <v>1.4190799999999999</v>
      </c>
      <c r="O545" s="273">
        <v>32</v>
      </c>
      <c r="P545" s="273">
        <v>1.7465999999999999</v>
      </c>
      <c r="Q545" s="273">
        <f>J545*1000/D545</f>
        <v>160</v>
      </c>
      <c r="R545" s="273">
        <f>K545*1000/D545</f>
        <v>197.88000000000002</v>
      </c>
      <c r="S545" s="273">
        <f>L545*1000/D545</f>
        <v>161.48888888888894</v>
      </c>
      <c r="T545" s="273">
        <f>L545-J545</f>
        <v>1.3400000000000301E-2</v>
      </c>
      <c r="U545" s="273">
        <f>N545-P545</f>
        <v>-0.32752000000000003</v>
      </c>
      <c r="V545" s="292">
        <f>O545-M545</f>
        <v>6</v>
      </c>
    </row>
    <row r="546" spans="1:22" s="1" customFormat="1" x14ac:dyDescent="0.2">
      <c r="A546" s="258"/>
      <c r="B546" s="259">
        <v>541</v>
      </c>
      <c r="C546" s="271" t="s">
        <v>572</v>
      </c>
      <c r="D546" s="272">
        <v>40</v>
      </c>
      <c r="E546" s="272" t="s">
        <v>33</v>
      </c>
      <c r="F546" s="273">
        <v>2146.15</v>
      </c>
      <c r="G546" s="273">
        <v>2146.15</v>
      </c>
      <c r="H546" s="273">
        <v>9.75</v>
      </c>
      <c r="I546" s="273">
        <v>9.75</v>
      </c>
      <c r="J546" s="273">
        <f>D546*0.16</f>
        <v>6.4</v>
      </c>
      <c r="K546" s="273">
        <f>I546-N546</f>
        <v>6.6389399999999998</v>
      </c>
      <c r="L546" s="273">
        <f>I546-P546</f>
        <v>6.5024999999999995</v>
      </c>
      <c r="M546" s="273">
        <v>57</v>
      </c>
      <c r="N546" s="273">
        <f>M546*0.05458</f>
        <v>3.1110599999999997</v>
      </c>
      <c r="O546" s="273">
        <v>59.5</v>
      </c>
      <c r="P546" s="273">
        <v>3.2475000000000001</v>
      </c>
      <c r="Q546" s="273">
        <f>J546*1000/D546</f>
        <v>160</v>
      </c>
      <c r="R546" s="273">
        <f>K546*1000/D546</f>
        <v>165.9735</v>
      </c>
      <c r="S546" s="273">
        <f>L546*1000/D546</f>
        <v>162.56249999999997</v>
      </c>
      <c r="T546" s="273">
        <f>L546-J546</f>
        <v>0.10249999999999915</v>
      </c>
      <c r="U546" s="273">
        <f>N546-P546</f>
        <v>-0.13644000000000034</v>
      </c>
      <c r="V546" s="292">
        <f>O546-M546</f>
        <v>2.5</v>
      </c>
    </row>
    <row r="547" spans="1:22" s="1" customFormat="1" x14ac:dyDescent="0.2">
      <c r="A547" s="258"/>
      <c r="B547" s="259">
        <v>542</v>
      </c>
      <c r="C547" s="277" t="s">
        <v>573</v>
      </c>
      <c r="D547" s="272">
        <v>85</v>
      </c>
      <c r="E547" s="272" t="s">
        <v>33</v>
      </c>
      <c r="F547" s="273">
        <v>3768.84</v>
      </c>
      <c r="G547" s="273">
        <v>3768.84</v>
      </c>
      <c r="H547" s="273">
        <v>19.79</v>
      </c>
      <c r="I547" s="273">
        <v>19.79</v>
      </c>
      <c r="J547" s="273">
        <f>D547*0.16</f>
        <v>13.6</v>
      </c>
      <c r="K547" s="273">
        <f>I547-N547</f>
        <v>14.16826</v>
      </c>
      <c r="L547" s="273">
        <f>I547-P547</f>
        <v>13.993599999999999</v>
      </c>
      <c r="M547" s="273">
        <v>103</v>
      </c>
      <c r="N547" s="273">
        <f>M547*0.05458</f>
        <v>5.62174</v>
      </c>
      <c r="O547" s="273">
        <v>106.2</v>
      </c>
      <c r="P547" s="273">
        <v>5.7964000000000002</v>
      </c>
      <c r="Q547" s="273">
        <f>J547*1000/D547</f>
        <v>160</v>
      </c>
      <c r="R547" s="273">
        <f>K547*1000/D547</f>
        <v>166.68541176470589</v>
      </c>
      <c r="S547" s="273">
        <f>L547*1000/D547</f>
        <v>164.63058823529411</v>
      </c>
      <c r="T547" s="273">
        <f>L547-J547</f>
        <v>0.39359999999999928</v>
      </c>
      <c r="U547" s="273">
        <f>N547-P547</f>
        <v>-0.17466000000000026</v>
      </c>
      <c r="V547" s="292">
        <f>O547-M547</f>
        <v>3.2000000000000028</v>
      </c>
    </row>
    <row r="548" spans="1:22" s="1" customFormat="1" x14ac:dyDescent="0.2">
      <c r="A548" s="258"/>
      <c r="B548" s="259">
        <v>543</v>
      </c>
      <c r="C548" s="271" t="s">
        <v>577</v>
      </c>
      <c r="D548" s="272">
        <v>37</v>
      </c>
      <c r="E548" s="272" t="s">
        <v>33</v>
      </c>
      <c r="F548" s="273">
        <v>2248.7199999999998</v>
      </c>
      <c r="G548" s="273">
        <v>2248.7199999999998</v>
      </c>
      <c r="H548" s="273">
        <v>9.24</v>
      </c>
      <c r="I548" s="273">
        <v>9.24</v>
      </c>
      <c r="J548" s="273">
        <f>D548*0.16</f>
        <v>5.92</v>
      </c>
      <c r="K548" s="273">
        <f>I548-N548</f>
        <v>6.2926800000000007</v>
      </c>
      <c r="L548" s="273">
        <f>I548-P548</f>
        <v>6.2927</v>
      </c>
      <c r="M548" s="273">
        <v>54</v>
      </c>
      <c r="N548" s="273">
        <f>M548*0.05458</f>
        <v>2.9473199999999999</v>
      </c>
      <c r="O548" s="273">
        <v>54</v>
      </c>
      <c r="P548" s="273">
        <v>2.9472999999999998</v>
      </c>
      <c r="Q548" s="273">
        <f>J548*1000/D548</f>
        <v>160</v>
      </c>
      <c r="R548" s="273">
        <f>K548*1000/D548</f>
        <v>170.07243243243244</v>
      </c>
      <c r="S548" s="273">
        <f>L548*1000/D548</f>
        <v>170.07297297297296</v>
      </c>
      <c r="T548" s="273">
        <f>L548-J548</f>
        <v>0.37270000000000003</v>
      </c>
      <c r="U548" s="273">
        <f>N548-P548</f>
        <v>2.0000000000131024E-5</v>
      </c>
      <c r="V548" s="292">
        <f>O548-M548</f>
        <v>0</v>
      </c>
    </row>
    <row r="549" spans="1:22" s="1" customFormat="1" x14ac:dyDescent="0.2">
      <c r="A549" s="258"/>
      <c r="B549" s="259">
        <v>544</v>
      </c>
      <c r="C549" s="271" t="s">
        <v>578</v>
      </c>
      <c r="D549" s="272">
        <v>45</v>
      </c>
      <c r="E549" s="272" t="s">
        <v>33</v>
      </c>
      <c r="F549" s="273">
        <v>1880.43</v>
      </c>
      <c r="G549" s="273">
        <v>1880.43</v>
      </c>
      <c r="H549" s="273">
        <v>11.3</v>
      </c>
      <c r="I549" s="273">
        <v>11.3</v>
      </c>
      <c r="J549" s="273">
        <f>D549*0.16</f>
        <v>7.2</v>
      </c>
      <c r="K549" s="273">
        <f>I549-N549</f>
        <v>7.7523000000000009</v>
      </c>
      <c r="L549" s="273">
        <f>I549-P549</f>
        <v>7.7359000000000009</v>
      </c>
      <c r="M549" s="273">
        <v>65</v>
      </c>
      <c r="N549" s="273">
        <f>M549*0.05458</f>
        <v>3.5476999999999999</v>
      </c>
      <c r="O549" s="273">
        <v>65.3</v>
      </c>
      <c r="P549" s="273">
        <v>3.5640999999999998</v>
      </c>
      <c r="Q549" s="273">
        <f>J549*1000/D549</f>
        <v>160</v>
      </c>
      <c r="R549" s="273">
        <f>K549*1000/D549</f>
        <v>172.27333333333337</v>
      </c>
      <c r="S549" s="273">
        <f>L549*1000/D549</f>
        <v>171.9088888888889</v>
      </c>
      <c r="T549" s="273">
        <f>L549-J549</f>
        <v>0.53590000000000071</v>
      </c>
      <c r="U549" s="273">
        <f>N549-P549</f>
        <v>-1.639999999999997E-2</v>
      </c>
      <c r="V549" s="292">
        <f>O549-M549</f>
        <v>0.29999999999999716</v>
      </c>
    </row>
    <row r="550" spans="1:22" s="1" customFormat="1" x14ac:dyDescent="0.2">
      <c r="A550" s="258"/>
      <c r="B550" s="259">
        <v>545</v>
      </c>
      <c r="C550" s="271" t="s">
        <v>579</v>
      </c>
      <c r="D550" s="272">
        <v>19</v>
      </c>
      <c r="E550" s="272" t="s">
        <v>33</v>
      </c>
      <c r="F550" s="273">
        <v>1124.4000000000001</v>
      </c>
      <c r="G550" s="273">
        <v>1124.4000000000001</v>
      </c>
      <c r="H550" s="273">
        <v>4.5599999999999996</v>
      </c>
      <c r="I550" s="273">
        <v>4.5599999999999996</v>
      </c>
      <c r="J550" s="273">
        <f>D550*0.16</f>
        <v>3.04</v>
      </c>
      <c r="K550" s="273">
        <f>I550-N550</f>
        <v>3.3046599999999997</v>
      </c>
      <c r="L550" s="273">
        <f>I550-P550</f>
        <v>3.2773999999999996</v>
      </c>
      <c r="M550" s="273">
        <v>23</v>
      </c>
      <c r="N550" s="273">
        <f>M550*0.05458</f>
        <v>1.2553399999999999</v>
      </c>
      <c r="O550" s="273">
        <v>23.5</v>
      </c>
      <c r="P550" s="273">
        <v>1.2826</v>
      </c>
      <c r="Q550" s="273">
        <f>J550*1000/D550</f>
        <v>160</v>
      </c>
      <c r="R550" s="273">
        <f>K550*1000/D550</f>
        <v>173.92947368421051</v>
      </c>
      <c r="S550" s="273">
        <f>L550*1000/D550</f>
        <v>172.49473684210525</v>
      </c>
      <c r="T550" s="273">
        <f>L550-J550</f>
        <v>0.23739999999999961</v>
      </c>
      <c r="U550" s="273">
        <f>N550-P550</f>
        <v>-2.7260000000000062E-2</v>
      </c>
      <c r="V550" s="292">
        <f>O550-M550</f>
        <v>0.5</v>
      </c>
    </row>
    <row r="551" spans="1:22" s="1" customFormat="1" x14ac:dyDescent="0.2">
      <c r="A551" s="258"/>
      <c r="B551" s="259">
        <v>546</v>
      </c>
      <c r="C551" s="277" t="s">
        <v>580</v>
      </c>
      <c r="D551" s="272">
        <v>40</v>
      </c>
      <c r="E551" s="272" t="s">
        <v>33</v>
      </c>
      <c r="F551" s="273">
        <v>2154.46</v>
      </c>
      <c r="G551" s="273">
        <v>2154.46</v>
      </c>
      <c r="H551" s="273">
        <v>9.89</v>
      </c>
      <c r="I551" s="273">
        <v>9.89</v>
      </c>
      <c r="J551" s="273">
        <f>D551*0.16</f>
        <v>6.4</v>
      </c>
      <c r="K551" s="273">
        <f>I551-N551</f>
        <v>6.9972600000000007</v>
      </c>
      <c r="L551" s="273">
        <f>I551-P551</f>
        <v>7.2156000000000002</v>
      </c>
      <c r="M551" s="273">
        <v>53</v>
      </c>
      <c r="N551" s="273">
        <f>M551*0.05458</f>
        <v>2.8927399999999999</v>
      </c>
      <c r="O551" s="273">
        <v>49</v>
      </c>
      <c r="P551" s="273">
        <v>2.6743999999999999</v>
      </c>
      <c r="Q551" s="273">
        <f>J551*1000/D551</f>
        <v>160</v>
      </c>
      <c r="R551" s="273">
        <f>K551*1000/D551</f>
        <v>174.93150000000003</v>
      </c>
      <c r="S551" s="273">
        <f>L551*1000/D551</f>
        <v>180.39000000000001</v>
      </c>
      <c r="T551" s="273">
        <f>L551-J551</f>
        <v>0.81559999999999988</v>
      </c>
      <c r="U551" s="273">
        <f>N551-P551</f>
        <v>0.21833999999999998</v>
      </c>
      <c r="V551" s="292">
        <f>O551-M551</f>
        <v>-4</v>
      </c>
    </row>
    <row r="552" spans="1:22" s="1" customFormat="1" x14ac:dyDescent="0.2">
      <c r="A552" s="258"/>
      <c r="B552" s="259">
        <v>547</v>
      </c>
      <c r="C552" s="278" t="s">
        <v>581</v>
      </c>
      <c r="D552" s="272">
        <v>20</v>
      </c>
      <c r="E552" s="272" t="s">
        <v>33</v>
      </c>
      <c r="F552" s="273">
        <v>1047.24</v>
      </c>
      <c r="G552" s="273">
        <v>1047.24</v>
      </c>
      <c r="H552" s="273">
        <v>6.0419999999999998</v>
      </c>
      <c r="I552" s="273">
        <v>6.0419999999999998</v>
      </c>
      <c r="J552" s="273">
        <f>D552*0.16</f>
        <v>3.2</v>
      </c>
      <c r="K552" s="273">
        <f>I552-N552</f>
        <v>3.6404800000000002</v>
      </c>
      <c r="L552" s="273">
        <f>I552-P552</f>
        <v>3.6950999999999996</v>
      </c>
      <c r="M552" s="273">
        <v>44</v>
      </c>
      <c r="N552" s="273">
        <f>M552*0.05458</f>
        <v>2.4015199999999997</v>
      </c>
      <c r="O552" s="273">
        <v>43</v>
      </c>
      <c r="P552" s="273">
        <v>2.3469000000000002</v>
      </c>
      <c r="Q552" s="273">
        <f>J552*1000/D552</f>
        <v>160</v>
      </c>
      <c r="R552" s="273">
        <f>K552*1000/D552</f>
        <v>182.024</v>
      </c>
      <c r="S552" s="273">
        <f>L552*1000/D552</f>
        <v>184.75499999999997</v>
      </c>
      <c r="T552" s="273">
        <f>L552-J552</f>
        <v>0.49509999999999943</v>
      </c>
      <c r="U552" s="273">
        <f>N552-P552</f>
        <v>5.4619999999999447E-2</v>
      </c>
      <c r="V552" s="292">
        <f>O552-M552</f>
        <v>-1</v>
      </c>
    </row>
    <row r="553" spans="1:22" s="1" customFormat="1" x14ac:dyDescent="0.2">
      <c r="A553" s="258"/>
      <c r="B553" s="259">
        <v>548</v>
      </c>
      <c r="C553" s="271" t="s">
        <v>582</v>
      </c>
      <c r="D553" s="272">
        <v>55</v>
      </c>
      <c r="E553" s="272" t="s">
        <v>33</v>
      </c>
      <c r="F553" s="273">
        <v>2508.48</v>
      </c>
      <c r="G553" s="273">
        <v>2508.48</v>
      </c>
      <c r="H553" s="273">
        <v>14.57</v>
      </c>
      <c r="I553" s="273">
        <v>14.57</v>
      </c>
      <c r="J553" s="273">
        <f>D553*0.16</f>
        <v>8.8000000000000007</v>
      </c>
      <c r="K553" s="273">
        <f>I553-N553</f>
        <v>10.14902</v>
      </c>
      <c r="L553" s="273">
        <f>I553-P553</f>
        <v>10.421900000000001</v>
      </c>
      <c r="M553" s="273">
        <v>81</v>
      </c>
      <c r="N553" s="273">
        <f>M553*0.05458</f>
        <v>4.4209800000000001</v>
      </c>
      <c r="O553" s="273">
        <v>76</v>
      </c>
      <c r="P553" s="273">
        <v>4.1481000000000003</v>
      </c>
      <c r="Q553" s="273">
        <f>J553*1000/D553</f>
        <v>160</v>
      </c>
      <c r="R553" s="273">
        <f>K553*1000/D553</f>
        <v>184.52763636363636</v>
      </c>
      <c r="S553" s="273">
        <f>L553*1000/D553</f>
        <v>189.48909090909095</v>
      </c>
      <c r="T553" s="273">
        <f>L553-J553</f>
        <v>1.6219000000000001</v>
      </c>
      <c r="U553" s="273">
        <f>N553-P553</f>
        <v>0.27287999999999979</v>
      </c>
      <c r="V553" s="292">
        <f>O553-M553</f>
        <v>-5</v>
      </c>
    </row>
    <row r="554" spans="1:22" s="1" customFormat="1" x14ac:dyDescent="0.2">
      <c r="A554" s="258"/>
      <c r="B554" s="259">
        <v>549</v>
      </c>
      <c r="C554" s="271" t="s">
        <v>584</v>
      </c>
      <c r="D554" s="272">
        <v>7</v>
      </c>
      <c r="E554" s="272" t="s">
        <v>33</v>
      </c>
      <c r="F554" s="273">
        <v>509.44</v>
      </c>
      <c r="G554" s="273">
        <v>509.44</v>
      </c>
      <c r="H554" s="273">
        <v>1.9</v>
      </c>
      <c r="I554" s="273">
        <v>1.9</v>
      </c>
      <c r="J554" s="273">
        <f>D554*0.16</f>
        <v>1.1200000000000001</v>
      </c>
      <c r="K554" s="273">
        <f>I554-N554</f>
        <v>1.6271</v>
      </c>
      <c r="L554" s="273">
        <f>I554-P554</f>
        <v>1.5452299999999999</v>
      </c>
      <c r="M554" s="273">
        <v>5</v>
      </c>
      <c r="N554" s="273">
        <f>M554*0.05458</f>
        <v>0.27289999999999998</v>
      </c>
      <c r="O554" s="273">
        <v>6.5</v>
      </c>
      <c r="P554" s="273">
        <f>O554*0.05458</f>
        <v>0.35476999999999997</v>
      </c>
      <c r="Q554" s="273">
        <f>J554*1000/D554</f>
        <v>160</v>
      </c>
      <c r="R554" s="273">
        <f>K554*1000/D554</f>
        <v>232.44285714285712</v>
      </c>
      <c r="S554" s="273">
        <f>L554*1000/D554</f>
        <v>220.74714285714282</v>
      </c>
      <c r="T554" s="273">
        <f>L554-J554</f>
        <v>0.42522999999999977</v>
      </c>
      <c r="U554" s="273">
        <f>N554-P554</f>
        <v>-8.1869999999999998E-2</v>
      </c>
      <c r="V554" s="292">
        <f>O554-M554</f>
        <v>1.5</v>
      </c>
    </row>
    <row r="555" spans="1:22" s="1" customFormat="1" x14ac:dyDescent="0.2">
      <c r="A555" s="258"/>
      <c r="B555" s="259">
        <v>550</v>
      </c>
      <c r="C555" s="271" t="s">
        <v>585</v>
      </c>
      <c r="D555" s="272">
        <v>9</v>
      </c>
      <c r="E555" s="272" t="s">
        <v>33</v>
      </c>
      <c r="F555" s="273">
        <v>646.97</v>
      </c>
      <c r="G555" s="273">
        <v>646.97</v>
      </c>
      <c r="H555" s="273">
        <v>2.9780000000000002</v>
      </c>
      <c r="I555" s="273">
        <v>2.9780000000000002</v>
      </c>
      <c r="J555" s="273">
        <f>D555*0.16</f>
        <v>1.44</v>
      </c>
      <c r="K555" s="273">
        <f>I555-N555</f>
        <v>2.2138800000000005</v>
      </c>
      <c r="L555" s="273">
        <f>I555-P555</f>
        <v>2.0611000000000002</v>
      </c>
      <c r="M555" s="273">
        <v>14</v>
      </c>
      <c r="N555" s="273">
        <f>M555*0.05458</f>
        <v>0.76411999999999991</v>
      </c>
      <c r="O555" s="273">
        <v>16.8</v>
      </c>
      <c r="P555" s="273">
        <v>0.91690000000000005</v>
      </c>
      <c r="Q555" s="273">
        <f>J555*1000/D555</f>
        <v>160</v>
      </c>
      <c r="R555" s="273">
        <f>K555*1000/D555</f>
        <v>245.98666666666674</v>
      </c>
      <c r="S555" s="273">
        <f>L555*1000/D555</f>
        <v>229.01111111111115</v>
      </c>
      <c r="T555" s="273">
        <f>L555-J555</f>
        <v>0.62110000000000021</v>
      </c>
      <c r="U555" s="273">
        <f>N555-P555</f>
        <v>-0.15278000000000014</v>
      </c>
      <c r="V555" s="292">
        <f>O555-M555</f>
        <v>2.8000000000000007</v>
      </c>
    </row>
    <row r="556" spans="1:22" s="1" customFormat="1" x14ac:dyDescent="0.2">
      <c r="A556" s="258"/>
      <c r="B556" s="259">
        <v>551</v>
      </c>
      <c r="C556" s="278" t="s">
        <v>586</v>
      </c>
      <c r="D556" s="272">
        <v>27</v>
      </c>
      <c r="E556" s="272" t="s">
        <v>33</v>
      </c>
      <c r="F556" s="273">
        <v>2047.86</v>
      </c>
      <c r="G556" s="273">
        <v>2047.86</v>
      </c>
      <c r="H556" s="273">
        <v>9.23</v>
      </c>
      <c r="I556" s="273">
        <v>9.23</v>
      </c>
      <c r="J556" s="273">
        <f>D556*0.16</f>
        <v>4.32</v>
      </c>
      <c r="K556" s="273">
        <f>I556-N556</f>
        <v>6.4464200000000007</v>
      </c>
      <c r="L556" s="273">
        <f>I556-P556</f>
        <v>6.4464000000000006</v>
      </c>
      <c r="M556" s="273">
        <v>51</v>
      </c>
      <c r="N556" s="273">
        <f>M556*0.05458</f>
        <v>2.7835799999999997</v>
      </c>
      <c r="O556" s="273">
        <v>51</v>
      </c>
      <c r="P556" s="273">
        <v>2.7835999999999999</v>
      </c>
      <c r="Q556" s="273">
        <f>J556*1000/D556</f>
        <v>160</v>
      </c>
      <c r="R556" s="273">
        <f>K556*1000/D556</f>
        <v>238.75629629629634</v>
      </c>
      <c r="S556" s="273">
        <f>L556*1000/D556</f>
        <v>238.75555555555559</v>
      </c>
      <c r="T556" s="273">
        <f>L556-J556</f>
        <v>2.1264000000000003</v>
      </c>
      <c r="U556" s="273">
        <f>N556-P556</f>
        <v>-2.0000000000131024E-5</v>
      </c>
      <c r="V556" s="292">
        <f>O556-M556</f>
        <v>0</v>
      </c>
    </row>
    <row r="557" spans="1:22" s="1" customFormat="1" x14ac:dyDescent="0.2">
      <c r="A557" s="258"/>
      <c r="B557" s="259">
        <v>552</v>
      </c>
      <c r="C557" s="278" t="s">
        <v>587</v>
      </c>
      <c r="D557" s="272">
        <v>7</v>
      </c>
      <c r="E557" s="272" t="s">
        <v>33</v>
      </c>
      <c r="F557" s="273">
        <v>337.32</v>
      </c>
      <c r="G557" s="273">
        <v>337.32</v>
      </c>
      <c r="H557" s="273">
        <v>2.109</v>
      </c>
      <c r="I557" s="273">
        <v>2.109</v>
      </c>
      <c r="J557" s="273">
        <f>D557*0.16</f>
        <v>1.1200000000000001</v>
      </c>
      <c r="K557" s="273">
        <f>I557-N557</f>
        <v>1.78152</v>
      </c>
      <c r="L557" s="273">
        <f>I557-P557</f>
        <v>1.8361000000000001</v>
      </c>
      <c r="M557" s="273">
        <v>6</v>
      </c>
      <c r="N557" s="273">
        <f>M557*0.05458</f>
        <v>0.32747999999999999</v>
      </c>
      <c r="O557" s="273">
        <v>5</v>
      </c>
      <c r="P557" s="273">
        <v>0.27289999999999998</v>
      </c>
      <c r="Q557" s="273">
        <f>J557*1000/D557</f>
        <v>160</v>
      </c>
      <c r="R557" s="273">
        <f>K557*1000/D557</f>
        <v>254.50285714285715</v>
      </c>
      <c r="S557" s="273">
        <f>L557*1000/D557</f>
        <v>262.3</v>
      </c>
      <c r="T557" s="273">
        <f>L557-J557</f>
        <v>0.71609999999999996</v>
      </c>
      <c r="U557" s="273">
        <f>N557-P557</f>
        <v>5.4580000000000017E-2</v>
      </c>
      <c r="V557" s="292">
        <f>O557-M557</f>
        <v>-1</v>
      </c>
    </row>
    <row r="558" spans="1:22" s="1" customFormat="1" x14ac:dyDescent="0.2">
      <c r="A558" s="258"/>
      <c r="B558" s="259">
        <v>553</v>
      </c>
      <c r="C558" s="271" t="s">
        <v>588</v>
      </c>
      <c r="D558" s="272">
        <v>4</v>
      </c>
      <c r="E558" s="272" t="s">
        <v>33</v>
      </c>
      <c r="F558" s="273">
        <v>254.45</v>
      </c>
      <c r="G558" s="273">
        <v>254.45</v>
      </c>
      <c r="H558" s="273">
        <v>1.4</v>
      </c>
      <c r="I558" s="273">
        <v>1.4</v>
      </c>
      <c r="J558" s="273">
        <f>D558*0.16</f>
        <v>0.64</v>
      </c>
      <c r="K558" s="273">
        <f>I558-N558</f>
        <v>1.2362599999999999</v>
      </c>
      <c r="L558" s="273">
        <f>I558-P558</f>
        <v>1.2363</v>
      </c>
      <c r="M558" s="273">
        <v>3</v>
      </c>
      <c r="N558" s="273">
        <f>M558*0.05458</f>
        <v>0.16374</v>
      </c>
      <c r="O558" s="273">
        <v>3</v>
      </c>
      <c r="P558" s="273">
        <v>0.16370000000000001</v>
      </c>
      <c r="Q558" s="273">
        <f>J558*1000/D558</f>
        <v>160</v>
      </c>
      <c r="R558" s="273">
        <f>K558*1000/D558</f>
        <v>309.065</v>
      </c>
      <c r="S558" s="273">
        <f>L558*1000/D558</f>
        <v>309.07499999999999</v>
      </c>
      <c r="T558" s="273">
        <f>L558-J558</f>
        <v>0.59629999999999994</v>
      </c>
      <c r="U558" s="273">
        <f>N558-P558</f>
        <v>3.9999999999984492E-5</v>
      </c>
      <c r="V558" s="292">
        <f>O558-M558</f>
        <v>0</v>
      </c>
    </row>
    <row r="559" spans="1:22" s="1" customFormat="1" ht="13.5" thickBot="1" x14ac:dyDescent="0.25">
      <c r="A559" s="333"/>
      <c r="B559" s="334">
        <v>554</v>
      </c>
      <c r="C559" s="335" t="s">
        <v>589</v>
      </c>
      <c r="D559" s="336">
        <v>5</v>
      </c>
      <c r="E559" s="336" t="s">
        <v>33</v>
      </c>
      <c r="F559" s="337">
        <v>323.73</v>
      </c>
      <c r="G559" s="337">
        <v>323.73</v>
      </c>
      <c r="H559" s="337">
        <v>1.84</v>
      </c>
      <c r="I559" s="337">
        <v>1.84</v>
      </c>
      <c r="J559" s="337">
        <f>D559*0.16</f>
        <v>0.8</v>
      </c>
      <c r="K559" s="337">
        <f>I559-N559</f>
        <v>1.5671000000000002</v>
      </c>
      <c r="L559" s="337">
        <f>I559-P559</f>
        <v>1.6708000000000001</v>
      </c>
      <c r="M559" s="337">
        <v>5</v>
      </c>
      <c r="N559" s="337">
        <f>M559*0.05458</f>
        <v>0.27289999999999998</v>
      </c>
      <c r="O559" s="337">
        <v>1.1000000000000001</v>
      </c>
      <c r="P559" s="337">
        <v>0.16919999999999999</v>
      </c>
      <c r="Q559" s="337">
        <f>J559*1000/D559</f>
        <v>160</v>
      </c>
      <c r="R559" s="337">
        <f>K559*1000/D559</f>
        <v>313.42</v>
      </c>
      <c r="S559" s="337">
        <f>L559*1000/D559</f>
        <v>334.15999999999997</v>
      </c>
      <c r="T559" s="337">
        <f>L559-J559</f>
        <v>0.87080000000000002</v>
      </c>
      <c r="U559" s="337">
        <f>N559-P559</f>
        <v>0.10369999999999999</v>
      </c>
      <c r="V559" s="338">
        <f>O559-M559</f>
        <v>-3.9</v>
      </c>
    </row>
    <row r="560" spans="1:22" s="1" customFormat="1" x14ac:dyDescent="0.2">
      <c r="B560" s="2"/>
      <c r="C560" s="2"/>
      <c r="D560" s="10"/>
      <c r="E560" s="10"/>
      <c r="F560" s="10"/>
      <c r="G560" s="10"/>
      <c r="H560" s="10"/>
      <c r="I560" s="10"/>
      <c r="J560" s="10"/>
      <c r="K560" s="10"/>
      <c r="L560" s="10"/>
      <c r="M560" s="10"/>
      <c r="N560" s="10"/>
      <c r="O560" s="10"/>
      <c r="P560" s="10"/>
      <c r="Q560" s="10"/>
      <c r="R560" s="10"/>
      <c r="S560" s="10"/>
      <c r="T560" s="10"/>
      <c r="U560" s="10"/>
      <c r="V560" s="10"/>
    </row>
    <row r="561" spans="2:22" s="1" customFormat="1" x14ac:dyDescent="0.2">
      <c r="B561" s="2"/>
      <c r="C561" s="2"/>
      <c r="D561" s="10"/>
      <c r="E561" s="10"/>
      <c r="F561" s="10"/>
      <c r="G561" s="10"/>
      <c r="H561" s="10"/>
      <c r="I561" s="10"/>
      <c r="J561" s="10"/>
      <c r="K561" s="10"/>
      <c r="L561" s="10"/>
      <c r="M561" s="10"/>
      <c r="N561" s="10"/>
      <c r="O561" s="10"/>
      <c r="P561" s="10"/>
      <c r="Q561" s="10"/>
      <c r="R561" s="10"/>
      <c r="S561" s="10"/>
      <c r="T561" s="10"/>
      <c r="U561" s="10"/>
      <c r="V561" s="10"/>
    </row>
    <row r="562" spans="2:22" s="1" customFormat="1" x14ac:dyDescent="0.2">
      <c r="B562" s="2"/>
      <c r="C562" s="2"/>
      <c r="D562" s="10"/>
      <c r="E562" s="10"/>
      <c r="F562" s="10"/>
      <c r="G562" s="10"/>
      <c r="H562" s="10"/>
      <c r="I562" s="10"/>
      <c r="J562" s="10"/>
      <c r="K562" s="10"/>
      <c r="L562" s="10"/>
      <c r="M562" s="10"/>
      <c r="N562" s="10"/>
      <c r="O562" s="10"/>
      <c r="P562" s="10"/>
      <c r="Q562" s="10"/>
      <c r="R562" s="10"/>
      <c r="S562" s="10"/>
      <c r="T562" s="10"/>
      <c r="U562" s="10"/>
      <c r="V562" s="10"/>
    </row>
    <row r="563" spans="2:22" s="1" customFormat="1" x14ac:dyDescent="0.2">
      <c r="B563" s="2"/>
      <c r="C563" s="2"/>
      <c r="D563" s="10"/>
      <c r="E563" s="10"/>
      <c r="F563" s="10"/>
      <c r="G563" s="10"/>
      <c r="H563" s="10"/>
      <c r="I563" s="10"/>
      <c r="J563" s="10"/>
      <c r="K563" s="10"/>
      <c r="L563" s="10"/>
      <c r="M563" s="10"/>
      <c r="N563" s="10"/>
      <c r="O563" s="10"/>
      <c r="P563" s="10"/>
      <c r="Q563" s="10"/>
      <c r="R563" s="10"/>
      <c r="S563" s="10"/>
      <c r="T563" s="10"/>
      <c r="U563" s="10"/>
      <c r="V563" s="10"/>
    </row>
    <row r="564" spans="2:22" s="1" customFormat="1" x14ac:dyDescent="0.2">
      <c r="B564" s="2"/>
      <c r="C564" s="2"/>
      <c r="D564" s="10"/>
      <c r="E564" s="10"/>
      <c r="F564" s="10"/>
      <c r="G564" s="10"/>
      <c r="H564" s="10"/>
      <c r="I564" s="10"/>
      <c r="J564" s="10"/>
      <c r="K564" s="10"/>
      <c r="L564" s="10"/>
      <c r="M564" s="10"/>
      <c r="N564" s="10"/>
      <c r="O564" s="10"/>
      <c r="P564" s="10"/>
      <c r="Q564" s="10"/>
      <c r="R564" s="10"/>
      <c r="S564" s="10"/>
      <c r="T564" s="10"/>
      <c r="U564" s="10"/>
      <c r="V564" s="10"/>
    </row>
    <row r="565" spans="2:22" s="1" customFormat="1" x14ac:dyDescent="0.2">
      <c r="B565" s="2"/>
      <c r="C565" s="2"/>
      <c r="D565" s="10"/>
      <c r="E565" s="10"/>
      <c r="F565" s="10"/>
      <c r="G565" s="10"/>
      <c r="H565" s="10"/>
      <c r="I565" s="10"/>
      <c r="J565" s="10"/>
      <c r="K565" s="10"/>
      <c r="L565" s="10"/>
      <c r="M565" s="10"/>
      <c r="N565" s="10"/>
      <c r="O565" s="10"/>
      <c r="P565" s="10"/>
      <c r="Q565" s="10"/>
      <c r="R565" s="10"/>
      <c r="S565" s="10"/>
      <c r="T565" s="10"/>
      <c r="U565" s="10"/>
      <c r="V565" s="10"/>
    </row>
    <row r="566" spans="2:22" s="1" customFormat="1" x14ac:dyDescent="0.2">
      <c r="B566" s="2"/>
      <c r="C566" s="2"/>
      <c r="D566" s="10"/>
      <c r="E566" s="10"/>
      <c r="F566" s="10"/>
      <c r="G566" s="10"/>
      <c r="H566" s="10"/>
      <c r="I566" s="10"/>
      <c r="J566" s="10"/>
      <c r="K566" s="10"/>
      <c r="L566" s="10"/>
      <c r="M566" s="10"/>
      <c r="N566" s="10"/>
      <c r="O566" s="10"/>
      <c r="P566" s="10"/>
      <c r="Q566" s="10"/>
      <c r="R566" s="10"/>
      <c r="S566" s="10"/>
      <c r="T566" s="10"/>
      <c r="U566" s="10"/>
      <c r="V566" s="10"/>
    </row>
    <row r="567" spans="2:22" s="1" customFormat="1" x14ac:dyDescent="0.2">
      <c r="B567" s="2"/>
      <c r="C567" s="2"/>
      <c r="D567" s="10"/>
      <c r="E567" s="10"/>
      <c r="F567" s="10"/>
      <c r="G567" s="10"/>
      <c r="H567" s="10"/>
      <c r="I567" s="10"/>
      <c r="J567" s="10"/>
      <c r="K567" s="10"/>
      <c r="L567" s="10"/>
      <c r="M567" s="10"/>
      <c r="N567" s="10"/>
      <c r="O567" s="10"/>
      <c r="P567" s="10"/>
      <c r="Q567" s="10"/>
      <c r="R567" s="10"/>
      <c r="S567" s="10"/>
      <c r="T567" s="10"/>
      <c r="U567" s="10"/>
      <c r="V567" s="10"/>
    </row>
    <row r="568" spans="2:22" s="1" customFormat="1" x14ac:dyDescent="0.2">
      <c r="B568" s="2"/>
      <c r="C568" s="2"/>
      <c r="D568" s="10"/>
      <c r="E568" s="10"/>
      <c r="F568" s="10"/>
      <c r="G568" s="10"/>
      <c r="H568" s="10"/>
      <c r="I568" s="10"/>
      <c r="J568" s="10"/>
      <c r="K568" s="10"/>
      <c r="L568" s="10"/>
      <c r="M568" s="10"/>
      <c r="N568" s="10"/>
      <c r="O568" s="10"/>
      <c r="P568" s="10"/>
      <c r="Q568" s="10"/>
      <c r="R568" s="10"/>
      <c r="S568" s="10"/>
      <c r="T568" s="10"/>
      <c r="U568" s="10"/>
      <c r="V568" s="10"/>
    </row>
    <row r="569" spans="2:22" s="1" customFormat="1" x14ac:dyDescent="0.2">
      <c r="B569" s="2"/>
      <c r="C569" s="2"/>
      <c r="D569" s="10"/>
      <c r="E569" s="10"/>
      <c r="F569" s="10"/>
      <c r="G569" s="10"/>
      <c r="H569" s="10"/>
      <c r="I569" s="10"/>
      <c r="J569" s="10"/>
      <c r="K569" s="10"/>
      <c r="L569" s="10"/>
      <c r="M569" s="10"/>
      <c r="N569" s="10"/>
      <c r="O569" s="10"/>
      <c r="P569" s="10"/>
      <c r="Q569" s="10"/>
      <c r="R569" s="10"/>
      <c r="S569" s="10"/>
      <c r="T569" s="10"/>
      <c r="U569" s="10"/>
      <c r="V569" s="10"/>
    </row>
    <row r="570" spans="2:22" s="1" customFormat="1" x14ac:dyDescent="0.2">
      <c r="B570" s="2"/>
      <c r="C570" s="2"/>
      <c r="D570" s="10"/>
      <c r="E570" s="10"/>
      <c r="F570" s="10"/>
      <c r="G570" s="10"/>
      <c r="H570" s="10"/>
      <c r="I570" s="10"/>
      <c r="J570" s="10"/>
      <c r="K570" s="10"/>
      <c r="L570" s="10"/>
      <c r="M570" s="10"/>
      <c r="N570" s="10"/>
      <c r="O570" s="10"/>
      <c r="P570" s="10"/>
      <c r="Q570" s="10"/>
      <c r="R570" s="10"/>
      <c r="S570" s="10"/>
      <c r="T570" s="10"/>
      <c r="U570" s="10"/>
      <c r="V570" s="10"/>
    </row>
    <row r="571" spans="2:22" s="1" customFormat="1" x14ac:dyDescent="0.2">
      <c r="B571" s="2"/>
      <c r="C571" s="2"/>
      <c r="D571" s="10"/>
      <c r="E571" s="10"/>
      <c r="F571" s="10"/>
      <c r="G571" s="10"/>
      <c r="H571" s="10"/>
      <c r="I571" s="10"/>
      <c r="J571" s="10"/>
      <c r="K571" s="10"/>
      <c r="L571" s="10"/>
      <c r="M571" s="10"/>
      <c r="N571" s="10"/>
      <c r="O571" s="10"/>
      <c r="P571" s="10"/>
      <c r="Q571" s="10"/>
      <c r="R571" s="10"/>
      <c r="S571" s="10"/>
      <c r="T571" s="10"/>
      <c r="U571" s="10"/>
      <c r="V571" s="10"/>
    </row>
    <row r="572" spans="2:22" s="1" customFormat="1" x14ac:dyDescent="0.2">
      <c r="B572" s="2"/>
      <c r="C572" s="2"/>
      <c r="D572" s="10"/>
      <c r="E572" s="10"/>
      <c r="F572" s="10"/>
      <c r="G572" s="10"/>
      <c r="H572" s="10"/>
      <c r="I572" s="10"/>
      <c r="J572" s="10"/>
      <c r="K572" s="10"/>
      <c r="L572" s="10"/>
      <c r="M572" s="10"/>
      <c r="N572" s="10"/>
      <c r="O572" s="10"/>
      <c r="P572" s="10"/>
      <c r="Q572" s="10"/>
      <c r="R572" s="10"/>
      <c r="S572" s="10"/>
      <c r="T572" s="10"/>
      <c r="U572" s="10"/>
      <c r="V572" s="10"/>
    </row>
    <row r="573" spans="2:22" s="1" customFormat="1" x14ac:dyDescent="0.2">
      <c r="B573" s="2"/>
      <c r="C573" s="2"/>
      <c r="D573" s="10"/>
      <c r="E573" s="10"/>
      <c r="F573" s="10"/>
      <c r="G573" s="10"/>
      <c r="H573" s="10"/>
      <c r="I573" s="10"/>
      <c r="J573" s="10"/>
      <c r="K573" s="10"/>
      <c r="L573" s="10"/>
      <c r="M573" s="10"/>
      <c r="N573" s="10"/>
      <c r="O573" s="10"/>
      <c r="P573" s="10"/>
      <c r="Q573" s="10"/>
      <c r="R573" s="10"/>
      <c r="S573" s="10"/>
      <c r="T573" s="10"/>
      <c r="U573" s="10"/>
      <c r="V573" s="10"/>
    </row>
    <row r="574" spans="2:22" s="1" customFormat="1" x14ac:dyDescent="0.2">
      <c r="B574" s="2"/>
      <c r="C574" s="2"/>
      <c r="D574" s="10"/>
      <c r="E574" s="10"/>
      <c r="F574" s="10"/>
      <c r="G574" s="10"/>
      <c r="H574" s="10"/>
      <c r="I574" s="10"/>
      <c r="J574" s="10"/>
      <c r="K574" s="10"/>
      <c r="L574" s="10"/>
      <c r="M574" s="10"/>
      <c r="N574" s="10"/>
      <c r="O574" s="10"/>
      <c r="P574" s="10"/>
      <c r="Q574" s="10"/>
      <c r="R574" s="10"/>
      <c r="S574" s="10"/>
      <c r="T574" s="10"/>
      <c r="U574" s="10"/>
      <c r="V574" s="10"/>
    </row>
    <row r="575" spans="2:22" s="1" customFormat="1" x14ac:dyDescent="0.2">
      <c r="B575" s="2"/>
      <c r="C575" s="2"/>
      <c r="D575" s="10"/>
      <c r="E575" s="10"/>
      <c r="F575" s="10"/>
      <c r="G575" s="10"/>
      <c r="H575" s="10"/>
      <c r="I575" s="10"/>
      <c r="J575" s="10"/>
      <c r="K575" s="10"/>
      <c r="L575" s="10"/>
      <c r="M575" s="10"/>
      <c r="N575" s="10"/>
      <c r="O575" s="10"/>
      <c r="P575" s="10"/>
      <c r="Q575" s="10"/>
      <c r="R575" s="10"/>
      <c r="S575" s="10"/>
      <c r="T575" s="10"/>
      <c r="U575" s="10"/>
      <c r="V575" s="10"/>
    </row>
    <row r="576" spans="2:22" s="1" customFormat="1" x14ac:dyDescent="0.2">
      <c r="B576" s="2"/>
      <c r="C576" s="2"/>
      <c r="D576" s="10"/>
      <c r="E576" s="10"/>
      <c r="F576" s="10"/>
      <c r="G576" s="10"/>
      <c r="H576" s="10"/>
      <c r="I576" s="10"/>
      <c r="J576" s="10"/>
      <c r="K576" s="10"/>
      <c r="L576" s="10"/>
      <c r="M576" s="10"/>
      <c r="N576" s="10"/>
      <c r="O576" s="10"/>
      <c r="P576" s="10"/>
      <c r="Q576" s="10"/>
      <c r="R576" s="10"/>
      <c r="S576" s="10"/>
      <c r="T576" s="10"/>
      <c r="U576" s="10"/>
      <c r="V576" s="10"/>
    </row>
    <row r="577" spans="2:22" s="1" customFormat="1" x14ac:dyDescent="0.2">
      <c r="B577" s="2"/>
      <c r="C577" s="2"/>
      <c r="D577" s="10"/>
      <c r="E577" s="10"/>
      <c r="F577" s="10"/>
      <c r="G577" s="10"/>
      <c r="H577" s="10"/>
      <c r="I577" s="10"/>
      <c r="J577" s="10"/>
      <c r="K577" s="10"/>
      <c r="L577" s="10"/>
      <c r="M577" s="10"/>
      <c r="N577" s="10"/>
      <c r="O577" s="10"/>
      <c r="P577" s="10"/>
      <c r="Q577" s="10"/>
      <c r="R577" s="10"/>
      <c r="S577" s="10"/>
      <c r="T577" s="10"/>
      <c r="U577" s="10"/>
      <c r="V577" s="10"/>
    </row>
    <row r="578" spans="2:22" s="1" customFormat="1" x14ac:dyDescent="0.2">
      <c r="B578" s="2"/>
      <c r="C578" s="2"/>
      <c r="D578" s="10"/>
      <c r="E578" s="10"/>
      <c r="F578" s="10"/>
      <c r="G578" s="10"/>
      <c r="H578" s="10"/>
      <c r="I578" s="10"/>
      <c r="J578" s="10"/>
      <c r="K578" s="10"/>
      <c r="L578" s="10"/>
      <c r="M578" s="10"/>
      <c r="N578" s="10"/>
      <c r="O578" s="10"/>
      <c r="P578" s="10"/>
      <c r="Q578" s="10"/>
      <c r="R578" s="10"/>
      <c r="S578" s="10"/>
      <c r="T578" s="10"/>
      <c r="U578" s="10"/>
      <c r="V578" s="10"/>
    </row>
    <row r="579" spans="2:22" s="1" customFormat="1" x14ac:dyDescent="0.2">
      <c r="B579" s="2"/>
      <c r="C579" s="2"/>
      <c r="D579" s="10"/>
      <c r="E579" s="10"/>
      <c r="F579" s="10"/>
      <c r="G579" s="10"/>
      <c r="H579" s="10"/>
      <c r="I579" s="10"/>
      <c r="J579" s="10"/>
      <c r="K579" s="10"/>
      <c r="L579" s="10"/>
      <c r="M579" s="10"/>
      <c r="N579" s="10"/>
      <c r="O579" s="10"/>
      <c r="P579" s="10"/>
      <c r="Q579" s="10"/>
      <c r="R579" s="10"/>
      <c r="S579" s="10"/>
      <c r="T579" s="10"/>
      <c r="U579" s="10"/>
      <c r="V579" s="10"/>
    </row>
    <row r="580" spans="2:22" s="1" customFormat="1" x14ac:dyDescent="0.2">
      <c r="B580" s="2"/>
      <c r="C580" s="2"/>
      <c r="D580" s="10"/>
      <c r="E580" s="10"/>
      <c r="F580" s="10"/>
      <c r="G580" s="10"/>
      <c r="H580" s="10"/>
      <c r="I580" s="10"/>
      <c r="J580" s="10"/>
      <c r="K580" s="10"/>
      <c r="L580" s="10"/>
      <c r="M580" s="10"/>
      <c r="N580" s="10"/>
      <c r="O580" s="10"/>
      <c r="P580" s="10"/>
      <c r="Q580" s="10"/>
      <c r="R580" s="10"/>
      <c r="S580" s="10"/>
      <c r="T580" s="10"/>
      <c r="U580" s="10"/>
      <c r="V580" s="10"/>
    </row>
    <row r="581" spans="2:22" s="1" customFormat="1" x14ac:dyDescent="0.2">
      <c r="B581" s="2"/>
      <c r="C581" s="2"/>
      <c r="D581" s="10"/>
      <c r="E581" s="10"/>
      <c r="F581" s="10"/>
      <c r="G581" s="10"/>
      <c r="H581" s="10"/>
      <c r="I581" s="10"/>
      <c r="J581" s="10"/>
      <c r="K581" s="10"/>
      <c r="L581" s="10"/>
      <c r="M581" s="10"/>
      <c r="N581" s="10"/>
      <c r="O581" s="10"/>
      <c r="P581" s="10"/>
      <c r="Q581" s="10"/>
      <c r="R581" s="10"/>
      <c r="S581" s="10"/>
      <c r="T581" s="10"/>
      <c r="U581" s="10"/>
      <c r="V581" s="10"/>
    </row>
    <row r="582" spans="2:22" s="1" customFormat="1" x14ac:dyDescent="0.2">
      <c r="B582" s="2"/>
      <c r="C582" s="2"/>
      <c r="D582" s="10"/>
      <c r="E582" s="10"/>
      <c r="F582" s="10"/>
      <c r="G582" s="10"/>
      <c r="H582" s="10"/>
      <c r="I582" s="10"/>
      <c r="J582" s="10"/>
      <c r="K582" s="10"/>
      <c r="L582" s="10"/>
      <c r="M582" s="10"/>
      <c r="N582" s="10"/>
      <c r="O582" s="10"/>
      <c r="P582" s="10"/>
      <c r="Q582" s="10"/>
      <c r="R582" s="10"/>
      <c r="S582" s="10"/>
      <c r="T582" s="10"/>
      <c r="U582" s="10"/>
      <c r="V582" s="10"/>
    </row>
    <row r="583" spans="2:22" s="1" customFormat="1" x14ac:dyDescent="0.2">
      <c r="B583" s="2"/>
      <c r="C583" s="2"/>
      <c r="D583" s="10"/>
      <c r="E583" s="10"/>
      <c r="F583" s="10"/>
      <c r="G583" s="10"/>
      <c r="H583" s="10"/>
      <c r="I583" s="10"/>
      <c r="J583" s="10"/>
      <c r="K583" s="10"/>
      <c r="L583" s="10"/>
      <c r="M583" s="10"/>
      <c r="N583" s="10"/>
      <c r="O583" s="10"/>
      <c r="P583" s="10"/>
      <c r="Q583" s="10"/>
      <c r="R583" s="10"/>
      <c r="S583" s="10"/>
      <c r="T583" s="10"/>
      <c r="U583" s="10"/>
      <c r="V583" s="10"/>
    </row>
    <row r="584" spans="2:22" s="1" customFormat="1" x14ac:dyDescent="0.2">
      <c r="B584" s="2"/>
      <c r="C584" s="2"/>
      <c r="D584" s="10"/>
      <c r="E584" s="10"/>
      <c r="F584" s="10"/>
      <c r="G584" s="10"/>
      <c r="H584" s="10"/>
      <c r="I584" s="10"/>
      <c r="J584" s="10"/>
      <c r="K584" s="10"/>
      <c r="L584" s="10"/>
      <c r="M584" s="10"/>
      <c r="N584" s="10"/>
      <c r="O584" s="10"/>
      <c r="P584" s="10"/>
      <c r="Q584" s="10"/>
      <c r="R584" s="10"/>
      <c r="S584" s="10"/>
      <c r="T584" s="10"/>
      <c r="U584" s="10"/>
      <c r="V584" s="10"/>
    </row>
    <row r="585" spans="2:22" s="1" customFormat="1" x14ac:dyDescent="0.2">
      <c r="B585" s="2"/>
      <c r="C585" s="2"/>
      <c r="D585" s="10"/>
      <c r="E585" s="10"/>
      <c r="F585" s="10"/>
      <c r="G585" s="10"/>
      <c r="H585" s="10"/>
      <c r="I585" s="10"/>
      <c r="J585" s="10"/>
      <c r="K585" s="10"/>
      <c r="L585" s="10"/>
      <c r="M585" s="10"/>
      <c r="N585" s="10"/>
      <c r="O585" s="10"/>
      <c r="P585" s="10"/>
      <c r="Q585" s="10"/>
      <c r="R585" s="10"/>
      <c r="S585" s="10"/>
      <c r="T585" s="10"/>
      <c r="U585" s="10"/>
      <c r="V585" s="10"/>
    </row>
    <row r="586" spans="2:22" s="1" customFormat="1" x14ac:dyDescent="0.2">
      <c r="B586" s="2"/>
      <c r="C586" s="2"/>
      <c r="D586" s="10"/>
      <c r="E586" s="10"/>
      <c r="F586" s="10"/>
      <c r="G586" s="10"/>
      <c r="H586" s="10"/>
      <c r="I586" s="10"/>
      <c r="J586" s="10"/>
      <c r="K586" s="10"/>
      <c r="L586" s="10"/>
      <c r="M586" s="10"/>
      <c r="N586" s="10"/>
      <c r="O586" s="10"/>
      <c r="P586" s="10"/>
      <c r="Q586" s="10"/>
      <c r="R586" s="10"/>
      <c r="S586" s="10"/>
      <c r="T586" s="10"/>
      <c r="U586" s="10"/>
      <c r="V586" s="10"/>
    </row>
    <row r="587" spans="2:22" s="1" customFormat="1" x14ac:dyDescent="0.2">
      <c r="B587" s="2"/>
      <c r="C587" s="2"/>
      <c r="D587" s="10"/>
      <c r="E587" s="10"/>
      <c r="F587" s="10"/>
      <c r="G587" s="10"/>
      <c r="H587" s="10"/>
      <c r="I587" s="10"/>
      <c r="J587" s="10"/>
      <c r="K587" s="10"/>
      <c r="L587" s="10"/>
      <c r="M587" s="10"/>
      <c r="N587" s="10"/>
      <c r="O587" s="10"/>
      <c r="P587" s="10"/>
      <c r="Q587" s="10"/>
      <c r="R587" s="10"/>
      <c r="S587" s="10"/>
      <c r="T587" s="10"/>
      <c r="U587" s="10"/>
      <c r="V587" s="10"/>
    </row>
    <row r="588" spans="2:22" s="1" customFormat="1" x14ac:dyDescent="0.2">
      <c r="B588" s="2"/>
      <c r="C588" s="2"/>
      <c r="D588" s="10"/>
      <c r="E588" s="10"/>
      <c r="F588" s="10"/>
      <c r="G588" s="10"/>
      <c r="H588" s="10"/>
      <c r="I588" s="10"/>
      <c r="J588" s="10"/>
      <c r="K588" s="10"/>
      <c r="L588" s="10"/>
      <c r="M588" s="10"/>
      <c r="N588" s="10"/>
      <c r="O588" s="10"/>
      <c r="P588" s="10"/>
      <c r="Q588" s="10"/>
      <c r="R588" s="10"/>
      <c r="S588" s="10"/>
      <c r="T588" s="10"/>
      <c r="U588" s="10"/>
      <c r="V588" s="10"/>
    </row>
    <row r="589" spans="2:22" s="1" customFormat="1" x14ac:dyDescent="0.2">
      <c r="B589" s="2"/>
      <c r="C589" s="2"/>
      <c r="D589" s="10"/>
      <c r="E589" s="10"/>
      <c r="F589" s="10"/>
      <c r="G589" s="10"/>
      <c r="H589" s="10"/>
      <c r="I589" s="10"/>
      <c r="J589" s="10"/>
      <c r="K589" s="10"/>
      <c r="L589" s="10"/>
      <c r="M589" s="10"/>
      <c r="N589" s="10"/>
      <c r="O589" s="10"/>
      <c r="P589" s="10"/>
      <c r="Q589" s="10"/>
      <c r="R589" s="10"/>
      <c r="S589" s="10"/>
      <c r="T589" s="10"/>
      <c r="U589" s="10"/>
      <c r="V589" s="10"/>
    </row>
    <row r="590" spans="2:22" s="1" customFormat="1" x14ac:dyDescent="0.2">
      <c r="B590" s="2"/>
      <c r="C590" s="2"/>
      <c r="D590" s="10"/>
      <c r="E590" s="10"/>
      <c r="F590" s="10"/>
      <c r="G590" s="10"/>
      <c r="H590" s="10"/>
      <c r="I590" s="10"/>
      <c r="J590" s="10"/>
      <c r="K590" s="10"/>
      <c r="L590" s="10"/>
      <c r="M590" s="10"/>
      <c r="N590" s="10"/>
      <c r="O590" s="10"/>
      <c r="P590" s="10"/>
      <c r="Q590" s="10"/>
      <c r="R590" s="10"/>
      <c r="S590" s="10"/>
      <c r="T590" s="10"/>
      <c r="U590" s="10"/>
      <c r="V590" s="10"/>
    </row>
    <row r="591" spans="2:22" s="1" customFormat="1" x14ac:dyDescent="0.2">
      <c r="B591" s="2"/>
      <c r="C591" s="2"/>
      <c r="D591" s="10"/>
      <c r="E591" s="10"/>
      <c r="F591" s="10"/>
      <c r="G591" s="10"/>
      <c r="H591" s="10"/>
      <c r="I591" s="10"/>
      <c r="J591" s="10"/>
      <c r="K591" s="10"/>
      <c r="L591" s="10"/>
      <c r="M591" s="10"/>
      <c r="N591" s="10"/>
      <c r="O591" s="10"/>
      <c r="P591" s="10"/>
      <c r="Q591" s="10"/>
      <c r="R591" s="10"/>
      <c r="S591" s="10"/>
      <c r="T591" s="10"/>
      <c r="U591" s="10"/>
      <c r="V591" s="10"/>
    </row>
    <row r="592" spans="2:22" s="1" customFormat="1" x14ac:dyDescent="0.2">
      <c r="B592" s="2"/>
      <c r="C592" s="2"/>
      <c r="D592" s="10"/>
      <c r="E592" s="10"/>
      <c r="F592" s="10"/>
      <c r="G592" s="10"/>
      <c r="H592" s="10"/>
      <c r="I592" s="10"/>
      <c r="J592" s="10"/>
      <c r="K592" s="10"/>
      <c r="L592" s="10"/>
      <c r="M592" s="10"/>
      <c r="N592" s="10"/>
      <c r="O592" s="10"/>
      <c r="P592" s="10"/>
      <c r="Q592" s="10"/>
      <c r="R592" s="10"/>
      <c r="S592" s="10"/>
      <c r="T592" s="10"/>
      <c r="U592" s="10"/>
      <c r="V592" s="10"/>
    </row>
    <row r="593" spans="2:22" s="1" customFormat="1" x14ac:dyDescent="0.2">
      <c r="B593" s="2"/>
      <c r="C593" s="2"/>
      <c r="D593" s="10"/>
      <c r="E593" s="10"/>
      <c r="F593" s="10"/>
      <c r="G593" s="10"/>
      <c r="H593" s="10"/>
      <c r="I593" s="10"/>
      <c r="J593" s="10"/>
      <c r="K593" s="10"/>
      <c r="L593" s="10"/>
      <c r="M593" s="10"/>
      <c r="N593" s="10"/>
      <c r="O593" s="10"/>
      <c r="P593" s="10"/>
      <c r="Q593" s="10"/>
      <c r="R593" s="10"/>
      <c r="S593" s="10"/>
      <c r="T593" s="10"/>
      <c r="U593" s="10"/>
      <c r="V593" s="10"/>
    </row>
    <row r="594" spans="2:22" s="1" customFormat="1" x14ac:dyDescent="0.2">
      <c r="B594" s="2"/>
      <c r="C594" s="2"/>
      <c r="D594" s="10"/>
      <c r="E594" s="10"/>
      <c r="F594" s="10"/>
      <c r="G594" s="10"/>
      <c r="H594" s="10"/>
      <c r="I594" s="10"/>
      <c r="J594" s="10"/>
      <c r="K594" s="10"/>
      <c r="L594" s="10"/>
      <c r="M594" s="10"/>
      <c r="N594" s="10"/>
      <c r="O594" s="10"/>
      <c r="P594" s="10"/>
      <c r="Q594" s="10"/>
      <c r="R594" s="10"/>
      <c r="S594" s="10"/>
      <c r="T594" s="10"/>
      <c r="U594" s="10"/>
      <c r="V594" s="10"/>
    </row>
    <row r="595" spans="2:22" s="1" customFormat="1" x14ac:dyDescent="0.2">
      <c r="B595" s="2"/>
      <c r="C595" s="2"/>
      <c r="D595" s="10"/>
      <c r="E595" s="10"/>
      <c r="F595" s="10"/>
      <c r="G595" s="10"/>
      <c r="H595" s="10"/>
      <c r="I595" s="10"/>
      <c r="J595" s="10"/>
      <c r="K595" s="10"/>
      <c r="L595" s="10"/>
      <c r="M595" s="10"/>
      <c r="N595" s="10"/>
      <c r="O595" s="10"/>
      <c r="P595" s="10"/>
      <c r="Q595" s="10"/>
      <c r="R595" s="10"/>
      <c r="S595" s="10"/>
      <c r="T595" s="10"/>
      <c r="U595" s="10"/>
      <c r="V595" s="10"/>
    </row>
    <row r="596" spans="2:22" s="1" customFormat="1" x14ac:dyDescent="0.2">
      <c r="B596" s="2"/>
      <c r="C596" s="2"/>
      <c r="D596" s="10"/>
      <c r="E596" s="10"/>
      <c r="F596" s="10"/>
      <c r="G596" s="10"/>
      <c r="H596" s="10"/>
      <c r="I596" s="10"/>
      <c r="J596" s="10"/>
      <c r="K596" s="10"/>
      <c r="L596" s="10"/>
      <c r="M596" s="10"/>
      <c r="N596" s="10"/>
      <c r="O596" s="10"/>
      <c r="P596" s="10"/>
      <c r="Q596" s="10"/>
      <c r="R596" s="10"/>
      <c r="S596" s="10"/>
      <c r="T596" s="10"/>
      <c r="U596" s="10"/>
      <c r="V596" s="10"/>
    </row>
    <row r="597" spans="2:22" s="1" customFormat="1" x14ac:dyDescent="0.2">
      <c r="B597" s="2"/>
      <c r="C597" s="2"/>
      <c r="D597" s="10"/>
      <c r="E597" s="10"/>
      <c r="F597" s="10"/>
      <c r="G597" s="10"/>
      <c r="H597" s="10"/>
      <c r="I597" s="10"/>
      <c r="J597" s="10"/>
      <c r="K597" s="10"/>
      <c r="L597" s="10"/>
      <c r="M597" s="10"/>
      <c r="N597" s="10"/>
      <c r="O597" s="10"/>
      <c r="P597" s="10"/>
      <c r="Q597" s="10"/>
      <c r="R597" s="10"/>
      <c r="S597" s="10"/>
      <c r="T597" s="10"/>
      <c r="U597" s="10"/>
      <c r="V597" s="10"/>
    </row>
    <row r="598" spans="2:22" s="1" customFormat="1" x14ac:dyDescent="0.2">
      <c r="B598" s="2"/>
      <c r="C598" s="2"/>
      <c r="D598" s="10"/>
      <c r="E598" s="10"/>
      <c r="F598" s="10"/>
      <c r="G598" s="10"/>
      <c r="H598" s="10"/>
      <c r="I598" s="10"/>
      <c r="J598" s="10"/>
      <c r="K598" s="10"/>
      <c r="L598" s="10"/>
      <c r="M598" s="10"/>
      <c r="N598" s="10"/>
      <c r="O598" s="10"/>
      <c r="P598" s="10"/>
      <c r="Q598" s="10"/>
      <c r="R598" s="10"/>
      <c r="S598" s="10"/>
      <c r="T598" s="10"/>
      <c r="U598" s="10"/>
      <c r="V598" s="10"/>
    </row>
    <row r="599" spans="2:22" s="1" customFormat="1" x14ac:dyDescent="0.2">
      <c r="B599" s="2"/>
      <c r="C599" s="2"/>
      <c r="D599" s="10"/>
      <c r="E599" s="10"/>
      <c r="F599" s="10"/>
      <c r="G599" s="10"/>
      <c r="H599" s="10"/>
      <c r="I599" s="10"/>
      <c r="J599" s="10"/>
      <c r="K599" s="10"/>
      <c r="L599" s="10"/>
      <c r="M599" s="10"/>
      <c r="N599" s="10"/>
      <c r="O599" s="10"/>
      <c r="P599" s="10"/>
      <c r="Q599" s="10"/>
      <c r="R599" s="10"/>
      <c r="S599" s="10"/>
      <c r="T599" s="10"/>
      <c r="U599" s="10"/>
      <c r="V599" s="10"/>
    </row>
    <row r="600" spans="2:22" s="1" customFormat="1" x14ac:dyDescent="0.2">
      <c r="B600" s="2"/>
      <c r="C600" s="2"/>
      <c r="D600" s="10"/>
      <c r="E600" s="10"/>
      <c r="F600" s="10"/>
      <c r="G600" s="10"/>
      <c r="H600" s="10"/>
      <c r="I600" s="10"/>
      <c r="J600" s="10"/>
      <c r="K600" s="10"/>
      <c r="L600" s="10"/>
      <c r="M600" s="10"/>
      <c r="N600" s="10"/>
      <c r="O600" s="10"/>
      <c r="P600" s="10"/>
      <c r="Q600" s="10"/>
      <c r="R600" s="10"/>
      <c r="S600" s="10"/>
      <c r="T600" s="10"/>
      <c r="U600" s="10"/>
      <c r="V600" s="10"/>
    </row>
    <row r="601" spans="2:22" x14ac:dyDescent="0.2">
      <c r="C601" s="5"/>
      <c r="D601" s="12"/>
      <c r="E601" s="12"/>
      <c r="F601" s="12"/>
      <c r="G601" s="12"/>
      <c r="H601" s="12"/>
      <c r="I601" s="12"/>
      <c r="J601" s="12"/>
      <c r="K601" s="12"/>
      <c r="L601" s="12"/>
      <c r="M601" s="12"/>
      <c r="N601" s="12"/>
      <c r="O601" s="12"/>
      <c r="P601" s="12"/>
      <c r="Q601" s="12"/>
      <c r="R601" s="12"/>
      <c r="S601" s="12"/>
      <c r="T601" s="12"/>
      <c r="U601" s="12"/>
      <c r="V601" s="12"/>
    </row>
    <row r="602" spans="2:22" x14ac:dyDescent="0.2">
      <c r="C602" s="5"/>
      <c r="D602" s="12"/>
      <c r="E602" s="12"/>
      <c r="F602" s="12"/>
      <c r="G602" s="12"/>
      <c r="H602" s="12"/>
      <c r="I602" s="12"/>
      <c r="J602" s="12"/>
      <c r="K602" s="12"/>
      <c r="L602" s="12"/>
      <c r="M602" s="12"/>
      <c r="N602" s="12"/>
      <c r="O602" s="12"/>
      <c r="P602" s="12"/>
      <c r="Q602" s="12"/>
      <c r="R602" s="12"/>
      <c r="S602" s="12"/>
      <c r="T602" s="12"/>
      <c r="U602" s="12"/>
      <c r="V602" s="12"/>
    </row>
    <row r="603" spans="2:22" x14ac:dyDescent="0.2">
      <c r="C603" s="5"/>
      <c r="D603" s="12"/>
      <c r="E603" s="12"/>
      <c r="F603" s="12"/>
      <c r="G603" s="12"/>
      <c r="H603" s="12"/>
      <c r="I603" s="12"/>
      <c r="J603" s="12"/>
      <c r="K603" s="12"/>
      <c r="L603" s="12"/>
      <c r="M603" s="12"/>
      <c r="N603" s="12"/>
      <c r="O603" s="12"/>
      <c r="P603" s="12"/>
      <c r="Q603" s="12"/>
      <c r="R603" s="12"/>
      <c r="S603" s="12"/>
      <c r="T603" s="12"/>
      <c r="U603" s="12"/>
      <c r="V603" s="12"/>
    </row>
    <row r="604" spans="2:22" x14ac:dyDescent="0.2">
      <c r="C604" s="5"/>
      <c r="D604" s="12"/>
      <c r="E604" s="12"/>
      <c r="F604" s="12"/>
      <c r="G604" s="12"/>
      <c r="H604" s="12"/>
      <c r="I604" s="12"/>
      <c r="J604" s="12"/>
      <c r="K604" s="12"/>
      <c r="L604" s="12"/>
      <c r="M604" s="12"/>
      <c r="N604" s="12"/>
      <c r="O604" s="12"/>
      <c r="P604" s="12"/>
      <c r="Q604" s="12"/>
      <c r="R604" s="12"/>
      <c r="S604" s="12"/>
      <c r="T604" s="12"/>
      <c r="U604" s="12"/>
      <c r="V604" s="12"/>
    </row>
  </sheetData>
  <mergeCells count="19">
    <mergeCell ref="A342:A559"/>
    <mergeCell ref="A223:A300"/>
    <mergeCell ref="Q4:S4"/>
    <mergeCell ref="A7:A222"/>
    <mergeCell ref="A301:A341"/>
    <mergeCell ref="A1:F1"/>
    <mergeCell ref="A2:F2"/>
    <mergeCell ref="A4:A6"/>
    <mergeCell ref="A3:V3"/>
    <mergeCell ref="V4:V5"/>
    <mergeCell ref="U4:U5"/>
    <mergeCell ref="T4:T5"/>
    <mergeCell ref="B4:B6"/>
    <mergeCell ref="C4:C6"/>
    <mergeCell ref="D4:D5"/>
    <mergeCell ref="E4:E5"/>
    <mergeCell ref="F4:F5"/>
    <mergeCell ref="G4:G5"/>
    <mergeCell ref="H4:P4"/>
  </mergeCells>
  <phoneticPr fontId="8"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2016_birzelis</vt:lpstr>
    </vt:vector>
  </TitlesOfParts>
  <Company>LŠTA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Ramune</cp:lastModifiedBy>
  <cp:lastPrinted>2014-06-12T11:35:37Z</cp:lastPrinted>
  <dcterms:created xsi:type="dcterms:W3CDTF">2007-12-03T08:09:16Z</dcterms:created>
  <dcterms:modified xsi:type="dcterms:W3CDTF">2016-10-11T08:31:15Z</dcterms:modified>
</cp:coreProperties>
</file>