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450" windowWidth="28860" windowHeight="6510"/>
  </bookViews>
  <sheets>
    <sheet name="2016_balandis" sheetId="4" r:id="rId1"/>
  </sheets>
  <definedNames>
    <definedName name="_xlnm.Print_Titles" localSheetId="0">'2016_balandis'!$3:$3</definedName>
  </definedNames>
  <calcPr calcId="125725"/>
</workbook>
</file>

<file path=xl/calcChain.xml><?xml version="1.0" encoding="utf-8"?>
<calcChain xmlns="http://schemas.openxmlformats.org/spreadsheetml/2006/main">
  <c r="L821" i="4"/>
  <c r="K821"/>
  <c r="F821"/>
  <c r="L811"/>
  <c r="K811"/>
  <c r="F811"/>
  <c r="L789"/>
  <c r="K789"/>
  <c r="F789"/>
  <c r="L783"/>
  <c r="K783"/>
  <c r="F783"/>
  <c r="L782"/>
  <c r="K782"/>
  <c r="F782"/>
  <c r="L776"/>
  <c r="K776"/>
  <c r="F776"/>
  <c r="L777"/>
  <c r="K777"/>
  <c r="F777"/>
  <c r="L770"/>
  <c r="K770"/>
  <c r="F770"/>
  <c r="L767"/>
  <c r="K767"/>
  <c r="F767"/>
  <c r="L765"/>
  <c r="K765"/>
  <c r="F765"/>
  <c r="L636"/>
  <c r="K636"/>
  <c r="F636"/>
  <c r="L635"/>
  <c r="K635"/>
  <c r="F635"/>
  <c r="L631"/>
  <c r="K631"/>
  <c r="F631"/>
  <c r="L633"/>
  <c r="K633"/>
  <c r="F633"/>
  <c r="L630"/>
  <c r="K630"/>
  <c r="F630"/>
  <c r="L626"/>
  <c r="K626"/>
  <c r="F626"/>
  <c r="L618"/>
  <c r="K618"/>
  <c r="F618"/>
  <c r="L615"/>
  <c r="K615"/>
  <c r="F615"/>
  <c r="L612"/>
  <c r="K612"/>
  <c r="F612"/>
  <c r="L604"/>
  <c r="K604"/>
  <c r="F604"/>
  <c r="L399"/>
  <c r="K399"/>
  <c r="F399"/>
  <c r="L397"/>
  <c r="K397"/>
  <c r="F397"/>
  <c r="L402"/>
  <c r="K402"/>
  <c r="F402"/>
  <c r="L391"/>
  <c r="K391"/>
  <c r="F391"/>
  <c r="L385"/>
  <c r="K385"/>
  <c r="F385"/>
  <c r="L382"/>
  <c r="K382"/>
  <c r="F382"/>
  <c r="L373"/>
  <c r="K373"/>
  <c r="F373"/>
  <c r="L377"/>
  <c r="K377"/>
  <c r="F377"/>
  <c r="L369"/>
  <c r="K369"/>
  <c r="F369"/>
  <c r="L368"/>
  <c r="K368"/>
  <c r="F368"/>
  <c r="L203"/>
  <c r="K203"/>
  <c r="F203"/>
  <c r="L196"/>
  <c r="K196"/>
  <c r="F196"/>
  <c r="L197"/>
  <c r="K197"/>
  <c r="F197"/>
  <c r="L181"/>
  <c r="K181"/>
  <c r="F181"/>
  <c r="L178"/>
  <c r="K178"/>
  <c r="F178"/>
  <c r="L175"/>
  <c r="K175"/>
  <c r="F175"/>
  <c r="L169"/>
  <c r="K169"/>
  <c r="F169"/>
  <c r="L170"/>
  <c r="K170"/>
  <c r="F170"/>
  <c r="L147"/>
  <c r="K147"/>
  <c r="F147"/>
  <c r="L146"/>
  <c r="K146"/>
  <c r="F146"/>
  <c r="M794"/>
  <c r="O794" s="1"/>
  <c r="M763"/>
  <c r="O763" s="1"/>
  <c r="M743"/>
  <c r="O743" s="1"/>
  <c r="M744"/>
  <c r="O744" s="1"/>
  <c r="M722"/>
  <c r="O722" s="1"/>
  <c r="M718"/>
  <c r="O718" s="1"/>
  <c r="M717"/>
  <c r="O717" s="1"/>
  <c r="M716"/>
  <c r="O716" s="1"/>
  <c r="M715"/>
  <c r="O715" s="1"/>
  <c r="M712"/>
  <c r="O712" s="1"/>
  <c r="M548"/>
  <c r="O548" s="1"/>
  <c r="M545"/>
  <c r="O545" s="1"/>
  <c r="M543"/>
  <c r="O543" s="1"/>
  <c r="M540"/>
  <c r="O540" s="1"/>
  <c r="M532"/>
  <c r="O532" s="1"/>
  <c r="M531"/>
  <c r="O531" s="1"/>
  <c r="M528"/>
  <c r="O528" s="1"/>
  <c r="M527"/>
  <c r="O527" s="1"/>
  <c r="M524"/>
  <c r="O524" s="1"/>
  <c r="M523"/>
  <c r="O523" s="1"/>
  <c r="M321"/>
  <c r="O321" s="1"/>
  <c r="M319"/>
  <c r="O319" s="1"/>
  <c r="M320"/>
  <c r="O320" s="1"/>
  <c r="M317"/>
  <c r="O317" s="1"/>
  <c r="M312"/>
  <c r="O312" s="1"/>
  <c r="M311"/>
  <c r="O311" s="1"/>
  <c r="M302"/>
  <c r="O302" s="1"/>
  <c r="M301"/>
  <c r="O301" s="1"/>
  <c r="M287"/>
  <c r="O287" s="1"/>
  <c r="M266"/>
  <c r="O266" s="1"/>
  <c r="M155"/>
  <c r="O155" s="1"/>
  <c r="M130"/>
  <c r="P130" s="1"/>
  <c r="Q130" s="1"/>
  <c r="M116"/>
  <c r="P116" s="1"/>
  <c r="Q116" s="1"/>
  <c r="M636" l="1"/>
  <c r="M789"/>
  <c r="M181"/>
  <c r="M765"/>
  <c r="P765" s="1"/>
  <c r="Q765" s="1"/>
  <c r="M811"/>
  <c r="M146"/>
  <c r="O146" s="1"/>
  <c r="M175"/>
  <c r="O175" s="1"/>
  <c r="M196"/>
  <c r="O196" s="1"/>
  <c r="M635"/>
  <c r="O635" s="1"/>
  <c r="M770"/>
  <c r="O770" s="1"/>
  <c r="M203"/>
  <c r="O203" s="1"/>
  <c r="M402"/>
  <c r="O402" s="1"/>
  <c r="M369"/>
  <c r="M399"/>
  <c r="P399" s="1"/>
  <c r="Q399" s="1"/>
  <c r="M604"/>
  <c r="O604" s="1"/>
  <c r="M626"/>
  <c r="O626" s="1"/>
  <c r="M147"/>
  <c r="M382"/>
  <c r="P382" s="1"/>
  <c r="Q382" s="1"/>
  <c r="M615"/>
  <c r="O615" s="1"/>
  <c r="M631"/>
  <c r="O631" s="1"/>
  <c r="M782"/>
  <c r="M783"/>
  <c r="O783" s="1"/>
  <c r="M169"/>
  <c r="P169" s="1"/>
  <c r="Q169" s="1"/>
  <c r="M377"/>
  <c r="O377" s="1"/>
  <c r="M391"/>
  <c r="O391" s="1"/>
  <c r="M612"/>
  <c r="P612" s="1"/>
  <c r="Q612" s="1"/>
  <c r="O116"/>
  <c r="M170"/>
  <c r="O170" s="1"/>
  <c r="M197"/>
  <c r="P197" s="1"/>
  <c r="Q197" s="1"/>
  <c r="M373"/>
  <c r="O373" s="1"/>
  <c r="M397"/>
  <c r="O397" s="1"/>
  <c r="M618"/>
  <c r="P618" s="1"/>
  <c r="Q618" s="1"/>
  <c r="M630"/>
  <c r="O630" s="1"/>
  <c r="M776"/>
  <c r="P776" s="1"/>
  <c r="Q776" s="1"/>
  <c r="M821"/>
  <c r="P821" s="1"/>
  <c r="Q821" s="1"/>
  <c r="O130"/>
  <c r="M178"/>
  <c r="P178" s="1"/>
  <c r="Q178" s="1"/>
  <c r="M368"/>
  <c r="O368" s="1"/>
  <c r="M385"/>
  <c r="P385" s="1"/>
  <c r="Q385" s="1"/>
  <c r="M633"/>
  <c r="P633" s="1"/>
  <c r="Q633" s="1"/>
  <c r="M767"/>
  <c r="P767" s="1"/>
  <c r="Q767" s="1"/>
  <c r="M777"/>
  <c r="P777" s="1"/>
  <c r="Q777" s="1"/>
  <c r="P181"/>
  <c r="Q181" s="1"/>
  <c r="O181"/>
  <c r="P636"/>
  <c r="Q636" s="1"/>
  <c r="O636"/>
  <c r="O811"/>
  <c r="P811"/>
  <c r="Q811" s="1"/>
  <c r="P147"/>
  <c r="Q147" s="1"/>
  <c r="O147"/>
  <c r="O369"/>
  <c r="P369"/>
  <c r="Q369" s="1"/>
  <c r="O197"/>
  <c r="P630"/>
  <c r="Q630" s="1"/>
  <c r="O782"/>
  <c r="P782"/>
  <c r="Q782" s="1"/>
  <c r="P789"/>
  <c r="Q789" s="1"/>
  <c r="O789"/>
  <c r="P203"/>
  <c r="Q203" s="1"/>
  <c r="O399"/>
  <c r="O178"/>
  <c r="P175"/>
  <c r="Q175" s="1"/>
  <c r="P196"/>
  <c r="Q196" s="1"/>
  <c r="P391"/>
  <c r="Q391" s="1"/>
  <c r="P635"/>
  <c r="Q635" s="1"/>
  <c r="P301"/>
  <c r="Q301" s="1"/>
  <c r="P311"/>
  <c r="Q311" s="1"/>
  <c r="P312"/>
  <c r="Q312" s="1"/>
  <c r="P317"/>
  <c r="Q317" s="1"/>
  <c r="P320"/>
  <c r="Q320" s="1"/>
  <c r="P319"/>
  <c r="Q319" s="1"/>
  <c r="P321"/>
  <c r="Q321" s="1"/>
  <c r="P523"/>
  <c r="Q523" s="1"/>
  <c r="P524"/>
  <c r="Q524" s="1"/>
  <c r="P527"/>
  <c r="Q527" s="1"/>
  <c r="P528"/>
  <c r="Q528" s="1"/>
  <c r="P531"/>
  <c r="Q531" s="1"/>
  <c r="P532"/>
  <c r="Q532" s="1"/>
  <c r="P540"/>
  <c r="Q540" s="1"/>
  <c r="P543"/>
  <c r="Q543" s="1"/>
  <c r="P545"/>
  <c r="Q545" s="1"/>
  <c r="P548"/>
  <c r="Q548" s="1"/>
  <c r="P712"/>
  <c r="Q712" s="1"/>
  <c r="P715"/>
  <c r="Q715" s="1"/>
  <c r="P716"/>
  <c r="Q716" s="1"/>
  <c r="P717"/>
  <c r="Q717" s="1"/>
  <c r="P718"/>
  <c r="Q718" s="1"/>
  <c r="P722"/>
  <c r="Q722" s="1"/>
  <c r="P744"/>
  <c r="Q744" s="1"/>
  <c r="P743"/>
  <c r="Q743" s="1"/>
  <c r="P763"/>
  <c r="Q763" s="1"/>
  <c r="P794"/>
  <c r="Q794" s="1"/>
  <c r="P266"/>
  <c r="Q266" s="1"/>
  <c r="P287"/>
  <c r="Q287" s="1"/>
  <c r="P302"/>
  <c r="Q302" s="1"/>
  <c r="P155"/>
  <c r="Q155" s="1"/>
  <c r="P377" l="1"/>
  <c r="Q377" s="1"/>
  <c r="P402"/>
  <c r="Q402" s="1"/>
  <c r="O765"/>
  <c r="P626"/>
  <c r="Q626" s="1"/>
  <c r="P170"/>
  <c r="Q170" s="1"/>
  <c r="P770"/>
  <c r="Q770" s="1"/>
  <c r="O633"/>
  <c r="O382"/>
  <c r="O618"/>
  <c r="P631"/>
  <c r="Q631" s="1"/>
  <c r="P604"/>
  <c r="Q604" s="1"/>
  <c r="P146"/>
  <c r="Q146" s="1"/>
  <c r="O612"/>
  <c r="P373"/>
  <c r="Q373" s="1"/>
  <c r="O777"/>
  <c r="O767"/>
  <c r="P615"/>
  <c r="Q615" s="1"/>
  <c r="O169"/>
  <c r="O385"/>
  <c r="P368"/>
  <c r="Q368" s="1"/>
  <c r="O776"/>
  <c r="P783"/>
  <c r="Q783" s="1"/>
  <c r="O821"/>
  <c r="P397"/>
  <c r="Q397" s="1"/>
  <c r="M809"/>
  <c r="O809" s="1"/>
  <c r="F809"/>
  <c r="M797"/>
  <c r="O797" s="1"/>
  <c r="F797"/>
  <c r="M775"/>
  <c r="P775" s="1"/>
  <c r="Q775" s="1"/>
  <c r="F775"/>
  <c r="M738"/>
  <c r="O738" s="1"/>
  <c r="F738"/>
  <c r="M601"/>
  <c r="O601" s="1"/>
  <c r="F601"/>
  <c r="M585"/>
  <c r="O585" s="1"/>
  <c r="F585"/>
  <c r="M577"/>
  <c r="P577" s="1"/>
  <c r="Q577" s="1"/>
  <c r="F577"/>
  <c r="M556"/>
  <c r="O556" s="1"/>
  <c r="F556"/>
  <c r="M535"/>
  <c r="P535" s="1"/>
  <c r="Q535" s="1"/>
  <c r="F535"/>
  <c r="M520"/>
  <c r="O520" s="1"/>
  <c r="F520"/>
  <c r="M375"/>
  <c r="O375" s="1"/>
  <c r="F375"/>
  <c r="M371"/>
  <c r="O371" s="1"/>
  <c r="F371"/>
  <c r="M358"/>
  <c r="P358" s="1"/>
  <c r="Q358" s="1"/>
  <c r="F358"/>
  <c r="M167"/>
  <c r="P167" s="1"/>
  <c r="Q167" s="1"/>
  <c r="F167"/>
  <c r="M113"/>
  <c r="O113" s="1"/>
  <c r="F113"/>
  <c r="M90"/>
  <c r="O90" s="1"/>
  <c r="F90"/>
  <c r="M60"/>
  <c r="O60" s="1"/>
  <c r="F60"/>
  <c r="M26"/>
  <c r="P26" s="1"/>
  <c r="Q26" s="1"/>
  <c r="F26"/>
  <c r="M24"/>
  <c r="O24" s="1"/>
  <c r="F24"/>
  <c r="M752"/>
  <c r="O752" s="1"/>
  <c r="I752"/>
  <c r="M746"/>
  <c r="O746" s="1"/>
  <c r="I746"/>
  <c r="M745"/>
  <c r="P745" s="1"/>
  <c r="Q745" s="1"/>
  <c r="I745"/>
  <c r="M736"/>
  <c r="O736" s="1"/>
  <c r="I736"/>
  <c r="M731"/>
  <c r="O731" s="1"/>
  <c r="I731"/>
  <c r="M729"/>
  <c r="O729" s="1"/>
  <c r="I729"/>
  <c r="M728"/>
  <c r="P728" s="1"/>
  <c r="Q728" s="1"/>
  <c r="I728"/>
  <c r="M725"/>
  <c r="O725" s="1"/>
  <c r="I725"/>
  <c r="M721"/>
  <c r="O721" s="1"/>
  <c r="I721"/>
  <c r="M719"/>
  <c r="O719" s="1"/>
  <c r="I719"/>
  <c r="M569"/>
  <c r="P569" s="1"/>
  <c r="Q569" s="1"/>
  <c r="I569"/>
  <c r="M562"/>
  <c r="O562" s="1"/>
  <c r="I562"/>
  <c r="M560"/>
  <c r="O560" s="1"/>
  <c r="I560"/>
  <c r="M553"/>
  <c r="O553" s="1"/>
  <c r="I553"/>
  <c r="M552"/>
  <c r="P552" s="1"/>
  <c r="Q552" s="1"/>
  <c r="I552"/>
  <c r="M542"/>
  <c r="O542" s="1"/>
  <c r="M529"/>
  <c r="O529" s="1"/>
  <c r="I529"/>
  <c r="M526"/>
  <c r="P526" s="1"/>
  <c r="Q526" s="1"/>
  <c r="I526"/>
  <c r="M522"/>
  <c r="O522" s="1"/>
  <c r="I522"/>
  <c r="M518"/>
  <c r="P518" s="1"/>
  <c r="Q518" s="1"/>
  <c r="I518"/>
  <c r="M252"/>
  <c r="O252" s="1"/>
  <c r="I252"/>
  <c r="M249"/>
  <c r="P249" s="1"/>
  <c r="Q249" s="1"/>
  <c r="I249"/>
  <c r="M247"/>
  <c r="O247" s="1"/>
  <c r="I247"/>
  <c r="M246"/>
  <c r="P246" s="1"/>
  <c r="Q246" s="1"/>
  <c r="I246"/>
  <c r="M239"/>
  <c r="O239" s="1"/>
  <c r="I239"/>
  <c r="M230"/>
  <c r="P230" s="1"/>
  <c r="Q230" s="1"/>
  <c r="I230"/>
  <c r="M237"/>
  <c r="O237" s="1"/>
  <c r="I237"/>
  <c r="M233"/>
  <c r="P233" s="1"/>
  <c r="Q233" s="1"/>
  <c r="I233"/>
  <c r="M231"/>
  <c r="O231" s="1"/>
  <c r="I231"/>
  <c r="M228"/>
  <c r="P228" s="1"/>
  <c r="Q228" s="1"/>
  <c r="I228"/>
  <c r="M80"/>
  <c r="O80" s="1"/>
  <c r="I80"/>
  <c r="M81"/>
  <c r="P81" s="1"/>
  <c r="Q81" s="1"/>
  <c r="I81"/>
  <c r="M56"/>
  <c r="O56" s="1"/>
  <c r="I56"/>
  <c r="M51"/>
  <c r="P51" s="1"/>
  <c r="Q51" s="1"/>
  <c r="I51"/>
  <c r="M39"/>
  <c r="O39" s="1"/>
  <c r="I39"/>
  <c r="M38"/>
  <c r="P38" s="1"/>
  <c r="Q38" s="1"/>
  <c r="I38"/>
  <c r="M37"/>
  <c r="O37" s="1"/>
  <c r="I37"/>
  <c r="M18"/>
  <c r="P18" s="1"/>
  <c r="Q18" s="1"/>
  <c r="I18"/>
  <c r="M17"/>
  <c r="O17" s="1"/>
  <c r="I17"/>
  <c r="M15"/>
  <c r="P15" s="1"/>
  <c r="Q15" s="1"/>
  <c r="I15"/>
  <c r="M682"/>
  <c r="O682" s="1"/>
  <c r="M691"/>
  <c r="O691" s="1"/>
  <c r="M693"/>
  <c r="O693" s="1"/>
  <c r="M699"/>
  <c r="O699" s="1"/>
  <c r="M703"/>
  <c r="O703" s="1"/>
  <c r="M711"/>
  <c r="O711" s="1"/>
  <c r="M681"/>
  <c r="O681" s="1"/>
  <c r="M759"/>
  <c r="O759" s="1"/>
  <c r="M490"/>
  <c r="O490" s="1"/>
  <c r="M488"/>
  <c r="P488" s="1"/>
  <c r="Q488" s="1"/>
  <c r="M491"/>
  <c r="P491" s="1"/>
  <c r="Q491" s="1"/>
  <c r="M500"/>
  <c r="P500" s="1"/>
  <c r="Q500" s="1"/>
  <c r="M503"/>
  <c r="P503" s="1"/>
  <c r="Q503" s="1"/>
  <c r="M509"/>
  <c r="P509" s="1"/>
  <c r="Q509" s="1"/>
  <c r="M506"/>
  <c r="P506" s="1"/>
  <c r="Q506" s="1"/>
  <c r="M515"/>
  <c r="P515" s="1"/>
  <c r="Q515" s="1"/>
  <c r="M512"/>
  <c r="P512" s="1"/>
  <c r="Q512" s="1"/>
  <c r="M308"/>
  <c r="O308" s="1"/>
  <c r="M305"/>
  <c r="O305" s="1"/>
  <c r="M288"/>
  <c r="O288" s="1"/>
  <c r="M283"/>
  <c r="O283" s="1"/>
  <c r="M276"/>
  <c r="O276" s="1"/>
  <c r="M258"/>
  <c r="O258" s="1"/>
  <c r="M259"/>
  <c r="O259" s="1"/>
  <c r="M244"/>
  <c r="O244" s="1"/>
  <c r="M221"/>
  <c r="O221" s="1"/>
  <c r="M96"/>
  <c r="O96" s="1"/>
  <c r="M123"/>
  <c r="O123" s="1"/>
  <c r="M98"/>
  <c r="O98" s="1"/>
  <c r="M63"/>
  <c r="O63" s="1"/>
  <c r="M67"/>
  <c r="O67" s="1"/>
  <c r="M45"/>
  <c r="O45" s="1"/>
  <c r="M786"/>
  <c r="O786" s="1"/>
  <c r="F786"/>
  <c r="M795"/>
  <c r="P795" s="1"/>
  <c r="Q795" s="1"/>
  <c r="F795"/>
  <c r="M791"/>
  <c r="O791" s="1"/>
  <c r="F791"/>
  <c r="M804"/>
  <c r="O804" s="1"/>
  <c r="F804"/>
  <c r="M779"/>
  <c r="O779" s="1"/>
  <c r="F779"/>
  <c r="M570"/>
  <c r="O570" s="1"/>
  <c r="F570"/>
  <c r="M600"/>
  <c r="O600" s="1"/>
  <c r="F600"/>
  <c r="M658"/>
  <c r="P658" s="1"/>
  <c r="Q658" s="1"/>
  <c r="F658"/>
  <c r="M621"/>
  <c r="O621" s="1"/>
  <c r="F621"/>
  <c r="M647"/>
  <c r="O647" s="1"/>
  <c r="F647"/>
  <c r="M638"/>
  <c r="O638" s="1"/>
  <c r="F638"/>
  <c r="M641"/>
  <c r="P641" s="1"/>
  <c r="Q641" s="1"/>
  <c r="F641"/>
  <c r="M643"/>
  <c r="O643" s="1"/>
  <c r="F643"/>
  <c r="M381"/>
  <c r="O381" s="1"/>
  <c r="F381"/>
  <c r="M383"/>
  <c r="O383" s="1"/>
  <c r="F383"/>
  <c r="M427"/>
  <c r="P427" s="1"/>
  <c r="Q427" s="1"/>
  <c r="F427"/>
  <c r="M413"/>
  <c r="O413" s="1"/>
  <c r="F413"/>
  <c r="M590"/>
  <c r="O590" s="1"/>
  <c r="F590"/>
  <c r="M610"/>
  <c r="O610" s="1"/>
  <c r="F610"/>
  <c r="M350"/>
  <c r="P350" s="1"/>
  <c r="Q350" s="1"/>
  <c r="F350"/>
  <c r="M380"/>
  <c r="P380" s="1"/>
  <c r="Q380" s="1"/>
  <c r="F380"/>
  <c r="M198"/>
  <c r="O198" s="1"/>
  <c r="F198"/>
  <c r="M214"/>
  <c r="P214" s="1"/>
  <c r="Q214" s="1"/>
  <c r="F214"/>
  <c r="M180"/>
  <c r="O180" s="1"/>
  <c r="F180"/>
  <c r="M176"/>
  <c r="O176" s="1"/>
  <c r="F176"/>
  <c r="M184"/>
  <c r="O184" s="1"/>
  <c r="F184"/>
  <c r="M216"/>
  <c r="P216" s="1"/>
  <c r="Q216" s="1"/>
  <c r="F216"/>
  <c r="M131"/>
  <c r="O131" s="1"/>
  <c r="F131"/>
  <c r="M192"/>
  <c r="O192" s="1"/>
  <c r="F192"/>
  <c r="P45" l="1"/>
  <c r="Q45" s="1"/>
  <c r="P123"/>
  <c r="Q123" s="1"/>
  <c r="P63"/>
  <c r="Q63" s="1"/>
  <c r="O228"/>
  <c r="P725"/>
  <c r="Q725" s="1"/>
  <c r="O535"/>
  <c r="O380"/>
  <c r="P67"/>
  <c r="Q67" s="1"/>
  <c r="P98"/>
  <c r="Q98" s="1"/>
  <c r="P96"/>
  <c r="Q96" s="1"/>
  <c r="O745"/>
  <c r="O350"/>
  <c r="O38"/>
  <c r="P529"/>
  <c r="Q529" s="1"/>
  <c r="O569"/>
  <c r="P556"/>
  <c r="Q556" s="1"/>
  <c r="O658"/>
  <c r="O18"/>
  <c r="P56"/>
  <c r="Q56" s="1"/>
  <c r="O518"/>
  <c r="P721"/>
  <c r="Q721" s="1"/>
  <c r="P731"/>
  <c r="Q731" s="1"/>
  <c r="P647"/>
  <c r="Q647" s="1"/>
  <c r="P180"/>
  <c r="Q180" s="1"/>
  <c r="O26"/>
  <c r="P131"/>
  <c r="Q131" s="1"/>
  <c r="P176"/>
  <c r="Q176" s="1"/>
  <c r="O214"/>
  <c r="P413"/>
  <c r="Q413" s="1"/>
  <c r="O641"/>
  <c r="O515"/>
  <c r="O509"/>
  <c r="O500"/>
  <c r="O488"/>
  <c r="O81"/>
  <c r="P231"/>
  <c r="Q231" s="1"/>
  <c r="O230"/>
  <c r="P560"/>
  <c r="Q560" s="1"/>
  <c r="P562"/>
  <c r="Q562" s="1"/>
  <c r="O728"/>
  <c r="P60"/>
  <c r="Q60" s="1"/>
  <c r="P90"/>
  <c r="Q90" s="1"/>
  <c r="P375"/>
  <c r="Q375" s="1"/>
  <c r="O577"/>
  <c r="P809"/>
  <c r="Q809" s="1"/>
  <c r="O216"/>
  <c r="P590"/>
  <c r="Q590" s="1"/>
  <c r="O427"/>
  <c r="P791"/>
  <c r="Q791" s="1"/>
  <c r="O233"/>
  <c r="P239"/>
  <c r="Q239" s="1"/>
  <c r="O249"/>
  <c r="P542"/>
  <c r="Q542" s="1"/>
  <c r="P752"/>
  <c r="Q752" s="1"/>
  <c r="P371"/>
  <c r="Q371" s="1"/>
  <c r="P738"/>
  <c r="Q738" s="1"/>
  <c r="P621"/>
  <c r="Q621" s="1"/>
  <c r="P804"/>
  <c r="Q804" s="1"/>
  <c r="O795"/>
  <c r="O512"/>
  <c r="O506"/>
  <c r="O503"/>
  <c r="O491"/>
  <c r="O15"/>
  <c r="P37"/>
  <c r="Q37" s="1"/>
  <c r="O51"/>
  <c r="O246"/>
  <c r="P252"/>
  <c r="Q252" s="1"/>
  <c r="O526"/>
  <c r="O552"/>
  <c r="P736"/>
  <c r="Q736" s="1"/>
  <c r="O167"/>
  <c r="O775"/>
  <c r="P797"/>
  <c r="Q797" s="1"/>
  <c r="P601"/>
  <c r="Q601" s="1"/>
  <c r="P520"/>
  <c r="Q520" s="1"/>
  <c r="P585"/>
  <c r="Q585" s="1"/>
  <c r="O358"/>
  <c r="P24"/>
  <c r="Q24" s="1"/>
  <c r="P113"/>
  <c r="Q113" s="1"/>
  <c r="P17"/>
  <c r="Q17" s="1"/>
  <c r="P39"/>
  <c r="Q39" s="1"/>
  <c r="P80"/>
  <c r="Q80" s="1"/>
  <c r="P237"/>
  <c r="Q237" s="1"/>
  <c r="P247"/>
  <c r="Q247" s="1"/>
  <c r="P522"/>
  <c r="Q522" s="1"/>
  <c r="P553"/>
  <c r="Q553" s="1"/>
  <c r="P719"/>
  <c r="Q719" s="1"/>
  <c r="P729"/>
  <c r="Q729" s="1"/>
  <c r="P746"/>
  <c r="Q746" s="1"/>
  <c r="P759"/>
  <c r="Q759" s="1"/>
  <c r="P681"/>
  <c r="Q681" s="1"/>
  <c r="P711"/>
  <c r="Q711" s="1"/>
  <c r="P703"/>
  <c r="Q703" s="1"/>
  <c r="P699"/>
  <c r="Q699" s="1"/>
  <c r="P693"/>
  <c r="Q693" s="1"/>
  <c r="P691"/>
  <c r="Q691" s="1"/>
  <c r="P682"/>
  <c r="Q682" s="1"/>
  <c r="P490"/>
  <c r="Q490" s="1"/>
  <c r="P221"/>
  <c r="Q221" s="1"/>
  <c r="P244"/>
  <c r="Q244" s="1"/>
  <c r="P259"/>
  <c r="Q259" s="1"/>
  <c r="P258"/>
  <c r="Q258" s="1"/>
  <c r="P276"/>
  <c r="Q276" s="1"/>
  <c r="P283"/>
  <c r="Q283" s="1"/>
  <c r="P288"/>
  <c r="Q288" s="1"/>
  <c r="P305"/>
  <c r="Q305" s="1"/>
  <c r="P308"/>
  <c r="Q308" s="1"/>
  <c r="P779"/>
  <c r="Q779" s="1"/>
  <c r="P786"/>
  <c r="Q786" s="1"/>
  <c r="P643"/>
  <c r="Q643" s="1"/>
  <c r="P570"/>
  <c r="Q570" s="1"/>
  <c r="P638"/>
  <c r="Q638" s="1"/>
  <c r="P600"/>
  <c r="Q600" s="1"/>
  <c r="P381"/>
  <c r="Q381" s="1"/>
  <c r="P610"/>
  <c r="Q610" s="1"/>
  <c r="P383"/>
  <c r="Q383" s="1"/>
  <c r="P192"/>
  <c r="Q192" s="1"/>
  <c r="P184"/>
  <c r="Q184" s="1"/>
  <c r="P198"/>
  <c r="Q198" s="1"/>
  <c r="L796"/>
  <c r="K796"/>
  <c r="F796"/>
  <c r="L756"/>
  <c r="K756"/>
  <c r="F756"/>
  <c r="L754"/>
  <c r="K754"/>
  <c r="F754"/>
  <c r="L753"/>
  <c r="K753"/>
  <c r="F753"/>
  <c r="L750"/>
  <c r="K750"/>
  <c r="F750"/>
  <c r="L740"/>
  <c r="K740"/>
  <c r="F740"/>
  <c r="L739"/>
  <c r="K739"/>
  <c r="F739"/>
  <c r="L737"/>
  <c r="K737"/>
  <c r="F737"/>
  <c r="L735"/>
  <c r="K735"/>
  <c r="F735"/>
  <c r="L727"/>
  <c r="K727"/>
  <c r="F727"/>
  <c r="L513"/>
  <c r="K513"/>
  <c r="F513"/>
  <c r="L511"/>
  <c r="K511"/>
  <c r="F511"/>
  <c r="L508"/>
  <c r="K508"/>
  <c r="F508"/>
  <c r="L507"/>
  <c r="K507"/>
  <c r="F507"/>
  <c r="L505"/>
  <c r="K505"/>
  <c r="F505"/>
  <c r="L501"/>
  <c r="K501"/>
  <c r="F501"/>
  <c r="L495"/>
  <c r="K495"/>
  <c r="F495"/>
  <c r="L493"/>
  <c r="K493"/>
  <c r="F493"/>
  <c r="L489"/>
  <c r="K489"/>
  <c r="F489"/>
  <c r="L485"/>
  <c r="K485"/>
  <c r="F485"/>
  <c r="L344"/>
  <c r="K344"/>
  <c r="F344"/>
  <c r="L343"/>
  <c r="K343"/>
  <c r="F343"/>
  <c r="L340"/>
  <c r="K340"/>
  <c r="F340"/>
  <c r="L338"/>
  <c r="K338"/>
  <c r="F338"/>
  <c r="L337"/>
  <c r="K337"/>
  <c r="F337"/>
  <c r="L336"/>
  <c r="K336"/>
  <c r="F336"/>
  <c r="L331"/>
  <c r="K331"/>
  <c r="F331"/>
  <c r="L330"/>
  <c r="K330"/>
  <c r="F330"/>
  <c r="L329"/>
  <c r="K329"/>
  <c r="F329"/>
  <c r="L325"/>
  <c r="K325"/>
  <c r="F325"/>
  <c r="L179"/>
  <c r="K179"/>
  <c r="F179"/>
  <c r="L151"/>
  <c r="K151"/>
  <c r="F151"/>
  <c r="L136"/>
  <c r="K136"/>
  <c r="F136"/>
  <c r="L135"/>
  <c r="K135"/>
  <c r="F135"/>
  <c r="L125"/>
  <c r="K125"/>
  <c r="F125"/>
  <c r="L99"/>
  <c r="K99"/>
  <c r="F99"/>
  <c r="L75"/>
  <c r="K75"/>
  <c r="F75"/>
  <c r="L42"/>
  <c r="K42"/>
  <c r="F42"/>
  <c r="L41"/>
  <c r="K41"/>
  <c r="F41"/>
  <c r="L30"/>
  <c r="K30"/>
  <c r="F30"/>
  <c r="M99" l="1"/>
  <c r="O99" s="1"/>
  <c r="M338"/>
  <c r="O338" s="1"/>
  <c r="M485"/>
  <c r="O485" s="1"/>
  <c r="M753"/>
  <c r="O753" s="1"/>
  <c r="M344"/>
  <c r="P344" s="1"/>
  <c r="Q344" s="1"/>
  <c r="M750"/>
  <c r="P750" s="1"/>
  <c r="Q750" s="1"/>
  <c r="M343"/>
  <c r="P343" s="1"/>
  <c r="Q343" s="1"/>
  <c r="M740"/>
  <c r="M796"/>
  <c r="O796" s="1"/>
  <c r="M30"/>
  <c r="O30" s="1"/>
  <c r="M331"/>
  <c r="P331" s="1"/>
  <c r="Q331" s="1"/>
  <c r="M513"/>
  <c r="M42"/>
  <c r="P42" s="1"/>
  <c r="Q42" s="1"/>
  <c r="M75"/>
  <c r="P75" s="1"/>
  <c r="Q75" s="1"/>
  <c r="M737"/>
  <c r="O737" s="1"/>
  <c r="M151"/>
  <c r="O151" s="1"/>
  <c r="M330"/>
  <c r="O330" s="1"/>
  <c r="M508"/>
  <c r="O508" s="1"/>
  <c r="M735"/>
  <c r="O735" s="1"/>
  <c r="M41"/>
  <c r="P41" s="1"/>
  <c r="Q41" s="1"/>
  <c r="M329"/>
  <c r="P329" s="1"/>
  <c r="Q329" s="1"/>
  <c r="M337"/>
  <c r="O337" s="1"/>
  <c r="M501"/>
  <c r="O501" s="1"/>
  <c r="M511"/>
  <c r="O511" s="1"/>
  <c r="M179"/>
  <c r="O179" s="1"/>
  <c r="M336"/>
  <c r="O336" s="1"/>
  <c r="M505"/>
  <c r="O505" s="1"/>
  <c r="M727"/>
  <c r="P727" s="1"/>
  <c r="Q727" s="1"/>
  <c r="M125"/>
  <c r="O125" s="1"/>
  <c r="M325"/>
  <c r="O325" s="1"/>
  <c r="M489"/>
  <c r="O489" s="1"/>
  <c r="M507"/>
  <c r="P507" s="1"/>
  <c r="Q507" s="1"/>
  <c r="M754"/>
  <c r="O754" s="1"/>
  <c r="M135"/>
  <c r="P135" s="1"/>
  <c r="Q135" s="1"/>
  <c r="M136"/>
  <c r="P136" s="1"/>
  <c r="Q136" s="1"/>
  <c r="M340"/>
  <c r="P340" s="1"/>
  <c r="Q340" s="1"/>
  <c r="M493"/>
  <c r="O493" s="1"/>
  <c r="M495"/>
  <c r="O495" s="1"/>
  <c r="M739"/>
  <c r="O739" s="1"/>
  <c r="M756"/>
  <c r="P756" s="1"/>
  <c r="Q756" s="1"/>
  <c r="O344"/>
  <c r="O750"/>
  <c r="O41"/>
  <c r="O756"/>
  <c r="O343"/>
  <c r="P513"/>
  <c r="Q513" s="1"/>
  <c r="O513"/>
  <c r="P740"/>
  <c r="Q740" s="1"/>
  <c r="O740"/>
  <c r="O507"/>
  <c r="P330"/>
  <c r="Q330" s="1"/>
  <c r="P338"/>
  <c r="Q338" s="1"/>
  <c r="P485"/>
  <c r="Q485" s="1"/>
  <c r="P511"/>
  <c r="Q511" s="1"/>
  <c r="P753"/>
  <c r="Q753" s="1"/>
  <c r="P337" l="1"/>
  <c r="Q337" s="1"/>
  <c r="P796"/>
  <c r="Q796" s="1"/>
  <c r="O340"/>
  <c r="P125"/>
  <c r="Q125" s="1"/>
  <c r="P754"/>
  <c r="Q754" s="1"/>
  <c r="P179"/>
  <c r="Q179" s="1"/>
  <c r="O42"/>
  <c r="O329"/>
  <c r="P493"/>
  <c r="Q493" s="1"/>
  <c r="P99"/>
  <c r="Q99" s="1"/>
  <c r="P737"/>
  <c r="Q737" s="1"/>
  <c r="P505"/>
  <c r="Q505" s="1"/>
  <c r="O331"/>
  <c r="P501"/>
  <c r="Q501" s="1"/>
  <c r="P489"/>
  <c r="Q489" s="1"/>
  <c r="P735"/>
  <c r="Q735" s="1"/>
  <c r="P30"/>
  <c r="Q30" s="1"/>
  <c r="O75"/>
  <c r="P508"/>
  <c r="Q508" s="1"/>
  <c r="O135"/>
  <c r="P495"/>
  <c r="Q495" s="1"/>
  <c r="P325"/>
  <c r="Q325" s="1"/>
  <c r="P739"/>
  <c r="Q739" s="1"/>
  <c r="O136"/>
  <c r="O727"/>
  <c r="P151"/>
  <c r="Q151" s="1"/>
  <c r="P336"/>
  <c r="Q336" s="1"/>
  <c r="M823"/>
  <c r="O823" s="1"/>
  <c r="Q823" s="1"/>
  <c r="M813"/>
  <c r="O813" s="1"/>
  <c r="Q813" s="1"/>
  <c r="M818"/>
  <c r="O818" s="1"/>
  <c r="Q818" s="1"/>
  <c r="M820"/>
  <c r="O820" s="1"/>
  <c r="Q820" s="1"/>
  <c r="M800"/>
  <c r="O800" s="1"/>
  <c r="Q800" s="1"/>
  <c r="M819"/>
  <c r="O819" s="1"/>
  <c r="Q819" s="1"/>
  <c r="M807"/>
  <c r="O807" s="1"/>
  <c r="Q807" s="1"/>
  <c r="M816"/>
  <c r="O816" s="1"/>
  <c r="Q816" s="1"/>
  <c r="M667"/>
  <c r="O667" s="1"/>
  <c r="Q667" s="1"/>
  <c r="M662"/>
  <c r="O662" s="1"/>
  <c r="Q662" s="1"/>
  <c r="M657"/>
  <c r="O657" s="1"/>
  <c r="Q657" s="1"/>
  <c r="M650"/>
  <c r="O650" s="1"/>
  <c r="Q650" s="1"/>
  <c r="M666"/>
  <c r="O666" s="1"/>
  <c r="Q666" s="1"/>
  <c r="M664"/>
  <c r="O664" s="1"/>
  <c r="Q664" s="1"/>
  <c r="M655"/>
  <c r="O655" s="1"/>
  <c r="Q655" s="1"/>
  <c r="M420"/>
  <c r="O420" s="1"/>
  <c r="Q420" s="1"/>
  <c r="M616"/>
  <c r="O616" s="1"/>
  <c r="Q616" s="1"/>
  <c r="M639"/>
  <c r="O639" s="1"/>
  <c r="Q639" s="1"/>
  <c r="M414"/>
  <c r="O414" s="1"/>
  <c r="Q414" s="1"/>
  <c r="M628"/>
  <c r="O628" s="1"/>
  <c r="Q628" s="1"/>
  <c r="M423"/>
  <c r="O423" s="1"/>
  <c r="Q423" s="1"/>
  <c r="M611"/>
  <c r="O611" s="1"/>
  <c r="Q611" s="1"/>
  <c r="M665"/>
  <c r="O665" s="1"/>
  <c r="Q665" s="1"/>
  <c r="M660"/>
  <c r="O660" s="1"/>
  <c r="Q660" s="1"/>
  <c r="M625"/>
  <c r="O625" s="1"/>
  <c r="Q625" s="1"/>
  <c r="M622"/>
  <c r="O622" s="1"/>
  <c r="Q622" s="1"/>
  <c r="M153"/>
  <c r="O153" s="1"/>
  <c r="Q153" s="1"/>
  <c r="M150"/>
  <c r="O150" s="1"/>
  <c r="Q150" s="1"/>
  <c r="M70"/>
  <c r="O70" s="1"/>
  <c r="Q70" s="1"/>
  <c r="M104"/>
  <c r="O104" s="1"/>
  <c r="Q104" s="1"/>
  <c r="M144"/>
  <c r="O144" s="1"/>
  <c r="Q144" s="1"/>
  <c r="M205"/>
  <c r="O205" s="1"/>
  <c r="Q205" s="1"/>
  <c r="M103"/>
  <c r="O103" s="1"/>
  <c r="Q103" s="1"/>
  <c r="M127"/>
  <c r="O127" s="1"/>
  <c r="Q127" s="1"/>
  <c r="M159"/>
  <c r="O159" s="1"/>
  <c r="Q159" s="1"/>
  <c r="M111"/>
  <c r="O111" s="1"/>
  <c r="Q111" s="1"/>
  <c r="M164"/>
  <c r="O164" s="1"/>
  <c r="Q164" s="1"/>
  <c r="M21"/>
  <c r="O21" s="1"/>
  <c r="Q21" s="1"/>
  <c r="M162"/>
  <c r="O162" s="1"/>
  <c r="Q162" s="1"/>
  <c r="M185"/>
  <c r="O185" s="1"/>
  <c r="Q185" s="1"/>
  <c r="M724"/>
  <c r="O724" s="1"/>
  <c r="M723"/>
  <c r="O723" s="1"/>
  <c r="M709"/>
  <c r="O709" s="1"/>
  <c r="M706"/>
  <c r="O706" s="1"/>
  <c r="M701"/>
  <c r="O701" s="1"/>
  <c r="M683"/>
  <c r="P683" s="1"/>
  <c r="Q683" s="1"/>
  <c r="M678"/>
  <c r="O678" s="1"/>
  <c r="M675"/>
  <c r="O675" s="1"/>
  <c r="M674"/>
  <c r="M440"/>
  <c r="P440" s="1"/>
  <c r="Q440" s="1"/>
  <c r="M582"/>
  <c r="P582" s="1"/>
  <c r="Q582" s="1"/>
  <c r="M576"/>
  <c r="P576" s="1"/>
  <c r="Q576" s="1"/>
  <c r="M554"/>
  <c r="P554" s="1"/>
  <c r="Q554" s="1"/>
  <c r="M550"/>
  <c r="P550" s="1"/>
  <c r="Q550" s="1"/>
  <c r="M533"/>
  <c r="P533" s="1"/>
  <c r="Q533" s="1"/>
  <c r="M525"/>
  <c r="P525" s="1"/>
  <c r="Q525" s="1"/>
  <c r="M510"/>
  <c r="P510" s="1"/>
  <c r="Q510" s="1"/>
  <c r="M481"/>
  <c r="P481" s="1"/>
  <c r="Q481" s="1"/>
  <c r="M465"/>
  <c r="P465" s="1"/>
  <c r="Q465" s="1"/>
  <c r="M456"/>
  <c r="P456" s="1"/>
  <c r="Q456" s="1"/>
  <c r="M370"/>
  <c r="P370" s="1"/>
  <c r="Q370" s="1"/>
  <c r="M367"/>
  <c r="P367" s="1"/>
  <c r="Q367" s="1"/>
  <c r="M360"/>
  <c r="P360" s="1"/>
  <c r="Q360" s="1"/>
  <c r="M352"/>
  <c r="P352" s="1"/>
  <c r="Q352" s="1"/>
  <c r="M342"/>
  <c r="P342" s="1"/>
  <c r="Q342" s="1"/>
  <c r="M332"/>
  <c r="P332" s="1"/>
  <c r="Q332" s="1"/>
  <c r="M294"/>
  <c r="P294" s="1"/>
  <c r="Q294" s="1"/>
  <c r="M285"/>
  <c r="P285" s="1"/>
  <c r="Q285" s="1"/>
  <c r="M261"/>
  <c r="P261" s="1"/>
  <c r="Q261" s="1"/>
  <c r="M253"/>
  <c r="P253" s="1"/>
  <c r="Q253" s="1"/>
  <c r="M212"/>
  <c r="M190"/>
  <c r="P190" s="1"/>
  <c r="Q190" s="1"/>
  <c r="M183"/>
  <c r="P183" s="1"/>
  <c r="Q183" s="1"/>
  <c r="M154"/>
  <c r="P154" s="1"/>
  <c r="Q154" s="1"/>
  <c r="M140"/>
  <c r="P140" s="1"/>
  <c r="Q140" s="1"/>
  <c r="M128"/>
  <c r="P128" s="1"/>
  <c r="Q128" s="1"/>
  <c r="M71"/>
  <c r="P71" s="1"/>
  <c r="Q71" s="1"/>
  <c r="M44"/>
  <c r="P44" s="1"/>
  <c r="Q44" s="1"/>
  <c r="M29"/>
  <c r="P29" s="1"/>
  <c r="Q29" s="1"/>
  <c r="M28"/>
  <c r="P28" s="1"/>
  <c r="Q28" s="1"/>
  <c r="P212" l="1"/>
  <c r="Q212" s="1"/>
  <c r="P674"/>
  <c r="Q674" s="1"/>
  <c r="P678"/>
  <c r="Q678" s="1"/>
  <c r="P675"/>
  <c r="Q675" s="1"/>
  <c r="O28"/>
  <c r="O44"/>
  <c r="O128"/>
  <c r="O154"/>
  <c r="O190"/>
  <c r="O253"/>
  <c r="O285"/>
  <c r="O332"/>
  <c r="O352"/>
  <c r="O367"/>
  <c r="O456"/>
  <c r="O481"/>
  <c r="O525"/>
  <c r="O550"/>
  <c r="O576"/>
  <c r="O440"/>
  <c r="O683"/>
  <c r="P701"/>
  <c r="Q701" s="1"/>
  <c r="P706"/>
  <c r="Q706" s="1"/>
  <c r="P709"/>
  <c r="Q709" s="1"/>
  <c r="P723"/>
  <c r="Q723" s="1"/>
  <c r="P724"/>
  <c r="Q724" s="1"/>
  <c r="O29"/>
  <c r="O71"/>
  <c r="O140"/>
  <c r="O183"/>
  <c r="O212"/>
  <c r="O261"/>
  <c r="O294"/>
  <c r="O342"/>
  <c r="O360"/>
  <c r="O370"/>
  <c r="O465"/>
  <c r="O510"/>
  <c r="O533"/>
  <c r="O554"/>
  <c r="O582"/>
  <c r="O674"/>
  <c r="P185"/>
  <c r="P162"/>
  <c r="P21"/>
  <c r="P164"/>
  <c r="P111"/>
  <c r="P159"/>
  <c r="P127"/>
  <c r="P103"/>
  <c r="P205"/>
  <c r="P144"/>
  <c r="P104"/>
  <c r="P70"/>
  <c r="P150"/>
  <c r="P153"/>
  <c r="P622"/>
  <c r="P625"/>
  <c r="P660"/>
  <c r="P665"/>
  <c r="P611"/>
  <c r="P423"/>
  <c r="P628"/>
  <c r="P414"/>
  <c r="P639"/>
  <c r="P616"/>
  <c r="P420"/>
  <c r="P655"/>
  <c r="P664"/>
  <c r="P666"/>
  <c r="P650"/>
  <c r="P657"/>
  <c r="P662"/>
  <c r="P667"/>
  <c r="P816"/>
  <c r="P807"/>
  <c r="P819"/>
  <c r="P800"/>
  <c r="P820"/>
  <c r="P818"/>
  <c r="P813"/>
  <c r="P823"/>
  <c r="M713"/>
  <c r="O713" s="1"/>
  <c r="F713"/>
  <c r="M698"/>
  <c r="P698" s="1"/>
  <c r="Q698" s="1"/>
  <c r="F698"/>
  <c r="M696"/>
  <c r="P696" s="1"/>
  <c r="Q696" s="1"/>
  <c r="M487"/>
  <c r="O487" s="1"/>
  <c r="F487"/>
  <c r="M467"/>
  <c r="P467" s="1"/>
  <c r="Q467" s="1"/>
  <c r="F467"/>
  <c r="M494"/>
  <c r="O494" s="1"/>
  <c r="F494"/>
  <c r="M458"/>
  <c r="P458" s="1"/>
  <c r="Q458" s="1"/>
  <c r="F458"/>
  <c r="M461"/>
  <c r="O461" s="1"/>
  <c r="F461"/>
  <c r="M516"/>
  <c r="O516" s="1"/>
  <c r="F516"/>
  <c r="M460"/>
  <c r="P460" s="1"/>
  <c r="Q460" s="1"/>
  <c r="F460"/>
  <c r="M455"/>
  <c r="O455" s="1"/>
  <c r="F455"/>
  <c r="M445"/>
  <c r="O445" s="1"/>
  <c r="F445"/>
  <c r="M293"/>
  <c r="P293" s="1"/>
  <c r="Q293" s="1"/>
  <c r="F293"/>
  <c r="M304"/>
  <c r="O304" s="1"/>
  <c r="F304"/>
  <c r="M324"/>
  <c r="P324" s="1"/>
  <c r="Q324" s="1"/>
  <c r="F324"/>
  <c r="M313"/>
  <c r="O313" s="1"/>
  <c r="F313"/>
  <c r="M327"/>
  <c r="P327" s="1"/>
  <c r="Q327" s="1"/>
  <c r="F327"/>
  <c r="M295"/>
  <c r="O295" s="1"/>
  <c r="F295"/>
  <c r="M303"/>
  <c r="P303" s="1"/>
  <c r="Q303" s="1"/>
  <c r="F303"/>
  <c r="M165"/>
  <c r="O165" s="1"/>
  <c r="F165"/>
  <c r="M206"/>
  <c r="O206" s="1"/>
  <c r="F206"/>
  <c r="M200"/>
  <c r="O200" s="1"/>
  <c r="F200"/>
  <c r="M119"/>
  <c r="O119" s="1"/>
  <c r="F119"/>
  <c r="M133"/>
  <c r="O133" s="1"/>
  <c r="F133"/>
  <c r="M122"/>
  <c r="O122" s="1"/>
  <c r="F122"/>
  <c r="M105"/>
  <c r="O105" s="1"/>
  <c r="F105"/>
  <c r="O303" l="1"/>
  <c r="P105"/>
  <c r="Q105" s="1"/>
  <c r="P200"/>
  <c r="Q200" s="1"/>
  <c r="P455"/>
  <c r="Q455" s="1"/>
  <c r="P206"/>
  <c r="Q206" s="1"/>
  <c r="P461"/>
  <c r="Q461" s="1"/>
  <c r="P122"/>
  <c r="Q122" s="1"/>
  <c r="O324"/>
  <c r="O458"/>
  <c r="O327"/>
  <c r="O293"/>
  <c r="O467"/>
  <c r="O696"/>
  <c r="O698"/>
  <c r="P445"/>
  <c r="Q445" s="1"/>
  <c r="P487"/>
  <c r="Q487" s="1"/>
  <c r="O460"/>
  <c r="P494"/>
  <c r="Q494" s="1"/>
  <c r="P713"/>
  <c r="Q713" s="1"/>
  <c r="P516"/>
  <c r="Q516" s="1"/>
  <c r="P313"/>
  <c r="Q313" s="1"/>
  <c r="P304"/>
  <c r="Q304" s="1"/>
  <c r="P295"/>
  <c r="Q295" s="1"/>
  <c r="P119"/>
  <c r="Q119" s="1"/>
  <c r="P133"/>
  <c r="Q133" s="1"/>
  <c r="P165"/>
  <c r="Q165" s="1"/>
  <c r="M826" l="1"/>
  <c r="O826" s="1"/>
  <c r="F826"/>
  <c r="M805"/>
  <c r="O805" s="1"/>
  <c r="F805"/>
  <c r="O802"/>
  <c r="M802"/>
  <c r="P802" s="1"/>
  <c r="Q802" s="1"/>
  <c r="F802"/>
  <c r="M798"/>
  <c r="O798" s="1"/>
  <c r="F798"/>
  <c r="M792"/>
  <c r="O792" s="1"/>
  <c r="F792"/>
  <c r="M784"/>
  <c r="O784" s="1"/>
  <c r="F784"/>
  <c r="M785"/>
  <c r="O785" s="1"/>
  <c r="F785"/>
  <c r="M654"/>
  <c r="O654" s="1"/>
  <c r="F654"/>
  <c r="M648"/>
  <c r="O648" s="1"/>
  <c r="F648"/>
  <c r="M646"/>
  <c r="O646" s="1"/>
  <c r="F646"/>
  <c r="M637"/>
  <c r="O637" s="1"/>
  <c r="F637"/>
  <c r="M620"/>
  <c r="O620" s="1"/>
  <c r="F620"/>
  <c r="M613"/>
  <c r="O613" s="1"/>
  <c r="F613"/>
  <c r="M602"/>
  <c r="O602" s="1"/>
  <c r="F602"/>
  <c r="M425"/>
  <c r="P425" s="1"/>
  <c r="Q425" s="1"/>
  <c r="F425"/>
  <c r="M422"/>
  <c r="O422" s="1"/>
  <c r="F422"/>
  <c r="M421"/>
  <c r="O421" s="1"/>
  <c r="F421"/>
  <c r="M416"/>
  <c r="O416" s="1"/>
  <c r="F416"/>
  <c r="M415"/>
  <c r="O415" s="1"/>
  <c r="F415"/>
  <c r="M398"/>
  <c r="O398" s="1"/>
  <c r="F398"/>
  <c r="M389"/>
  <c r="O389" s="1"/>
  <c r="F389"/>
  <c r="M386"/>
  <c r="O386" s="1"/>
  <c r="F386"/>
  <c r="M215"/>
  <c r="O215" s="1"/>
  <c r="F215"/>
  <c r="M213"/>
  <c r="F213"/>
  <c r="M187"/>
  <c r="O187" s="1"/>
  <c r="F187"/>
  <c r="M171"/>
  <c r="O171" s="1"/>
  <c r="F171"/>
  <c r="M163"/>
  <c r="O163" s="1"/>
  <c r="F163"/>
  <c r="M158"/>
  <c r="O158" s="1"/>
  <c r="F158"/>
  <c r="N686"/>
  <c r="I686"/>
  <c r="K686" s="1"/>
  <c r="M686" s="1"/>
  <c r="N702"/>
  <c r="I702"/>
  <c r="K702" s="1"/>
  <c r="M702" s="1"/>
  <c r="N450"/>
  <c r="I450"/>
  <c r="K450" s="1"/>
  <c r="M450" s="1"/>
  <c r="N697"/>
  <c r="I697"/>
  <c r="K697" s="1"/>
  <c r="M697" s="1"/>
  <c r="N688"/>
  <c r="I688"/>
  <c r="K688" s="1"/>
  <c r="M688" s="1"/>
  <c r="N679"/>
  <c r="I679"/>
  <c r="K679" s="1"/>
  <c r="M679" s="1"/>
  <c r="N707"/>
  <c r="I707"/>
  <c r="K707" s="1"/>
  <c r="M707" s="1"/>
  <c r="N497"/>
  <c r="I497"/>
  <c r="K497" s="1"/>
  <c r="M497" s="1"/>
  <c r="N684"/>
  <c r="I684"/>
  <c r="K684" s="1"/>
  <c r="M684" s="1"/>
  <c r="N469"/>
  <c r="I469"/>
  <c r="K469" s="1"/>
  <c r="M469" s="1"/>
  <c r="N484"/>
  <c r="I484"/>
  <c r="K484" s="1"/>
  <c r="M484" s="1"/>
  <c r="N486"/>
  <c r="K486"/>
  <c r="M486" s="1"/>
  <c r="N429"/>
  <c r="K429"/>
  <c r="M429" s="1"/>
  <c r="N454"/>
  <c r="I454"/>
  <c r="K454" s="1"/>
  <c r="M454" s="1"/>
  <c r="N466"/>
  <c r="I466"/>
  <c r="K466" s="1"/>
  <c r="M466" s="1"/>
  <c r="N435"/>
  <c r="K435"/>
  <c r="M435" s="1"/>
  <c r="N434"/>
  <c r="I434"/>
  <c r="K434" s="1"/>
  <c r="M434" s="1"/>
  <c r="N514"/>
  <c r="I514"/>
  <c r="K514" s="1"/>
  <c r="M514" s="1"/>
  <c r="N444"/>
  <c r="I444"/>
  <c r="K444" s="1"/>
  <c r="M444" s="1"/>
  <c r="N504"/>
  <c r="I504"/>
  <c r="K504" s="1"/>
  <c r="M504" s="1"/>
  <c r="N245"/>
  <c r="I245"/>
  <c r="K245" s="1"/>
  <c r="M245" s="1"/>
  <c r="N257"/>
  <c r="K257"/>
  <c r="M257" s="1"/>
  <c r="N279"/>
  <c r="K279"/>
  <c r="M279" s="1"/>
  <c r="N275"/>
  <c r="I275"/>
  <c r="K275" s="1"/>
  <c r="M275" s="1"/>
  <c r="N222"/>
  <c r="K222"/>
  <c r="M222" s="1"/>
  <c r="N223"/>
  <c r="K223"/>
  <c r="M223" s="1"/>
  <c r="N242"/>
  <c r="K242"/>
  <c r="M242" s="1"/>
  <c r="N218"/>
  <c r="I218"/>
  <c r="K218" s="1"/>
  <c r="M218" s="1"/>
  <c r="N286"/>
  <c r="I286"/>
  <c r="K286" s="1"/>
  <c r="M286" s="1"/>
  <c r="N314"/>
  <c r="K314"/>
  <c r="M314" s="1"/>
  <c r="N73"/>
  <c r="I73"/>
  <c r="K73" s="1"/>
  <c r="M73" s="1"/>
  <c r="N57"/>
  <c r="K57"/>
  <c r="M57" s="1"/>
  <c r="N109"/>
  <c r="I109"/>
  <c r="K109" s="1"/>
  <c r="M109" s="1"/>
  <c r="N87"/>
  <c r="I87"/>
  <c r="K87" s="1"/>
  <c r="M87" s="1"/>
  <c r="N6"/>
  <c r="K6"/>
  <c r="M6" s="1"/>
  <c r="N27"/>
  <c r="I27"/>
  <c r="K27" s="1"/>
  <c r="M27" s="1"/>
  <c r="N66"/>
  <c r="K66"/>
  <c r="M66" s="1"/>
  <c r="N65"/>
  <c r="I65"/>
  <c r="K65" s="1"/>
  <c r="M65" s="1"/>
  <c r="N58"/>
  <c r="I58"/>
  <c r="K58" s="1"/>
  <c r="M58" s="1"/>
  <c r="N46"/>
  <c r="K46"/>
  <c r="M46" s="1"/>
  <c r="O213" l="1"/>
  <c r="P163"/>
  <c r="Q163" s="1"/>
  <c r="P415"/>
  <c r="Q415" s="1"/>
  <c r="O429"/>
  <c r="P213"/>
  <c r="Q213" s="1"/>
  <c r="O242"/>
  <c r="P620"/>
  <c r="Q620" s="1"/>
  <c r="P158"/>
  <c r="Q158" s="1"/>
  <c r="P785"/>
  <c r="Q785" s="1"/>
  <c r="O314"/>
  <c r="O222"/>
  <c r="O435"/>
  <c r="P215"/>
  <c r="Q215" s="1"/>
  <c r="P398"/>
  <c r="Q398" s="1"/>
  <c r="O425"/>
  <c r="P798"/>
  <c r="Q798" s="1"/>
  <c r="P637"/>
  <c r="Q637" s="1"/>
  <c r="P654"/>
  <c r="Q654" s="1"/>
  <c r="P422"/>
  <c r="Q422" s="1"/>
  <c r="P187"/>
  <c r="Q187" s="1"/>
  <c r="P389"/>
  <c r="Q389" s="1"/>
  <c r="P421"/>
  <c r="Q421" s="1"/>
  <c r="P613"/>
  <c r="Q613" s="1"/>
  <c r="P648"/>
  <c r="Q648" s="1"/>
  <c r="P792"/>
  <c r="Q792" s="1"/>
  <c r="P826"/>
  <c r="Q826" s="1"/>
  <c r="P171"/>
  <c r="Q171" s="1"/>
  <c r="P386"/>
  <c r="Q386" s="1"/>
  <c r="P416"/>
  <c r="Q416" s="1"/>
  <c r="P602"/>
  <c r="Q602" s="1"/>
  <c r="P646"/>
  <c r="Q646" s="1"/>
  <c r="P784"/>
  <c r="Q784" s="1"/>
  <c r="P805"/>
  <c r="Q805" s="1"/>
  <c r="O58"/>
  <c r="P58"/>
  <c r="Q58" s="1"/>
  <c r="P66"/>
  <c r="Q66" s="1"/>
  <c r="O66"/>
  <c r="O57"/>
  <c r="P57"/>
  <c r="Q57" s="1"/>
  <c r="P504"/>
  <c r="Q504" s="1"/>
  <c r="O504"/>
  <c r="O514"/>
  <c r="P514"/>
  <c r="Q514" s="1"/>
  <c r="O679"/>
  <c r="P679"/>
  <c r="Q679" s="1"/>
  <c r="P697"/>
  <c r="Q697" s="1"/>
  <c r="O697"/>
  <c r="O27"/>
  <c r="P27"/>
  <c r="Q27" s="1"/>
  <c r="P87"/>
  <c r="Q87" s="1"/>
  <c r="O87"/>
  <c r="O286"/>
  <c r="P286"/>
  <c r="Q286" s="1"/>
  <c r="O275"/>
  <c r="P275"/>
  <c r="Q275" s="1"/>
  <c r="O257"/>
  <c r="P257"/>
  <c r="Q257" s="1"/>
  <c r="O466"/>
  <c r="P466"/>
  <c r="Q466" s="1"/>
  <c r="O469"/>
  <c r="P469"/>
  <c r="Q469" s="1"/>
  <c r="P497"/>
  <c r="Q497" s="1"/>
  <c r="O497"/>
  <c r="O450"/>
  <c r="P450"/>
  <c r="Q450" s="1"/>
  <c r="O686"/>
  <c r="P686"/>
  <c r="Q686" s="1"/>
  <c r="O109"/>
  <c r="P109"/>
  <c r="Q109" s="1"/>
  <c r="P73"/>
  <c r="Q73" s="1"/>
  <c r="O73"/>
  <c r="P223"/>
  <c r="Q223" s="1"/>
  <c r="O223"/>
  <c r="O444"/>
  <c r="P444"/>
  <c r="Q444" s="1"/>
  <c r="P434"/>
  <c r="Q434" s="1"/>
  <c r="O434"/>
  <c r="P486"/>
  <c r="Q486" s="1"/>
  <c r="O486"/>
  <c r="O707"/>
  <c r="P707"/>
  <c r="Q707" s="1"/>
  <c r="O688"/>
  <c r="P688"/>
  <c r="Q688" s="1"/>
  <c r="O65"/>
  <c r="P65"/>
  <c r="Q65" s="1"/>
  <c r="P46"/>
  <c r="Q46" s="1"/>
  <c r="O46"/>
  <c r="O6"/>
  <c r="P6"/>
  <c r="Q6" s="1"/>
  <c r="P218"/>
  <c r="Q218" s="1"/>
  <c r="O218"/>
  <c r="P279"/>
  <c r="Q279" s="1"/>
  <c r="O279"/>
  <c r="P245"/>
  <c r="Q245" s="1"/>
  <c r="O245"/>
  <c r="P454"/>
  <c r="Q454" s="1"/>
  <c r="O454"/>
  <c r="O484"/>
  <c r="P484"/>
  <c r="Q484" s="1"/>
  <c r="O684"/>
  <c r="P684"/>
  <c r="Q684" s="1"/>
  <c r="O702"/>
  <c r="P702"/>
  <c r="Q702" s="1"/>
  <c r="P314"/>
  <c r="Q314" s="1"/>
  <c r="P242"/>
  <c r="Q242" s="1"/>
  <c r="P222"/>
  <c r="Q222" s="1"/>
  <c r="P435"/>
  <c r="Q435" s="1"/>
  <c r="P429"/>
  <c r="Q429" s="1"/>
  <c r="L828" l="1"/>
  <c r="I828"/>
  <c r="K828" s="1"/>
  <c r="L814"/>
  <c r="I814"/>
  <c r="K814" s="1"/>
  <c r="L808"/>
  <c r="I808"/>
  <c r="K808" s="1"/>
  <c r="L806"/>
  <c r="I806"/>
  <c r="K806" s="1"/>
  <c r="L801"/>
  <c r="I801"/>
  <c r="K801" s="1"/>
  <c r="L793"/>
  <c r="I793"/>
  <c r="K793" s="1"/>
  <c r="L790"/>
  <c r="I790"/>
  <c r="K790" s="1"/>
  <c r="L781"/>
  <c r="I781"/>
  <c r="K781" s="1"/>
  <c r="L780"/>
  <c r="I780"/>
  <c r="K780" s="1"/>
  <c r="L778"/>
  <c r="K778"/>
  <c r="L661"/>
  <c r="I661"/>
  <c r="K661" s="1"/>
  <c r="L653"/>
  <c r="I653"/>
  <c r="K653" s="1"/>
  <c r="L649"/>
  <c r="I649"/>
  <c r="K649" s="1"/>
  <c r="L644"/>
  <c r="I644"/>
  <c r="K644" s="1"/>
  <c r="L640"/>
  <c r="I640"/>
  <c r="K640" s="1"/>
  <c r="L634"/>
  <c r="I634"/>
  <c r="K634" s="1"/>
  <c r="L629"/>
  <c r="I629"/>
  <c r="K629" s="1"/>
  <c r="L607"/>
  <c r="I607"/>
  <c r="K607" s="1"/>
  <c r="L599"/>
  <c r="I599"/>
  <c r="K599" s="1"/>
  <c r="L596"/>
  <c r="I596"/>
  <c r="K596" s="1"/>
  <c r="L428"/>
  <c r="I428"/>
  <c r="K428" s="1"/>
  <c r="L424"/>
  <c r="I424"/>
  <c r="K424" s="1"/>
  <c r="L419"/>
  <c r="I419"/>
  <c r="K419" s="1"/>
  <c r="L412"/>
  <c r="I412"/>
  <c r="K412" s="1"/>
  <c r="L410"/>
  <c r="I410"/>
  <c r="K410" s="1"/>
  <c r="L400"/>
  <c r="I400"/>
  <c r="K400" s="1"/>
  <c r="L387"/>
  <c r="I387"/>
  <c r="K387" s="1"/>
  <c r="L378"/>
  <c r="I378"/>
  <c r="K378" s="1"/>
  <c r="L366"/>
  <c r="M366" s="1"/>
  <c r="O366" s="1"/>
  <c r="I366"/>
  <c r="L359"/>
  <c r="I359"/>
  <c r="K359" s="1"/>
  <c r="L189"/>
  <c r="I189"/>
  <c r="K189" s="1"/>
  <c r="L177"/>
  <c r="I177"/>
  <c r="K177" s="1"/>
  <c r="L168"/>
  <c r="I168"/>
  <c r="K168" s="1"/>
  <c r="L157"/>
  <c r="I157"/>
  <c r="K157" s="1"/>
  <c r="L149"/>
  <c r="I149"/>
  <c r="K149" s="1"/>
  <c r="L137"/>
  <c r="I137"/>
  <c r="K137" s="1"/>
  <c r="L121"/>
  <c r="I121"/>
  <c r="K121" s="1"/>
  <c r="L101"/>
  <c r="I101"/>
  <c r="K101" s="1"/>
  <c r="L69"/>
  <c r="I69"/>
  <c r="K69" s="1"/>
  <c r="L22"/>
  <c r="I22"/>
  <c r="K22" s="1"/>
  <c r="M157" l="1"/>
  <c r="O157" s="1"/>
  <c r="M177"/>
  <c r="M359"/>
  <c r="O359" s="1"/>
  <c r="M419"/>
  <c r="O419" s="1"/>
  <c r="M629"/>
  <c r="O629" s="1"/>
  <c r="M661"/>
  <c r="O661" s="1"/>
  <c r="M412"/>
  <c r="M781"/>
  <c r="O781" s="1"/>
  <c r="M101"/>
  <c r="O101" s="1"/>
  <c r="M387"/>
  <c r="O387" s="1"/>
  <c r="M644"/>
  <c r="P644" s="1"/>
  <c r="Q644" s="1"/>
  <c r="M801"/>
  <c r="P801" s="1"/>
  <c r="Q801" s="1"/>
  <c r="M69"/>
  <c r="P69" s="1"/>
  <c r="Q69" s="1"/>
  <c r="M378"/>
  <c r="P378" s="1"/>
  <c r="Q378" s="1"/>
  <c r="M640"/>
  <c r="O640" s="1"/>
  <c r="M806"/>
  <c r="O806" s="1"/>
  <c r="M149"/>
  <c r="P149" s="1"/>
  <c r="Q149" s="1"/>
  <c r="P366"/>
  <c r="Q366" s="1"/>
  <c r="M137"/>
  <c r="O137" s="1"/>
  <c r="M428"/>
  <c r="P428" s="1"/>
  <c r="Q428" s="1"/>
  <c r="M599"/>
  <c r="O599" s="1"/>
  <c r="M814"/>
  <c r="P814" s="1"/>
  <c r="Q814" s="1"/>
  <c r="M121"/>
  <c r="P121" s="1"/>
  <c r="Q121" s="1"/>
  <c r="M189"/>
  <c r="O189" s="1"/>
  <c r="M400"/>
  <c r="O400" s="1"/>
  <c r="M596"/>
  <c r="O596" s="1"/>
  <c r="M649"/>
  <c r="O649" s="1"/>
  <c r="M778"/>
  <c r="O778" s="1"/>
  <c r="M790"/>
  <c r="O790" s="1"/>
  <c r="M828"/>
  <c r="P828" s="1"/>
  <c r="Q828" s="1"/>
  <c r="M22"/>
  <c r="P22" s="1"/>
  <c r="Q22" s="1"/>
  <c r="M168"/>
  <c r="O168" s="1"/>
  <c r="M410"/>
  <c r="P410" s="1"/>
  <c r="Q410" s="1"/>
  <c r="M424"/>
  <c r="P424" s="1"/>
  <c r="Q424" s="1"/>
  <c r="M634"/>
  <c r="P634" s="1"/>
  <c r="Q634" s="1"/>
  <c r="M793"/>
  <c r="P793" s="1"/>
  <c r="Q793" s="1"/>
  <c r="M808"/>
  <c r="O808" s="1"/>
  <c r="M607"/>
  <c r="O607" s="1"/>
  <c r="M653"/>
  <c r="P653" s="1"/>
  <c r="Q653" s="1"/>
  <c r="M780"/>
  <c r="O780" s="1"/>
  <c r="O149"/>
  <c r="O412"/>
  <c r="P412"/>
  <c r="Q412" s="1"/>
  <c r="O801"/>
  <c r="O121"/>
  <c r="O424"/>
  <c r="O177"/>
  <c r="P177"/>
  <c r="Q177" s="1"/>
  <c r="O428"/>
  <c r="P359"/>
  <c r="Q359" s="1"/>
  <c r="P419"/>
  <c r="Q419" s="1"/>
  <c r="P640"/>
  <c r="Q640" s="1"/>
  <c r="P661"/>
  <c r="Q661" s="1"/>
  <c r="O653" l="1"/>
  <c r="O644"/>
  <c r="P596"/>
  <c r="Q596" s="1"/>
  <c r="O814"/>
  <c r="O828"/>
  <c r="P607"/>
  <c r="Q607" s="1"/>
  <c r="P649"/>
  <c r="Q649" s="1"/>
  <c r="P629"/>
  <c r="Q629" s="1"/>
  <c r="O378"/>
  <c r="P387"/>
  <c r="Q387" s="1"/>
  <c r="O69"/>
  <c r="P808"/>
  <c r="Q808" s="1"/>
  <c r="P157"/>
  <c r="Q157" s="1"/>
  <c r="P137"/>
  <c r="Q137" s="1"/>
  <c r="P780"/>
  <c r="Q780" s="1"/>
  <c r="P781"/>
  <c r="Q781" s="1"/>
  <c r="P189"/>
  <c r="Q189" s="1"/>
  <c r="P806"/>
  <c r="Q806" s="1"/>
  <c r="P778"/>
  <c r="Q778" s="1"/>
  <c r="O22"/>
  <c r="P101"/>
  <c r="Q101" s="1"/>
  <c r="P790"/>
  <c r="Q790" s="1"/>
  <c r="O634"/>
  <c r="P400"/>
  <c r="Q400" s="1"/>
  <c r="P599"/>
  <c r="Q599" s="1"/>
  <c r="O410"/>
  <c r="O793"/>
  <c r="P168"/>
  <c r="Q168" s="1"/>
  <c r="M651"/>
  <c r="O651" s="1"/>
  <c r="M670"/>
  <c r="O670" s="1"/>
  <c r="M673"/>
  <c r="O673" s="1"/>
  <c r="M672"/>
  <c r="O672" s="1"/>
  <c r="M668"/>
  <c r="O668" s="1"/>
  <c r="M663"/>
  <c r="O663" s="1"/>
  <c r="M690"/>
  <c r="P690" s="1"/>
  <c r="Q690" s="1"/>
  <c r="M680"/>
  <c r="M492"/>
  <c r="P492" s="1"/>
  <c r="Q492" s="1"/>
  <c r="M479"/>
  <c r="P479" s="1"/>
  <c r="Q479" s="1"/>
  <c r="M470"/>
  <c r="P470" s="1"/>
  <c r="Q470" s="1"/>
  <c r="M448"/>
  <c r="M277"/>
  <c r="O277" s="1"/>
  <c r="M265"/>
  <c r="O265" s="1"/>
  <c r="M263"/>
  <c r="M115"/>
  <c r="P115" s="1"/>
  <c r="Q115" s="1"/>
  <c r="M54"/>
  <c r="P54" s="1"/>
  <c r="Q54" s="1"/>
  <c r="M23"/>
  <c r="P23" s="1"/>
  <c r="Q23" s="1"/>
  <c r="O263" l="1"/>
  <c r="P448"/>
  <c r="Q448" s="1"/>
  <c r="P680"/>
  <c r="Q680" s="1"/>
  <c r="P277"/>
  <c r="Q277" s="1"/>
  <c r="O680"/>
  <c r="O54"/>
  <c r="P263"/>
  <c r="Q263" s="1"/>
  <c r="O23"/>
  <c r="O115"/>
  <c r="P265"/>
  <c r="Q265" s="1"/>
  <c r="O492"/>
  <c r="O690"/>
  <c r="O448"/>
  <c r="O479"/>
  <c r="O470"/>
  <c r="P663"/>
  <c r="Q663" s="1"/>
  <c r="P668"/>
  <c r="Q668" s="1"/>
  <c r="P672"/>
  <c r="Q672" s="1"/>
  <c r="P673"/>
  <c r="Q673" s="1"/>
  <c r="P670"/>
  <c r="Q670" s="1"/>
  <c r="P651"/>
  <c r="Q651" s="1"/>
  <c r="M595" l="1"/>
  <c r="O595" s="1"/>
  <c r="M597"/>
  <c r="P597" s="1"/>
  <c r="Q597" s="1"/>
  <c r="M583"/>
  <c r="O583" s="1"/>
  <c r="M586"/>
  <c r="P586" s="1"/>
  <c r="Q586" s="1"/>
  <c r="M594"/>
  <c r="O594" s="1"/>
  <c r="M574"/>
  <c r="M579"/>
  <c r="O579" s="1"/>
  <c r="M592"/>
  <c r="O592" s="1"/>
  <c r="M584"/>
  <c r="O584" s="1"/>
  <c r="M598"/>
  <c r="P598" s="1"/>
  <c r="Q598" s="1"/>
  <c r="M390"/>
  <c r="O390" s="1"/>
  <c r="M401"/>
  <c r="O401" s="1"/>
  <c r="O411"/>
  <c r="M411"/>
  <c r="P411" s="1"/>
  <c r="Q411" s="1"/>
  <c r="M406"/>
  <c r="P406" s="1"/>
  <c r="Q406" s="1"/>
  <c r="M418"/>
  <c r="O418" s="1"/>
  <c r="M388"/>
  <c r="O388" s="1"/>
  <c r="M405"/>
  <c r="P405" s="1"/>
  <c r="Q405" s="1"/>
  <c r="M404"/>
  <c r="P404" s="1"/>
  <c r="Q404" s="1"/>
  <c r="M394"/>
  <c r="O394" s="1"/>
  <c r="M403"/>
  <c r="P403" s="1"/>
  <c r="Q403" s="1"/>
  <c r="M202"/>
  <c r="O202" s="1"/>
  <c r="M199"/>
  <c r="P199" s="1"/>
  <c r="Q199" s="1"/>
  <c r="M201"/>
  <c r="O201" s="1"/>
  <c r="P173"/>
  <c r="Q173" s="1"/>
  <c r="M173"/>
  <c r="O173" s="1"/>
  <c r="M191"/>
  <c r="P191" s="1"/>
  <c r="Q191" s="1"/>
  <c r="M186"/>
  <c r="P186" s="1"/>
  <c r="Q186" s="1"/>
  <c r="M161"/>
  <c r="O161" s="1"/>
  <c r="P193"/>
  <c r="Q193" s="1"/>
  <c r="M193"/>
  <c r="O193" s="1"/>
  <c r="M182"/>
  <c r="P182" s="1"/>
  <c r="Q182" s="1"/>
  <c r="M195"/>
  <c r="P195" s="1"/>
  <c r="Q195" s="1"/>
  <c r="P574" l="1"/>
  <c r="Q574" s="1"/>
  <c r="O586"/>
  <c r="O404"/>
  <c r="O186"/>
  <c r="O182"/>
  <c r="O199"/>
  <c r="O597"/>
  <c r="O191"/>
  <c r="P401"/>
  <c r="Q401" s="1"/>
  <c r="O574"/>
  <c r="O405"/>
  <c r="P592"/>
  <c r="Q592" s="1"/>
  <c r="O403"/>
  <c r="P584"/>
  <c r="Q584" s="1"/>
  <c r="P594"/>
  <c r="Q594" s="1"/>
  <c r="P595"/>
  <c r="Q595" s="1"/>
  <c r="O598"/>
  <c r="P202"/>
  <c r="Q202" s="1"/>
  <c r="P388"/>
  <c r="Q388" s="1"/>
  <c r="O195"/>
  <c r="O406"/>
  <c r="P161"/>
  <c r="Q161" s="1"/>
  <c r="P201"/>
  <c r="Q201" s="1"/>
  <c r="P394"/>
  <c r="Q394" s="1"/>
  <c r="P418"/>
  <c r="Q418" s="1"/>
  <c r="P390"/>
  <c r="Q390" s="1"/>
  <c r="P579"/>
  <c r="Q579" s="1"/>
  <c r="P583"/>
  <c r="Q583" s="1"/>
  <c r="M669"/>
  <c r="O669" s="1"/>
  <c r="M671"/>
  <c r="O671" s="1"/>
  <c r="M417"/>
  <c r="O417" s="1"/>
  <c r="M393"/>
  <c r="O393" s="1"/>
  <c r="M188"/>
  <c r="O188" s="1"/>
  <c r="M204"/>
  <c r="O204" s="1"/>
  <c r="P417" l="1"/>
  <c r="Q417" s="1"/>
  <c r="P669"/>
  <c r="Q669" s="1"/>
  <c r="P393"/>
  <c r="Q393" s="1"/>
  <c r="P671"/>
  <c r="Q671" s="1"/>
  <c r="P204"/>
  <c r="Q204" s="1"/>
  <c r="P188"/>
  <c r="Q188" s="1"/>
  <c r="M817"/>
  <c r="F817"/>
  <c r="M822"/>
  <c r="O822" s="1"/>
  <c r="F822"/>
  <c r="M824"/>
  <c r="P824" s="1"/>
  <c r="Q824" s="1"/>
  <c r="F824"/>
  <c r="M827"/>
  <c r="O827" s="1"/>
  <c r="F827"/>
  <c r="M659"/>
  <c r="O659" s="1"/>
  <c r="F659"/>
  <c r="M656"/>
  <c r="P656" s="1"/>
  <c r="Q656" s="1"/>
  <c r="F656"/>
  <c r="M652"/>
  <c r="P652" s="1"/>
  <c r="Q652" s="1"/>
  <c r="F652"/>
  <c r="M645"/>
  <c r="O645" s="1"/>
  <c r="F645"/>
  <c r="M642"/>
  <c r="O642" s="1"/>
  <c r="F642"/>
  <c r="M408"/>
  <c r="P408" s="1"/>
  <c r="Q408" s="1"/>
  <c r="F408"/>
  <c r="M409"/>
  <c r="O409" s="1"/>
  <c r="F409"/>
  <c r="M392"/>
  <c r="P392" s="1"/>
  <c r="Q392" s="1"/>
  <c r="F392"/>
  <c r="M593"/>
  <c r="F593"/>
  <c r="M374"/>
  <c r="F374"/>
  <c r="M91"/>
  <c r="O91" s="1"/>
  <c r="F91"/>
  <c r="M59"/>
  <c r="O59" s="1"/>
  <c r="F59"/>
  <c r="M53"/>
  <c r="P53" s="1"/>
  <c r="Q53" s="1"/>
  <c r="F53"/>
  <c r="M31"/>
  <c r="O31" s="1"/>
  <c r="F31"/>
  <c r="M14"/>
  <c r="F14"/>
  <c r="O14" l="1"/>
  <c r="O593"/>
  <c r="O817"/>
  <c r="P374"/>
  <c r="Q374" s="1"/>
  <c r="O652"/>
  <c r="O374"/>
  <c r="P14"/>
  <c r="Q14" s="1"/>
  <c r="O408"/>
  <c r="O824"/>
  <c r="P645"/>
  <c r="Q645" s="1"/>
  <c r="P31"/>
  <c r="Q31" s="1"/>
  <c r="P91"/>
  <c r="Q91" s="1"/>
  <c r="O392"/>
  <c r="O656"/>
  <c r="P817"/>
  <c r="Q817" s="1"/>
  <c r="P593"/>
  <c r="Q593" s="1"/>
  <c r="P827"/>
  <c r="Q827" s="1"/>
  <c r="P822"/>
  <c r="Q822" s="1"/>
  <c r="P642"/>
  <c r="Q642" s="1"/>
  <c r="P659"/>
  <c r="Q659" s="1"/>
  <c r="P409"/>
  <c r="Q409" s="1"/>
  <c r="O53"/>
  <c r="P59"/>
  <c r="Q59" s="1"/>
</calcChain>
</file>

<file path=xl/sharedStrings.xml><?xml version="1.0" encoding="utf-8"?>
<sst xmlns="http://schemas.openxmlformats.org/spreadsheetml/2006/main" count="1846" uniqueCount="890">
  <si>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</si>
  <si>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</si>
  <si>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</si>
  <si>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</si>
  <si>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</si>
  <si>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</si>
  <si>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</si>
  <si>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</si>
  <si>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</si>
  <si>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 xml:space="preserve">Šilumos kaina gyventojams
(su PVM) </t>
  </si>
  <si>
    <t>Suvartotas šilumos kiekis</t>
  </si>
  <si>
    <t xml:space="preserve">Karštam vandeniui ruošti </t>
  </si>
  <si>
    <t xml:space="preserve">Patalpų šildymui </t>
  </si>
  <si>
    <t>Apmokestinta šiluma šildymui gyventojams</t>
  </si>
  <si>
    <t>Statybos metai</t>
  </si>
  <si>
    <t>Karšto vandens temp. palaikymui</t>
  </si>
  <si>
    <t xml:space="preserve">Iš viso 
</t>
  </si>
  <si>
    <t>Mokėjimai už šilumą 1 m² ploto šildymui                 (su PVM)</t>
  </si>
  <si>
    <t>m²</t>
  </si>
  <si>
    <t>Mokėjimai už šilumą 60 m² ploto buto šildymui 
(su PVM)</t>
  </si>
  <si>
    <t>kWh/mėn</t>
  </si>
  <si>
    <t>Šilumos suvartojimas 60 m² ploto buto šildymui</t>
  </si>
  <si>
    <t>MWh/m²/mėn</t>
  </si>
  <si>
    <t>Miestas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</si>
  <si>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</si>
  <si>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</si>
  <si>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IV. Daugiaubučiai suvartojantys labai daug šilumos (senos statybos, labai prastos šiluminės izoliacijos namai)</t>
  </si>
  <si>
    <t>I. Daugiabučiai suvartojantys mažiausiai šilumos (naujos statybos, kokybiški namai)</t>
  </si>
  <si>
    <t>Eur/MWh</t>
  </si>
  <si>
    <t>Eur/m²/mėn</t>
  </si>
  <si>
    <t>Eur/mėn</t>
  </si>
  <si>
    <t>iki1992</t>
  </si>
  <si>
    <t>V.kudirkos 2 Naujoji Akmenė</t>
  </si>
  <si>
    <t>Žalgirio 27 Naujoji Akmenė</t>
  </si>
  <si>
    <t>Ramučių 40 Naujoji Akmenė</t>
  </si>
  <si>
    <t>Respublikos 6 Naujoji Akmenė</t>
  </si>
  <si>
    <t>Ramučių 38 Naujoji Akmenė</t>
  </si>
  <si>
    <t>Žemaičių 31 Naujoji Akmenė</t>
  </si>
  <si>
    <t>Respublikos 15 Naujoji Akmenė</t>
  </si>
  <si>
    <t>V.Kudirkos 6 Naujoji Akmenė</t>
  </si>
  <si>
    <t>Darbininkų 4 Naujoji Akmenė</t>
  </si>
  <si>
    <t>V.Kudirkos 16 Naujoji Akmenė</t>
  </si>
  <si>
    <t>Ventos 22 Venta</t>
  </si>
  <si>
    <t>Vytauto 4 Naujoji Akmenė</t>
  </si>
  <si>
    <t>Žalgirio 5 Naujoji Akmenė</t>
  </si>
  <si>
    <t>Žalgirio 3 Naujoji Akmenė</t>
  </si>
  <si>
    <t>Akmenė</t>
  </si>
  <si>
    <t>Laižuvos 3 Akmenė (ren)</t>
  </si>
  <si>
    <t>Sodo 7 Akmenė (ren)</t>
  </si>
  <si>
    <t>Kęstučio 2 Akmenė (ren)</t>
  </si>
  <si>
    <t>V.Kudirkos 12 Naujoji Akmenė (ren)</t>
  </si>
  <si>
    <t>Stadiono 13 Akmenė (ren)</t>
  </si>
  <si>
    <t>Ramybės g.5 (renovuotas)</t>
  </si>
  <si>
    <t>Žiburio g.5 (renovuotas)</t>
  </si>
  <si>
    <t>Šaltupio g. 45 (renovuotas)</t>
  </si>
  <si>
    <t>V.Kudirkos g.2 (renovuotas)</t>
  </si>
  <si>
    <t>Liudiškių g. 31a (renovuotas)</t>
  </si>
  <si>
    <t>Liudiškių g. 31c (renovuotas)</t>
  </si>
  <si>
    <t>Liudiškių g. 31b (renovuotas)</t>
  </si>
  <si>
    <t>Ažupiečių g. 6 (renovuotas)</t>
  </si>
  <si>
    <t>Valaukio g. 10 (renovuotas)</t>
  </si>
  <si>
    <t>Liudiškių g. 23 (renovuotas)</t>
  </si>
  <si>
    <t>Šaltupio g. 10</t>
  </si>
  <si>
    <t>Storių g. 5</t>
  </si>
  <si>
    <t>Storių g. 7</t>
  </si>
  <si>
    <t>Mindaugo g. 17</t>
  </si>
  <si>
    <t>Mindaugo g. 8</t>
  </si>
  <si>
    <t>A.Baranausko g. 3</t>
  </si>
  <si>
    <t>Paupio g. 4</t>
  </si>
  <si>
    <t>Mindaugo g.6</t>
  </si>
  <si>
    <t>J.Biliūno g. 33</t>
  </si>
  <si>
    <t>Šviesos g. 16</t>
  </si>
  <si>
    <t>Šviesos g. 8</t>
  </si>
  <si>
    <t>J.Biliūno g. 20</t>
  </si>
  <si>
    <t>Vilniaus g.39</t>
  </si>
  <si>
    <t>Ažupiečių g.8</t>
  </si>
  <si>
    <t>Vilniaus g.35</t>
  </si>
  <si>
    <t>Šaltupio g.49</t>
  </si>
  <si>
    <t>Mindaugo g. 13</t>
  </si>
  <si>
    <t>Anykščiai</t>
  </si>
  <si>
    <t>S.Dariaus ir S. Girėno g. 23A-1 laipt.</t>
  </si>
  <si>
    <t>S.Dariaus ir S. Girėno g. 23B</t>
  </si>
  <si>
    <t>B. Sruogos g. 14</t>
  </si>
  <si>
    <t>Lelijų g. 15</t>
  </si>
  <si>
    <t>Kęstučio g. 27-1 laipt.</t>
  </si>
  <si>
    <t>Vilniaus g. 10-3 laipt.</t>
  </si>
  <si>
    <t>Birštonas</t>
  </si>
  <si>
    <t>Draugystės 10, Elektrėnai</t>
  </si>
  <si>
    <t>Draugystės 16,Elektrėnai</t>
  </si>
  <si>
    <t>Sodų 10, Elektrėnai</t>
  </si>
  <si>
    <t>Sodų 4,Elektrėnai</t>
  </si>
  <si>
    <t>Sodų 12,Elektrėnai</t>
  </si>
  <si>
    <t>Sodų 13,Elektrėnai</t>
  </si>
  <si>
    <t>Sodų 14, Elektrėnai</t>
  </si>
  <si>
    <t>Šviesos 11, Elektrėnai</t>
  </si>
  <si>
    <t>Šviesos 18, Elektrėnai</t>
  </si>
  <si>
    <t>Taikos 5, Elektrėnai</t>
  </si>
  <si>
    <t>Draugystės 19, Elektrėnai</t>
  </si>
  <si>
    <t>Draugystės 21, Elektrėnai</t>
  </si>
  <si>
    <t>Draugystės 27, Elektrėnai</t>
  </si>
  <si>
    <t>Pergalės 49, Elektrėnai</t>
  </si>
  <si>
    <t>Pergalės 5, Elektrėnai</t>
  </si>
  <si>
    <t>Pergalės 51, Elektrėnai</t>
  </si>
  <si>
    <t>Saulės 22, Elektrėnai</t>
  </si>
  <si>
    <t>Saulės 4, Elektrėnai</t>
  </si>
  <si>
    <t>Saulės 8, Elektrėnai</t>
  </si>
  <si>
    <t>Trakų 16, Elektrėnai</t>
  </si>
  <si>
    <t>Trakų19, Elektrėnai</t>
  </si>
  <si>
    <t>Trakų 20, Elektrėnai</t>
  </si>
  <si>
    <t>Pergalės 17, Elektrėnai</t>
  </si>
  <si>
    <t>Pergalės 25, Elektrėnai</t>
  </si>
  <si>
    <t>Pergalės 57, Elektrėnai</t>
  </si>
  <si>
    <t>Saulės 11, Elektrėnai</t>
  </si>
  <si>
    <t>Saulės 25, Elektrėnai</t>
  </si>
  <si>
    <t>Saulės 5, Elektrėnai</t>
  </si>
  <si>
    <t>Trakų 13, Elektrėnai</t>
  </si>
  <si>
    <t>Trakų 15, Elektrėnai</t>
  </si>
  <si>
    <t>Elektrėnai</t>
  </si>
  <si>
    <t>Ateities g. 29, Ignalina (ren)</t>
  </si>
  <si>
    <t>Aukštaičių g. 11, Ignalina (ren)</t>
  </si>
  <si>
    <t>Aukštaičių g. 7, Ignalina (ren)</t>
  </si>
  <si>
    <t>Atgimimo g. 19, Ignalina (ren)</t>
  </si>
  <si>
    <t>Aukštaičių g. 29, Ignalina (ren)</t>
  </si>
  <si>
    <t>Aukštaičių g. 12, Ignalina (ren)</t>
  </si>
  <si>
    <t xml:space="preserve">Ateities g. 24, Ignalina </t>
  </si>
  <si>
    <t xml:space="preserve">Melioratorių g. 9, Vidiškių k. Ignalinos r. </t>
  </si>
  <si>
    <t>M. Petrausko g. 4, Ignalina</t>
  </si>
  <si>
    <t>Vasario 16-osios g. 40, Ignalina</t>
  </si>
  <si>
    <t>Turistų g. 11a, Ignalina</t>
  </si>
  <si>
    <t>Vasario 16-osios g. 1,Dūkštas,  Ignalinos r.</t>
  </si>
  <si>
    <t>Ignalina</t>
  </si>
  <si>
    <t>Pavasario g. 6, Stasiūnai</t>
  </si>
  <si>
    <t>iki 1992 m.</t>
  </si>
  <si>
    <t>Rožių g. 1, Žiežmariai</t>
  </si>
  <si>
    <t>Parko g. 8, Stasiūnai</t>
  </si>
  <si>
    <t>Žaslių g. 62a, Žiežmariai</t>
  </si>
  <si>
    <t>Ateities g. 6, Stasiūnai</t>
  </si>
  <si>
    <t>Rūmų g. 1, Mūro Strėvininkai</t>
  </si>
  <si>
    <t>Kaišiadorys</t>
  </si>
  <si>
    <t>Šiaulių g. 9</t>
  </si>
  <si>
    <t>Kretingos g. 55 (ren.)</t>
  </si>
  <si>
    <t>Naujakiemio g. 9 (ren.)</t>
  </si>
  <si>
    <t>Dragūnų g. 7</t>
  </si>
  <si>
    <t>Taikos pr. 120B</t>
  </si>
  <si>
    <t>Ryšininkų g. 3 (ren.)</t>
  </si>
  <si>
    <t>Sausio 15-osios g. 11A</t>
  </si>
  <si>
    <t>Senvagės g. 1</t>
  </si>
  <si>
    <t>Bijūnų g. 13 (ren.)</t>
  </si>
  <si>
    <t>I.Simonaitytės g. 33 (ren.)</t>
  </si>
  <si>
    <t>Statybininkų g. 32</t>
  </si>
  <si>
    <t xml:space="preserve">Birutės g. 22, KL. </t>
  </si>
  <si>
    <t>Varpų g. 8</t>
  </si>
  <si>
    <t>Šimkaus g. 7</t>
  </si>
  <si>
    <t>Gedminų g. 2</t>
  </si>
  <si>
    <t>Baltijos per. 89 (ren.)</t>
  </si>
  <si>
    <t>Reikjaviko g. 1</t>
  </si>
  <si>
    <t>Bandužių g. 7</t>
  </si>
  <si>
    <t>Šaulių g. 3</t>
  </si>
  <si>
    <t>Mokyklos g. 23</t>
  </si>
  <si>
    <t>Sulupės g. 11</t>
  </si>
  <si>
    <t>Žardininkų g. 1</t>
  </si>
  <si>
    <t>Naujakiemio g. 17</t>
  </si>
  <si>
    <t>V.Berbomo g. 15</t>
  </si>
  <si>
    <t>Sulupės g. 18</t>
  </si>
  <si>
    <t>Kretingos g. 19</t>
  </si>
  <si>
    <t>Statybininkų pr. 14</t>
  </si>
  <si>
    <t>Pušyno g. 10</t>
  </si>
  <si>
    <t>Vyturio g. 21A</t>
  </si>
  <si>
    <t>Tomo g. 20</t>
  </si>
  <si>
    <t>Minijos g. 122</t>
  </si>
  <si>
    <t>Laukininkų g. 12</t>
  </si>
  <si>
    <t>Taikos pr. 21A</t>
  </si>
  <si>
    <t>Sulupės . 11A</t>
  </si>
  <si>
    <t>Baltikalnio g. 9</t>
  </si>
  <si>
    <t>Minijos g. 145</t>
  </si>
  <si>
    <t>Tiltų g. 3</t>
  </si>
  <si>
    <t>Sulupės g. 13</t>
  </si>
  <si>
    <t>Turgaus g. 25</t>
  </si>
  <si>
    <t>Nemuno g. 133</t>
  </si>
  <si>
    <t>Klaipėda</t>
  </si>
  <si>
    <t xml:space="preserve">Radvilėnų  5 </t>
  </si>
  <si>
    <t>Karaliaus Mindaugo 7</t>
  </si>
  <si>
    <t>Krėvės 82B</t>
  </si>
  <si>
    <t>Archyvo 48</t>
  </si>
  <si>
    <t>Ašmenos 1-oji g. 10</t>
  </si>
  <si>
    <t>Jaunimo 4 (renov.)*</t>
  </si>
  <si>
    <t>Saulės 3</t>
  </si>
  <si>
    <t>Geležinio Vilko 1A</t>
  </si>
  <si>
    <t>Sukilėlių 87A</t>
  </si>
  <si>
    <t>Prūsų g. 15</t>
  </si>
  <si>
    <t>Kovo 11-osios 114 (renov.)</t>
  </si>
  <si>
    <t>Krėvės 115 A (renov)**</t>
  </si>
  <si>
    <t>Taikos 78 (renov.)</t>
  </si>
  <si>
    <t>Sąjungos a. 10 (renov.)</t>
  </si>
  <si>
    <t>Vievio 54 (renov.)</t>
  </si>
  <si>
    <t xml:space="preserve">Krėvės 61 (renov.) </t>
  </si>
  <si>
    <t>Partizanų 160 (renov.)</t>
  </si>
  <si>
    <t>Savanorių 415  (renov.)</t>
  </si>
  <si>
    <t>Medvėgalio 31 (renov.)</t>
  </si>
  <si>
    <t>Griunvaldo 4  (renov.)</t>
  </si>
  <si>
    <t>Partizanų 20</t>
  </si>
  <si>
    <t>Partizanų 198</t>
  </si>
  <si>
    <t>Šiaurės 101</t>
  </si>
  <si>
    <t>Taikos 39</t>
  </si>
  <si>
    <t xml:space="preserve">Pašilės 96 </t>
  </si>
  <si>
    <t>Gravrogkų 17</t>
  </si>
  <si>
    <t>Lukšio 64</t>
  </si>
  <si>
    <t>Lukšos-Daumanto 2</t>
  </si>
  <si>
    <t xml:space="preserve">Šiaurės 1 </t>
  </si>
  <si>
    <t>Baltų 2</t>
  </si>
  <si>
    <t>Kalantos R. 23</t>
  </si>
  <si>
    <t>Taikos 41</t>
  </si>
  <si>
    <t>Baršausko 75</t>
  </si>
  <si>
    <t>Stulginskio A. 64</t>
  </si>
  <si>
    <t>Juozapavičiaus 48 A</t>
  </si>
  <si>
    <t>Draugystės 6</t>
  </si>
  <si>
    <t>Masiulio T. 1</t>
  </si>
  <si>
    <t>Masiulio T.12</t>
  </si>
  <si>
    <t>Jėgainės 23</t>
  </si>
  <si>
    <t>Jakšto 8</t>
  </si>
  <si>
    <t>Kaunas</t>
  </si>
  <si>
    <t>Babtai, Kėdainių g. 2a</t>
  </si>
  <si>
    <t>Karmėlava II, Vilniaus g. 5</t>
  </si>
  <si>
    <t>Babtai, Kauno g. 13</t>
  </si>
  <si>
    <t>Karmėlava II, Vilniaus g. 2</t>
  </si>
  <si>
    <t>Babtai, Kauno g. 14</t>
  </si>
  <si>
    <t>Karmėlava, Vilniaus g. 8</t>
  </si>
  <si>
    <t>Karmėlava, Vilniaus g. 6</t>
  </si>
  <si>
    <t>Karmėlava, Vilniaus g. 7</t>
  </si>
  <si>
    <t>Babtai, Kėdainių g. 2</t>
  </si>
  <si>
    <t>Karmėlava, Vilniaus g. 4</t>
  </si>
  <si>
    <t>Vandžiogala, Parko g. 9</t>
  </si>
  <si>
    <t>Karmėlava, Vilniaus g. 1</t>
  </si>
  <si>
    <t>Babtai, Kėdainių g. 8</t>
  </si>
  <si>
    <t>Karmėlava, Vilniaus g. 3</t>
  </si>
  <si>
    <t>Babtai, Kauno g. 26</t>
  </si>
  <si>
    <t>Babtai, Kėdainių g. 6</t>
  </si>
  <si>
    <t>Neveronys, Kertupio g. 2</t>
  </si>
  <si>
    <t>Babtai, Kauno g. 29</t>
  </si>
  <si>
    <t>Vandžiogala, Parko g. 3</t>
  </si>
  <si>
    <t>Vandžiogala, Parko g. 7</t>
  </si>
  <si>
    <t>Neveronys, Kertupio g. 1</t>
  </si>
  <si>
    <t>Babtai, Nevėžio g. 6a</t>
  </si>
  <si>
    <t>Babtai, Kauno g. 28</t>
  </si>
  <si>
    <t>Babtai, Nevėžio g. 8a</t>
  </si>
  <si>
    <t>Babtai, Kauno g. 18</t>
  </si>
  <si>
    <t>Babtai, Kauno g. 22</t>
  </si>
  <si>
    <t>Babtai, Kauno g. 24</t>
  </si>
  <si>
    <t>Babtai, Kauno g. 27</t>
  </si>
  <si>
    <t>Kauno raj.</t>
  </si>
  <si>
    <t>Dzūkų 11 (RENOVUOTAS )</t>
  </si>
  <si>
    <t>Sodų 6 (RENOVUOTAS )</t>
  </si>
  <si>
    <t>Dzūkų 9 (RENOVUOTAS )</t>
  </si>
  <si>
    <t>Tiesos 8 (RENOVUOTAS)</t>
  </si>
  <si>
    <t>Vilniaus 14 (RENOVUOTAS)</t>
  </si>
  <si>
    <t>Kauno 8 (RENOVUOTAS)</t>
  </si>
  <si>
    <t>Seinų 22 (renovuotas )</t>
  </si>
  <si>
    <t>Dzūkų 17</t>
  </si>
  <si>
    <t>Dzūkų 15</t>
  </si>
  <si>
    <t>Dzūkų 13</t>
  </si>
  <si>
    <t>Dainavos 13</t>
  </si>
  <si>
    <t>Dainavos 11</t>
  </si>
  <si>
    <t>Ateities 7-9</t>
  </si>
  <si>
    <t>Sodų 4</t>
  </si>
  <si>
    <t>M. Gustaičio 2</t>
  </si>
  <si>
    <t>M. Gustaičio 11</t>
  </si>
  <si>
    <t>Montvilos 20</t>
  </si>
  <si>
    <t>Montvilos 18</t>
  </si>
  <si>
    <t>M. Gustaičio 5</t>
  </si>
  <si>
    <t>Kauno 33</t>
  </si>
  <si>
    <t>Vilniaus 3</t>
  </si>
  <si>
    <t>Sodų 10</t>
  </si>
  <si>
    <t>M. Gustaičio 3</t>
  </si>
  <si>
    <t>Vilniaus 5</t>
  </si>
  <si>
    <t>Montvilos 28</t>
  </si>
  <si>
    <t>Montvilos 22a</t>
  </si>
  <si>
    <t>Lazdijai</t>
  </si>
  <si>
    <t>Sodų g.10-ojo (renov.)</t>
  </si>
  <si>
    <t>iki 1992</t>
  </si>
  <si>
    <t>P.VILEIŠIO 4 (renov.)</t>
  </si>
  <si>
    <t>PAVASARIO 45 (renov.)</t>
  </si>
  <si>
    <t>NAFTININKŲ 2 (renov.)</t>
  </si>
  <si>
    <t>ŽEMAITIJOS 19 (renov.)</t>
  </si>
  <si>
    <t>V.BURBOS 4 (renov.)</t>
  </si>
  <si>
    <t>V.BURBOS 5 (renov.)</t>
  </si>
  <si>
    <t>ŽEMAITIJOS 29 (renov.)</t>
  </si>
  <si>
    <t>NAFTININKŲ 14 (renov.)</t>
  </si>
  <si>
    <t>SODŲ 9 (renov.)</t>
  </si>
  <si>
    <t>Ventos g. 31-ojo NSB (renov.)</t>
  </si>
  <si>
    <t>P.VILEIŠIO 6 (renov.)</t>
  </si>
  <si>
    <t>GAMYKLOS 17 (renov.)</t>
  </si>
  <si>
    <t>NAFTININKŲ 8 (renov.)</t>
  </si>
  <si>
    <t>LAISVĖS 224 (renov.)</t>
  </si>
  <si>
    <t>MINDAUGO 15 (renov.)</t>
  </si>
  <si>
    <t>NAFTININKŲ 22 (renov.)</t>
  </si>
  <si>
    <t>VYŠNIŲ 42 (renov.)</t>
  </si>
  <si>
    <t>LAISVĖS 36 (renov.)</t>
  </si>
  <si>
    <t>Laisvės g.40-ojo NSB (renov.)</t>
  </si>
  <si>
    <t>TYLIOJI 24</t>
  </si>
  <si>
    <t>TYLIOJI 36</t>
  </si>
  <si>
    <t>SEDOS 35</t>
  </si>
  <si>
    <t>Pavenčių g.31-ojo NSB</t>
  </si>
  <si>
    <t>S.Daukanto 8 Viekšniai</t>
  </si>
  <si>
    <t>STOTIES 26</t>
  </si>
  <si>
    <t>VENTOS 57</t>
  </si>
  <si>
    <t>Pavenčių g.11-ojo NSB</t>
  </si>
  <si>
    <t>Mažeikių 6 Viekšniai</t>
  </si>
  <si>
    <t>PAVASARIO 12</t>
  </si>
  <si>
    <t>LAISVĖS 218</t>
  </si>
  <si>
    <t>SODŲ 11</t>
  </si>
  <si>
    <t>TYLIOJI 2</t>
  </si>
  <si>
    <t>VENTOS 16</t>
  </si>
  <si>
    <t>PAVASARIO 16</t>
  </si>
  <si>
    <t>Bažnyčios g. 15 Viekšniai</t>
  </si>
  <si>
    <t>MINDAUGO 20</t>
  </si>
  <si>
    <t>JUODPELKIO 6</t>
  </si>
  <si>
    <t>VASARIO 16-OSIOS 8</t>
  </si>
  <si>
    <t>Tirkšlių 7 Viekšniai</t>
  </si>
  <si>
    <t>Mažeikiai</t>
  </si>
  <si>
    <t>Molainių g. 8 (apšiltintas), Panevėžys</t>
  </si>
  <si>
    <t xml:space="preserve">iki 1992 </t>
  </si>
  <si>
    <t>Kranto g. 37  (su dalikliais, apšiltintas), Panevėžys</t>
  </si>
  <si>
    <t>Gėlių g. 3 (su ind.apsk.priet., apšiltintas),Pasvalys</t>
  </si>
  <si>
    <t>Kniaudiškių g. 54 (apšiltintas), Panevėžys</t>
  </si>
  <si>
    <t>Kranto g. 47 (su ind.apskaitos priet., apšiltintas), Panevėžys</t>
  </si>
  <si>
    <t>Klaipėdos g. 99 K1, Panevėžys</t>
  </si>
  <si>
    <t>Klaipėdos g. 99 K2, Panevėžys</t>
  </si>
  <si>
    <t>Pušaloto g. 76, Panevėžys</t>
  </si>
  <si>
    <t>Jakšto g. 10 (su ind.apskaitos priet., apšiltintas), Panevėžys</t>
  </si>
  <si>
    <t>Klaipėdos g. 99 K3, Panevėžys</t>
  </si>
  <si>
    <t>Margirio g. 9, Panevėžys</t>
  </si>
  <si>
    <t>Margirio g. 18, Panevėžys</t>
  </si>
  <si>
    <t>Margirio g. 20, Panevėžys</t>
  </si>
  <si>
    <t>Margirio g. 10, Panevėžys</t>
  </si>
  <si>
    <t>Respublikos g. 24, Kėdainiai</t>
  </si>
  <si>
    <t>Respublikos g. 26, Kėdainiai</t>
  </si>
  <si>
    <t>Chemikų g. 3, Kėdainiai</t>
  </si>
  <si>
    <t>J. Basanavičiaus g. 130, Kėdainiai</t>
  </si>
  <si>
    <t>Liepų al. 13, Panevėžys</t>
  </si>
  <si>
    <t>J. Basanavičiaus g. 138, Kėdainiai</t>
  </si>
  <si>
    <t>Smėlynės g. 73, Panevėžys</t>
  </si>
  <si>
    <t>Vilties g. 47, Panevėžys</t>
  </si>
  <si>
    <t>Ramygalos g. 67, Panevėžys</t>
  </si>
  <si>
    <t>Marijonų g. 29, Panevėžys</t>
  </si>
  <si>
    <t>Liepų al. 15A, Panevėžys</t>
  </si>
  <si>
    <t>P. Širvio g. 5, Rokiškis</t>
  </si>
  <si>
    <t>Vilties g. 22, Panevėžys</t>
  </si>
  <si>
    <t>Švyturio g. 19, Panevėžys</t>
  </si>
  <si>
    <t>Technikos g. 7, Kupiškis</t>
  </si>
  <si>
    <t>Vilniaus g. 20, Panevėžys</t>
  </si>
  <si>
    <t>Smetonos g. 5A, Panevėžys</t>
  </si>
  <si>
    <t>Žagienės g. 4, Panevėžys</t>
  </si>
  <si>
    <t>Vilniaus g. 81, Kupiškis</t>
  </si>
  <si>
    <t>Švyturio g. 9, Panevėžys</t>
  </si>
  <si>
    <t>Seinų g. 17, Panevėžys</t>
  </si>
  <si>
    <t>Vytauto skg. 12,Zarasai</t>
  </si>
  <si>
    <t>Marijonų g. 39, Panevėžys</t>
  </si>
  <si>
    <t>Jakšto g. 8, Panevėžys</t>
  </si>
  <si>
    <t>Kerbedžio g. 24, Panevėžys</t>
  </si>
  <si>
    <t>Nevėžio g. 24, Panevėžys</t>
  </si>
  <si>
    <t>Panevėžys</t>
  </si>
  <si>
    <t>I. Končiaus g. 7</t>
  </si>
  <si>
    <t>I. Končiaus g. 7A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</si>
  <si>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</si>
  <si>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</si>
  <si>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</si>
  <si>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</si>
  <si>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</si>
  <si>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</si>
  <si>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</si>
  <si>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</si>
  <si>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</si>
  <si>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A. Jucio g. 12</t>
  </si>
  <si>
    <t>V. Mačernio g. 6</t>
  </si>
  <si>
    <t>J. Tumo-Vaižganto g. 96</t>
  </si>
  <si>
    <t>A. Jucio g. 45</t>
  </si>
  <si>
    <t>A. Jucio g. 53</t>
  </si>
  <si>
    <t>Gandingos g. 14</t>
  </si>
  <si>
    <t>Gandingos g. 16</t>
  </si>
  <si>
    <t>V. Mačernio g. 53</t>
  </si>
  <si>
    <t>J. Tumo-Vaižganto g. 85</t>
  </si>
  <si>
    <t>J. Tumo-Vaižganto g. 85A</t>
  </si>
  <si>
    <t>V. Mačernio g. 51</t>
  </si>
  <si>
    <t>V. Mačernio g. 45</t>
  </si>
  <si>
    <t>A. Jucio g. 10</t>
  </si>
  <si>
    <t>V. Mačernio g. 27</t>
  </si>
  <si>
    <t>V. Mačernio g. 47</t>
  </si>
  <si>
    <t>A. Jucio g. 28</t>
  </si>
  <si>
    <t>Gandingos g. 10</t>
  </si>
  <si>
    <t>V. Mačernio g. 8</t>
  </si>
  <si>
    <t>A. Jucio g. 47</t>
  </si>
  <si>
    <t>I. Končiaus g. 8</t>
  </si>
  <si>
    <t>Vėjo 12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</si>
  <si>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</si>
  <si>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</si>
  <si>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</si>
  <si>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</si>
  <si>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</si>
  <si>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</si>
  <si>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Senamiesčio a. 2</t>
  </si>
  <si>
    <t>Telšių g. 19B</t>
  </si>
  <si>
    <t>Plungė</t>
  </si>
  <si>
    <t>Vaižganto 58c, Radviliškis</t>
  </si>
  <si>
    <t>Laisvės al. 36, Radviliškis</t>
  </si>
  <si>
    <t>Radvilų 23, Radviliškis</t>
  </si>
  <si>
    <t>Jaunystės 20, Radviliškis</t>
  </si>
  <si>
    <t>NAUJOJI 6, Radviliškis</t>
  </si>
  <si>
    <t>NAUJOJI 4, Radviliškis</t>
  </si>
  <si>
    <t>Jaunystės 35, Radviliškis</t>
  </si>
  <si>
    <t>NAUJOJI 10, Radviliškis</t>
  </si>
  <si>
    <t>NAUJOJI 8, Radviliškis</t>
  </si>
  <si>
    <t>Vaižganto 60, Radviliškis</t>
  </si>
  <si>
    <t>Povyliaus 5, Radviliškis</t>
  </si>
  <si>
    <t>Vaižganto 30c, Radviliškis</t>
  </si>
  <si>
    <t>Gedimino 1, Radviliškis</t>
  </si>
  <si>
    <t>Laisvės al. 34a, Radviliškis</t>
  </si>
  <si>
    <t>NAUJOJI 2, Radviliškis</t>
  </si>
  <si>
    <t>Vaižganto 30b, Radviliškis</t>
  </si>
  <si>
    <t>Kudirkos 11, Radviliškis</t>
  </si>
  <si>
    <t>Gedimino 5, Radviliškis</t>
  </si>
  <si>
    <t>Kudirkos 10, Radviliškis</t>
  </si>
  <si>
    <t>Stiklo 10, Radviliškis</t>
  </si>
  <si>
    <t>MAIRONIO 9A, Radviliškis</t>
  </si>
  <si>
    <t>Dariaus ir Girėno 60, Radviliškis</t>
  </si>
  <si>
    <t>Laisvės al. 38, Radviliškis</t>
  </si>
  <si>
    <t>Laisvės al. 36a, Radviliškis</t>
  </si>
  <si>
    <t>Povyliaus 16, Radviliškis</t>
  </si>
  <si>
    <t>Gedimino 43, Radviliškis</t>
  </si>
  <si>
    <t>Kudirkos 1, Radviliškis</t>
  </si>
  <si>
    <t>Kudirkos 2a, Radviliškis</t>
  </si>
  <si>
    <t>Povyliaus 8a, Radviliškis</t>
  </si>
  <si>
    <t>Radvilų 10, Radviliškis</t>
  </si>
  <si>
    <t>MAIRONIO 11, Radviliškis</t>
  </si>
  <si>
    <t>Dariaus ir Girėno 30a, Radviliškis</t>
  </si>
  <si>
    <t>Dariaus ir Girėno 38, Radviliškis</t>
  </si>
  <si>
    <t>Kudirkos 6, Radviliškis</t>
  </si>
  <si>
    <t>Stiklo 4, Radviliškis</t>
  </si>
  <si>
    <t>Kudirkos 7, Radviliškis</t>
  </si>
  <si>
    <t>Vasario 16-osios 2, Radviliškis</t>
  </si>
  <si>
    <t>Bernotėno 3, Radviliškis</t>
  </si>
  <si>
    <t>Dariaus ir Girėno 30b, Radviliškis</t>
  </si>
  <si>
    <t>Kražių 12, Radviliškis</t>
  </si>
  <si>
    <t>Radviliškis</t>
  </si>
  <si>
    <t>Ateities 19</t>
  </si>
  <si>
    <t>Pieninės 7 (renovuotas)</t>
  </si>
  <si>
    <t>Partizanų 14B (renovuotas)</t>
  </si>
  <si>
    <t>V. Kudirkos 3 (renovuotas)</t>
  </si>
  <si>
    <t>V. Kudirkos 9 (renovuotas)</t>
  </si>
  <si>
    <t>V. Kudirkos 11 (renovuotas)</t>
  </si>
  <si>
    <t>Vaižganto 1 (renovuotas)</t>
  </si>
  <si>
    <t>Gamyklos 2 (renovuotas)</t>
  </si>
  <si>
    <t>Algirdo 25</t>
  </si>
  <si>
    <t>Algirdo 27</t>
  </si>
  <si>
    <t>Rytų 6</t>
  </si>
  <si>
    <t>Rytų 4</t>
  </si>
  <si>
    <t>V. Grybo 4</t>
  </si>
  <si>
    <t>Vytauto Didžiojo 41</t>
  </si>
  <si>
    <t>Vaižganto 20B</t>
  </si>
  <si>
    <t>V.Grybo 2</t>
  </si>
  <si>
    <t>Dubysos 3</t>
  </si>
  <si>
    <t>Dubysos 1</t>
  </si>
  <si>
    <t>Dubysos 16</t>
  </si>
  <si>
    <t>Dariaus ir Girėno 28</t>
  </si>
  <si>
    <t>Jaunimo 17A</t>
  </si>
  <si>
    <t>Dariaus ir Girėno 23</t>
  </si>
  <si>
    <t>Stonų 3</t>
  </si>
  <si>
    <t>Vytauto Didžiojo 37</t>
  </si>
  <si>
    <t>Partizanų 14A</t>
  </si>
  <si>
    <t>Dominikonų 4</t>
  </si>
  <si>
    <t>Dariaus ir Girėno 26</t>
  </si>
  <si>
    <t>iki1960</t>
  </si>
  <si>
    <t>Vytauto Didžiojo 3</t>
  </si>
  <si>
    <t>Jaunimo 12</t>
  </si>
  <si>
    <t>Raseiniai</t>
  </si>
  <si>
    <t>Vytauto g. 21</t>
  </si>
  <si>
    <t>V. Kudirkos g. 70</t>
  </si>
  <si>
    <t>V. Kudirkos g. 102B</t>
  </si>
  <si>
    <t>Šaulių g. 18</t>
  </si>
  <si>
    <t>V. Kudirkos g. 102</t>
  </si>
  <si>
    <t>Kęstučio g. 21</t>
  </si>
  <si>
    <t>V. Kudirkos g. 92B</t>
  </si>
  <si>
    <t>V. Kudirkos g. 51</t>
  </si>
  <si>
    <t>J. Basanavičiaus g. 4</t>
  </si>
  <si>
    <t>Graugystės takas 1</t>
  </si>
  <si>
    <t>J/ Basanavičiaus g. 14</t>
  </si>
  <si>
    <t>Šaulių g. 24</t>
  </si>
  <si>
    <t>Draugystės takas 4</t>
  </si>
  <si>
    <t>S. Banaičio g. 3</t>
  </si>
  <si>
    <t>Nepriklausomybės g. 3</t>
  </si>
  <si>
    <t>Vytauto g. 3</t>
  </si>
  <si>
    <t>Šaulių g. 10</t>
  </si>
  <si>
    <t>Nepriklausomybės g. 5</t>
  </si>
  <si>
    <t>Jaunystės takas 5</t>
  </si>
  <si>
    <t>Bažnyčios g. 21</t>
  </si>
  <si>
    <t>V. Kudirkos g. 41</t>
  </si>
  <si>
    <t>Vytauto g. 19</t>
  </si>
  <si>
    <t>V. Kudirkos g. 76</t>
  </si>
  <si>
    <t>Vytauto g. 4</t>
  </si>
  <si>
    <t>Šaulių g. 26</t>
  </si>
  <si>
    <t>Šaulių g. 12</t>
  </si>
  <si>
    <t>Šaulių gt. 22</t>
  </si>
  <si>
    <t>V. Kudirkos g. 37</t>
  </si>
  <si>
    <t>S. Banaičio g. 4</t>
  </si>
  <si>
    <t>V. Kudirkos g. 53</t>
  </si>
  <si>
    <t>V. Kudirkos g. 47</t>
  </si>
  <si>
    <t>V. Kudirkos g. 57</t>
  </si>
  <si>
    <t>Vytauto g. 6</t>
  </si>
  <si>
    <t>Šakiai</t>
  </si>
  <si>
    <t>Kviečių g. 22 (renov.), Šiauliai</t>
  </si>
  <si>
    <t>Aido g. 3 (renov.), Šiauliai</t>
  </si>
  <si>
    <t>Sevastopolio g. 5 (renov.), Šiauliai</t>
  </si>
  <si>
    <t>P. Višinskio g. 12 (renov.), Šiauliai</t>
  </si>
  <si>
    <t>Gegužių g. 19 (renov.), Šiauliai</t>
  </si>
  <si>
    <t>Kviečių g. 56 (renov.), Šiauliai</t>
  </si>
  <si>
    <t>Krymo g. 26 (renov.), Šiauliai</t>
  </si>
  <si>
    <t>P. Cvirkos g. 65B, Šiauliai</t>
  </si>
  <si>
    <t>Gardino g. 5 (renov.), Šiauliai</t>
  </si>
  <si>
    <t>Statybininkų g. 16 (renov.), Šiaulių r.</t>
  </si>
  <si>
    <t>Vilniaus g. 202 (renov.), Šiauliai</t>
  </si>
  <si>
    <t>Draugystės pr. 13 (renov.), Šiauliai</t>
  </si>
  <si>
    <t>Ežero g. 7 (renov.), Šiauliai</t>
  </si>
  <si>
    <t>Ežero g. 9 (renov.), Šiauliai</t>
  </si>
  <si>
    <t>Grinkevičiaus g. 8 (renov.), Šiauliai</t>
  </si>
  <si>
    <t>Dainų g. 40A (renov.), Šiauliai</t>
  </si>
  <si>
    <t>Klevų g. 13 (renov.), Šiauliai</t>
  </si>
  <si>
    <t>Gardino g. 27 (renov.), Šiauliai</t>
  </si>
  <si>
    <t>Dainų g. 4 (renov.), Šiauliai</t>
  </si>
  <si>
    <t>Vytauto g. 138 (renov.), Šiauliai</t>
  </si>
  <si>
    <t>Draugystės pr. 8, Šiauliai</t>
  </si>
  <si>
    <t>Vytauto g. 43, Šiauliai</t>
  </si>
  <si>
    <t xml:space="preserve">St. Šalkauskio g. 8, Šiauliai </t>
  </si>
  <si>
    <t>K. Korsako g. 13, Šiauliai</t>
  </si>
  <si>
    <t>St. Šalkauskio g. 14A, Šiauliai</t>
  </si>
  <si>
    <t>Aušros takas 4, Šiauliai</t>
  </si>
  <si>
    <t>Dubijos g. 29, Šiauliai</t>
  </si>
  <si>
    <t>P. Cvirkos g. 75, Šiauliai</t>
  </si>
  <si>
    <t>Draugystės pr. 15, Šiauliai</t>
  </si>
  <si>
    <t>Varpo g. 53, Šiauliai</t>
  </si>
  <si>
    <t>Draugystės pr. 3A, Šiauliai</t>
  </si>
  <si>
    <t>A. Mickevičiaus g. 38, Šiauliai</t>
  </si>
  <si>
    <t>Energetikų g. 1, Šiauliai</t>
  </si>
  <si>
    <t>A. Mickevičiaus g. 36, Šiauliai</t>
  </si>
  <si>
    <t>Energetikų g. 29, Šiauliai</t>
  </si>
  <si>
    <t>Energetikų g. 11, Šiauliai</t>
  </si>
  <si>
    <t>Ežero g. 14, Šiauliai</t>
  </si>
  <si>
    <t>Energetikų g. 12, Šiauliai</t>
  </si>
  <si>
    <t>Ežero g. 15, Šiauliai</t>
  </si>
  <si>
    <t>P. Višinskio g. 37, Šiauliai</t>
  </si>
  <si>
    <t>Šiauliai</t>
  </si>
  <si>
    <t>Dariaus ir Girėno g. 26A, Tauragė</t>
  </si>
  <si>
    <t>J. Tumo-Vaižganto g. 140, Tauragė</t>
  </si>
  <si>
    <t>Gedimino g. 8, Tauragė</t>
  </si>
  <si>
    <t>Miško g. 8, Tauragė</t>
  </si>
  <si>
    <t>Gedimino g. 32, Tauragė</t>
  </si>
  <si>
    <t>K. Donelaičio 64A, Tauragė</t>
  </si>
  <si>
    <t>M. Mažvydo g. 47, Tauragė</t>
  </si>
  <si>
    <t>J. Tumo-Vaižganto g. 125, Tauragė</t>
  </si>
  <si>
    <t>Žemaitės g. 32, Tauragė</t>
  </si>
  <si>
    <t>Dariaus ir Girėno g. 16A, Tauragė</t>
  </si>
  <si>
    <t>Vasario 16-osios g. 8A, Tauragė</t>
  </si>
  <si>
    <t>Prezidento g. 60, Tauragė</t>
  </si>
  <si>
    <t>Dariaus ir Girėno g. 4, Tauragė</t>
  </si>
  <si>
    <t>Tauragė</t>
  </si>
  <si>
    <t>Vytauto g. 64A, Trakai (renov.)</t>
  </si>
  <si>
    <t>Senkelio g. 11, Trakai (renov.)</t>
  </si>
  <si>
    <t>Vytauto g. 64, Trakai (renov.)</t>
  </si>
  <si>
    <t>Pakalnės g. 24, Lentvaris</t>
  </si>
  <si>
    <t>Geležinkelio g. 30, Lentvaris</t>
  </si>
  <si>
    <t>Pakalnės g. 21, Lentvaris</t>
  </si>
  <si>
    <t>Vytauto g. 9A, Lentvaris</t>
  </si>
  <si>
    <t>Pakalnės g. 7, Lentvaris</t>
  </si>
  <si>
    <t>Geležinkelio g. 34, Lentvaris</t>
  </si>
  <si>
    <t>Mindaugo g. 10, Trakai</t>
  </si>
  <si>
    <t>Vytauto g. 76, Trakai</t>
  </si>
  <si>
    <t>Vytauto g. 40A, Trakai</t>
  </si>
  <si>
    <t>Vytauto g. 46, Trakai</t>
  </si>
  <si>
    <t>Ežero g. 6, Lentvaris</t>
  </si>
  <si>
    <t>Mindaugo g. 12, Trakai</t>
  </si>
  <si>
    <t>Konduktorių g. 6A, Lentvaris</t>
  </si>
  <si>
    <t>Birutės g. 45, Trakai</t>
  </si>
  <si>
    <t>Vytauto g. 52, Trakai</t>
  </si>
  <si>
    <t>N. Sodybos g. 36A, Lentvaris</t>
  </si>
  <si>
    <t>Pakalnės g. 23, Lentvaris</t>
  </si>
  <si>
    <t>Ežero g. 7, Lentvaris</t>
  </si>
  <si>
    <t>Klevų al. 36. Lentvaris</t>
  </si>
  <si>
    <t>Ežero g. 5A, Lentvaris</t>
  </si>
  <si>
    <t>Lauko g. 8, Lentvaris</t>
  </si>
  <si>
    <t>Bažnyčios g. 11, Lentvaris</t>
  </si>
  <si>
    <t>Vytauto g. 9, Lentvaris</t>
  </si>
  <si>
    <t>Birutės g. 37, Trakai</t>
  </si>
  <si>
    <t>Birutės g. 41, Trakai</t>
  </si>
  <si>
    <t>Vytauto g. 37, Trakai</t>
  </si>
  <si>
    <t>Trakų g. 27, Trakai</t>
  </si>
  <si>
    <t>Vytauto g. 46A, Trakai</t>
  </si>
  <si>
    <t>Lauko g. 6, Lentvaris</t>
  </si>
  <si>
    <t>Lauko g. 12A, Lentvaris</t>
  </si>
  <si>
    <t>Trakai</t>
  </si>
  <si>
    <t>Aušros g. 69 I k., Utena (renov.)</t>
  </si>
  <si>
    <t>Taikos g. 20, Utena (renov)</t>
  </si>
  <si>
    <t>Taikos g. 26, Utena (renov.)</t>
  </si>
  <si>
    <t>Taikos g. 28, Utena (renov.)</t>
  </si>
  <si>
    <t>Vaižganto g. 14, Utena (renov.)</t>
  </si>
  <si>
    <t>Taikos g. 22, Utena (renov.)</t>
  </si>
  <si>
    <t>Aušros g. 94, Utena (renov.)</t>
  </si>
  <si>
    <t>Aušros g. 97, Utena (renov.)</t>
  </si>
  <si>
    <t>J.Basanavičiaus g. 100, Utena (renov.)</t>
  </si>
  <si>
    <t>V.Kudirkos g. 44, Utena</t>
  </si>
  <si>
    <t>Krašuonos g. 5, Utena</t>
  </si>
  <si>
    <t>V.Kudirkos g. 32, Utena</t>
  </si>
  <si>
    <t>Aukštakalnio g. 70, Utena</t>
  </si>
  <si>
    <t>Smėlio g. 4, Utena</t>
  </si>
  <si>
    <t>Sėlių g. 69, Utena</t>
  </si>
  <si>
    <t>V.Kudirkos g. 42, Utena</t>
  </si>
  <si>
    <t>Taikos g. 3, Utena</t>
  </si>
  <si>
    <t>Aukštakalnio g. 114, Utena</t>
  </si>
  <si>
    <t>Kampo g. 3, Utena</t>
  </si>
  <si>
    <t>Krašuonos g. 11, Utena</t>
  </si>
  <si>
    <t>A.Baranausko g. 17, Utena</t>
  </si>
  <si>
    <t>Kauno g. 27, Utena</t>
  </si>
  <si>
    <t>J.Basanavičiaus g. 106, Utena</t>
  </si>
  <si>
    <t>Vaižganto g. 34, Utena</t>
  </si>
  <si>
    <t>Taikos g. 54, Utena</t>
  </si>
  <si>
    <t>Vaižganto g. 20, Utena</t>
  </si>
  <si>
    <t>Kęstučio g. 9, Utena</t>
  </si>
  <si>
    <t>Taikos g. 15, Utena</t>
  </si>
  <si>
    <t>Taikos g. 7, Utena</t>
  </si>
  <si>
    <t>Užpalių g. 68, Utena</t>
  </si>
  <si>
    <t>Kęstučio g. 1, Utena</t>
  </si>
  <si>
    <t>Taikos g. 66, Utena</t>
  </si>
  <si>
    <t>Taikos g. 83, Utena</t>
  </si>
  <si>
    <t>Aušros g. 35, Utena</t>
  </si>
  <si>
    <t>Utenio a. 5, Utena</t>
  </si>
  <si>
    <t>Ežero g. 5, Utena</t>
  </si>
  <si>
    <t>Užpalių g. 101, Utena</t>
  </si>
  <si>
    <t>J.Basanavičiaus g. 110, Utena</t>
  </si>
  <si>
    <t>Tauragnų g. 4, Utena</t>
  </si>
  <si>
    <t>Užpalių g. 88, Utena</t>
  </si>
  <si>
    <t>Utena</t>
  </si>
  <si>
    <t>Pavilnionių g. 31</t>
  </si>
  <si>
    <t>Žirmūnų g. 3 (renov.)</t>
  </si>
  <si>
    <t>M.Mironaitės g. 18</t>
  </si>
  <si>
    <t>Pavilnionių g. 33</t>
  </si>
  <si>
    <t>Bajorų kelias 3</t>
  </si>
  <si>
    <t>Sviliškių g. 4, 6</t>
  </si>
  <si>
    <t>Sviliškių g. 8</t>
  </si>
  <si>
    <t>Žirmūnų g. 30C</t>
  </si>
  <si>
    <t>Žirmūnų g. 128 (renov.)</t>
  </si>
  <si>
    <t>Žirmūnų g. 126 (renov.)</t>
  </si>
  <si>
    <t>Tolminkiemio g. 31</t>
  </si>
  <si>
    <t>Tolminkiemio g. 14</t>
  </si>
  <si>
    <t>J.Galvydžio g. 11A</t>
  </si>
  <si>
    <t>J.Franko g. 8</t>
  </si>
  <si>
    <t>J.Kubiliaus g. 4</t>
  </si>
  <si>
    <t>Blindžių g. 7</t>
  </si>
  <si>
    <t>M.Marcinkevičiaus g. 31, 33, 35</t>
  </si>
  <si>
    <t>Žirmūnų g. 131 (renov.)</t>
  </si>
  <si>
    <t>M.Marcinkevičiaus g. 37, Baltupio g. 175</t>
  </si>
  <si>
    <t>S.Žukausko g. 27</t>
  </si>
  <si>
    <t>V.Pietario g. 7</t>
  </si>
  <si>
    <t>Gedvydžių g. 29 (bt. 1-36)</t>
  </si>
  <si>
    <t>Šviesos g 11 (bt. 41-60)</t>
  </si>
  <si>
    <t>Kovo 11-osios g. 55</t>
  </si>
  <si>
    <t>Šviesos g 14 (bt. 81-100)</t>
  </si>
  <si>
    <t>Taikos g. 134, 136</t>
  </si>
  <si>
    <t>Gedvydžių g. 20</t>
  </si>
  <si>
    <t>Taikos g. 25, 27</t>
  </si>
  <si>
    <t>Gabijos g. 81 (bt. 1-36)</t>
  </si>
  <si>
    <t>Šviesos g 4 (bt. 81-100)</t>
  </si>
  <si>
    <t>Žemynos g. 25</t>
  </si>
  <si>
    <t>Taikos g. 241, 243, 245</t>
  </si>
  <si>
    <t>Žemynos g. 35</t>
  </si>
  <si>
    <t>Viršuliškių g. 22</t>
  </si>
  <si>
    <t>Kapsų g. 38</t>
  </si>
  <si>
    <t>S.Stanevičiaus g. 7 (bt. 1-40)</t>
  </si>
  <si>
    <t>Musninkų g. 7</t>
  </si>
  <si>
    <t>Didlaukio g. 22, 24</t>
  </si>
  <si>
    <t>Antakalnio g. 118</t>
  </si>
  <si>
    <t>Taikos g. 105</t>
  </si>
  <si>
    <t>Kanklių g. 10B</t>
  </si>
  <si>
    <t>S.Stanevičiaus g. 15 (111017)</t>
  </si>
  <si>
    <t>Ukmergės g. 216 (404017)</t>
  </si>
  <si>
    <t>Šaltkalvių g. 66</t>
  </si>
  <si>
    <t>Naugarduko g. 56</t>
  </si>
  <si>
    <t>Gelvonų g. 57</t>
  </si>
  <si>
    <t>Krokuvos g. 1 (107042)</t>
  </si>
  <si>
    <t>J.Basanavičiaus g. 17A</t>
  </si>
  <si>
    <t>Parko g. 6</t>
  </si>
  <si>
    <t>Parko g. 4</t>
  </si>
  <si>
    <t>Šilo g. 12</t>
  </si>
  <si>
    <t>J.Tiškevičiaus g. 6</t>
  </si>
  <si>
    <t>Šilo g. 6</t>
  </si>
  <si>
    <t>Vykinto g. 8</t>
  </si>
  <si>
    <t>Gedimino pr. 27</t>
  </si>
  <si>
    <t>V.Grybo g. 30</t>
  </si>
  <si>
    <t>S.Skapo g. 6, 8</t>
  </si>
  <si>
    <t>Lentvario g. 1</t>
  </si>
  <si>
    <t>Žygio g. 4</t>
  </si>
  <si>
    <t>K.Vanagėlio g. 9</t>
  </si>
  <si>
    <t>Vilnius</t>
  </si>
  <si>
    <t>Kosmonautų 28 (626) (renov.)</t>
  </si>
  <si>
    <t>Kosmonautų 12 (621) (renov.)</t>
  </si>
  <si>
    <t>Vilkaviškio 61 (286)</t>
  </si>
  <si>
    <t>A.Civinsko 7 (113) (renov.)</t>
  </si>
  <si>
    <t>Gėlių 14 (281)</t>
  </si>
  <si>
    <t>Vytauto 54 (641)</t>
  </si>
  <si>
    <t>Vytenio 8 (656)</t>
  </si>
  <si>
    <t>Mokolų 51 (606)</t>
  </si>
  <si>
    <t>Draugystės 1 (108)</t>
  </si>
  <si>
    <t>Dariaus ir Girėno 13 (505)</t>
  </si>
  <si>
    <t>Mokolų 9 (282)</t>
  </si>
  <si>
    <t>Dariaus ir Girėno 9 (503)</t>
  </si>
  <si>
    <t>R.Juknevičiaus 48 (527)</t>
  </si>
  <si>
    <t>Draugystės 3 (110)</t>
  </si>
  <si>
    <t>Dariaus ir Girėno 11 (504)</t>
  </si>
  <si>
    <t>Vytauto 56A (639)</t>
  </si>
  <si>
    <t>Nausupės 8 (824)</t>
  </si>
  <si>
    <t>Mokyklos 13 (348)</t>
  </si>
  <si>
    <t>Jaunimo, 3 (1021)</t>
  </si>
  <si>
    <t>Mokyklos 9 (331)</t>
  </si>
  <si>
    <t>M.Valančiaus. 18 (425-K)</t>
  </si>
  <si>
    <t>Jaunimo, 7 (1060)</t>
  </si>
  <si>
    <t>Maironio. 34 (410-K)</t>
  </si>
  <si>
    <t>Dvarkelio 11 (851)</t>
  </si>
  <si>
    <t>Dvarkelio 7 (841)</t>
  </si>
  <si>
    <t>Lietuvininkų 4 (446)</t>
  </si>
  <si>
    <t>K.Donelaičio. 5 - 2 (27-2K)</t>
  </si>
  <si>
    <t>Vytauto 21 (273)</t>
  </si>
  <si>
    <t>Vytauto 15 (268)</t>
  </si>
  <si>
    <t>Kauno 20 (847)</t>
  </si>
  <si>
    <t>Žemaitės. 8 (7-K)</t>
  </si>
  <si>
    <t>Žemaitės. 10 (8-K)</t>
  </si>
  <si>
    <t>Marijampolė</t>
  </si>
  <si>
    <t>PUTINŲ 2 (renov.)</t>
  </si>
  <si>
    <t>VINGIO 1 (renov.)</t>
  </si>
  <si>
    <t>BIRUTĖS 14 (renov.)</t>
  </si>
  <si>
    <t>LAUKO 17 (renov.)</t>
  </si>
  <si>
    <t>Statybininkų 107</t>
  </si>
  <si>
    <t>KAŠTONŲ 12 (renov.)</t>
  </si>
  <si>
    <t>STATYBININKŲ 46 (renov.)</t>
  </si>
  <si>
    <t>PUTINŲ 24A</t>
  </si>
  <si>
    <t>NAUJOJI 18</t>
  </si>
  <si>
    <t>VILTIES 18</t>
  </si>
  <si>
    <t>KAŠTONŲ 52</t>
  </si>
  <si>
    <t>JONYNO 5</t>
  </si>
  <si>
    <t>JAUNIMO 38</t>
  </si>
  <si>
    <t>STATYBININKŲ 27</t>
  </si>
  <si>
    <t>NAUJOJI 86</t>
  </si>
  <si>
    <t>NAUJOJI 96</t>
  </si>
  <si>
    <t>Kalniškės 23</t>
  </si>
  <si>
    <t>STATYBININKŲ 49</t>
  </si>
  <si>
    <t>JAZMINŲ 12</t>
  </si>
  <si>
    <t>STATYBININKŲ 34</t>
  </si>
  <si>
    <t>VOLUNGĖS 12</t>
  </si>
  <si>
    <t>VOLUNGĖS 27</t>
  </si>
  <si>
    <t>Alytus</t>
  </si>
  <si>
    <t>VIENYBĖS 72 VILKAVIŠKIS</t>
  </si>
  <si>
    <t>LAUKO 44 VILKAVIŠKIS</t>
  </si>
  <si>
    <t>BIRUTES 2 VILKAVIŠKIS</t>
  </si>
  <si>
    <t>STATYBININKŲ 8 VILKAVIŠKIS</t>
  </si>
  <si>
    <t>NEPRIKLAUSOMYBĖS 50 VILKAVIŠKIS</t>
  </si>
  <si>
    <t>AUŠROS 10 VILKAVIŠKIS</t>
  </si>
  <si>
    <t>STATYBININKŲ 4 VILKAVIŠKIS</t>
  </si>
  <si>
    <t>VIENYBES 70 VILKAVIŠKIS</t>
  </si>
  <si>
    <t>AUŠROS 8 VILKAVISKIS</t>
  </si>
  <si>
    <t>AUŠROS 4 VILKAVIŠKIS</t>
  </si>
  <si>
    <t>DVARO  27</t>
  </si>
  <si>
    <t>DVARO  25</t>
  </si>
  <si>
    <t>PASIENIO 3 KYBARTAI</t>
  </si>
  <si>
    <t>LAUKO 32 VILKAVIŠKIS</t>
  </si>
  <si>
    <t>DARVINO 19 KYBARTAI</t>
  </si>
  <si>
    <t>K.NAUMIESČIO 9A KYBARTAI</t>
  </si>
  <si>
    <t>VASARIO 16-OS 4 PILVIŠKIAI</t>
  </si>
  <si>
    <t>VASARIO 16-OS 12 PILVIŠKIAI</t>
  </si>
  <si>
    <t>VIŠTYČIO 2 VIRBALIS</t>
  </si>
  <si>
    <t>Vilkaviškis</t>
  </si>
  <si>
    <t>S.NERIES 33C VILKAVIŠKIS (ren.)</t>
  </si>
  <si>
    <t>KĘSTUČIO 10 VILKAVIŠKIS (ren.)</t>
  </si>
  <si>
    <t>VILNIAUS 8 VILKAVIŠKIS (ren.)</t>
  </si>
  <si>
    <t>DARVINO 26 KYBARTAI (ren.)</t>
  </si>
  <si>
    <t>NEPRIKLAUSOMYBĖS 72 (ren.)</t>
  </si>
  <si>
    <t>DARIAUS IR GIRENO 2A KYBARTAI (ren.)</t>
  </si>
  <si>
    <t>TARYBŲ 7 KYBARTAI(ren.)</t>
  </si>
  <si>
    <t>MOKYKLOS 3 PILVIŠKIAI (ren.)</t>
  </si>
  <si>
    <t>Vytauto 60 (ren)</t>
  </si>
  <si>
    <t>Vilniaus 91A (ren)</t>
  </si>
  <si>
    <t>Vilniaus 93A (ren)</t>
  </si>
  <si>
    <t>Skratiškių 12 (ren.)</t>
  </si>
  <si>
    <t>Rinkuškių 49 (34001)</t>
  </si>
  <si>
    <t>Vilniaus 77B (30085)</t>
  </si>
  <si>
    <t>Vilniaus 56 (30081)</t>
  </si>
  <si>
    <t>Vilniaus 4 (30072)</t>
  </si>
  <si>
    <t>Rinkuškių 47B (36001)</t>
  </si>
  <si>
    <t>Skratiškių 8 (300013)</t>
  </si>
  <si>
    <t>Vytauto 43A (30112)</t>
  </si>
  <si>
    <t>Vėjo 11b (30066)</t>
  </si>
  <si>
    <t>Vytauto 62 (30119)</t>
  </si>
  <si>
    <t>Gimnazijos 1 (30039)</t>
  </si>
  <si>
    <t>Vėjo 7A (30062)</t>
  </si>
  <si>
    <t>Vilniaus 111A (30091)</t>
  </si>
  <si>
    <t>Vytauto 39a (30107)</t>
  </si>
  <si>
    <t>Vytauto 35 A (30105)</t>
  </si>
  <si>
    <t>Vilniaus 111 (30090)</t>
  </si>
  <si>
    <t>Rotušės 26 (30061)</t>
  </si>
  <si>
    <t>Rinkuškių 20 (370011)</t>
  </si>
  <si>
    <t>Kilučių 11 (30048)</t>
  </si>
  <si>
    <t>Basanavičiaus 18 (30038)</t>
  </si>
  <si>
    <t>Biržai</t>
  </si>
  <si>
    <t>Saulėtekio 3</t>
  </si>
  <si>
    <t>Saulėtekio 24/26</t>
  </si>
  <si>
    <t>Sodų 25</t>
  </si>
  <si>
    <t>Sodų 45</t>
  </si>
  <si>
    <t>Sodų 43</t>
  </si>
  <si>
    <t>Taikos 14</t>
  </si>
  <si>
    <t>Saulėtekio 5/7</t>
  </si>
  <si>
    <t>Sodų 29</t>
  </si>
  <si>
    <t>Sodų 20-II</t>
  </si>
  <si>
    <t>Sodų 1</t>
  </si>
  <si>
    <t>Ganyklų 59</t>
  </si>
  <si>
    <t>Mokyklos 14-II</t>
  </si>
  <si>
    <t>Sodų 59</t>
  </si>
  <si>
    <t>Saulėtekio 4</t>
  </si>
  <si>
    <t>Gintaro 33</t>
  </si>
  <si>
    <t>Taikos 20</t>
  </si>
  <si>
    <t>Janonio 41</t>
  </si>
  <si>
    <t>Kretingos 6</t>
  </si>
  <si>
    <t>Mokyklos 13</t>
  </si>
  <si>
    <t>Druskininkų 7A</t>
  </si>
  <si>
    <t>Palanga</t>
  </si>
  <si>
    <t xml:space="preserve">VERPĖJŲ 6 </t>
  </si>
  <si>
    <t>GARDINO 22 (ren)</t>
  </si>
  <si>
    <t>ŠILTNAMIŲ 18  (ren)</t>
  </si>
  <si>
    <t xml:space="preserve">KLONIO 18A </t>
  </si>
  <si>
    <t>ŠILTNAMIŲ 22  (ren.)</t>
  </si>
  <si>
    <t>ČIURLIONIO 74 (ren.)</t>
  </si>
  <si>
    <t>VYTAUTO 47 (ren.)</t>
  </si>
  <si>
    <t>SEIRIJŲ 9 (ren.)</t>
  </si>
  <si>
    <t>SVEIKATOS 28 (ren.)</t>
  </si>
  <si>
    <t>-</t>
  </si>
  <si>
    <t>ATEITIES 2 (ren.)</t>
  </si>
  <si>
    <t xml:space="preserve">VYTAUTO 6   </t>
  </si>
  <si>
    <t xml:space="preserve">VEISIEJŲ 9 </t>
  </si>
  <si>
    <t xml:space="preserve">ATEITIES 14 </t>
  </si>
  <si>
    <t xml:space="preserve">ATEITIES 16 </t>
  </si>
  <si>
    <t xml:space="preserve">LIŠKIAVOS 8 </t>
  </si>
  <si>
    <t xml:space="preserve">GARDINO 80  </t>
  </si>
  <si>
    <t xml:space="preserve">ATEITIES 36 </t>
  </si>
  <si>
    <t>SVEIKATOS 18 (</t>
  </si>
  <si>
    <t xml:space="preserve">LIŠKIAVOS 5 </t>
  </si>
  <si>
    <t xml:space="preserve">ŠILTNAMIŲ 26  </t>
  </si>
  <si>
    <t xml:space="preserve">ŠILTNAMIŲ 24  </t>
  </si>
  <si>
    <t xml:space="preserve">MELIORATORIŲ 4 </t>
  </si>
  <si>
    <t xml:space="preserve">NERAVŲ 29 </t>
  </si>
  <si>
    <t>NERAVŲ 27</t>
  </si>
  <si>
    <t>Druskininkai</t>
  </si>
  <si>
    <t>Birutės 2 (ren.)</t>
  </si>
  <si>
    <t>Birutės 4 (ren.)</t>
  </si>
  <si>
    <t>Janonio 30 ((ren.)</t>
  </si>
  <si>
    <t>Raseinių 9 II korpusas(ren.)</t>
  </si>
  <si>
    <t>Pievų 6 (ren.)</t>
  </si>
  <si>
    <t>Pievų 2 (ren.)</t>
  </si>
  <si>
    <t>Raseinių 9a  II korpusas (ren.)</t>
  </si>
  <si>
    <t>Mackevičiaus 29 (ren.)</t>
  </si>
  <si>
    <t>Dariaus ir Girėno 2-1 (ren.)</t>
  </si>
  <si>
    <t>Dariaus ir Girėno 2-2 (ren.)</t>
  </si>
  <si>
    <t>Dariaus ir Girėno 4 (ren.)</t>
  </si>
  <si>
    <t>Birutės 1 (ren.)</t>
  </si>
  <si>
    <t>Birutės 3 (ren.)</t>
  </si>
  <si>
    <t>Janonio 12 (KT-1516)</t>
  </si>
  <si>
    <t>Kooperacijos 28 (KT-1535)</t>
  </si>
  <si>
    <t>Vyt. Didžiojo 45 (KT-1538)</t>
  </si>
  <si>
    <t>Maironio 5a,Tytuvėnai (KT-1601)</t>
  </si>
  <si>
    <t>Kelmė</t>
  </si>
  <si>
    <t>Luokės 73</t>
  </si>
  <si>
    <t>Birutės 24</t>
  </si>
  <si>
    <t>Masčio 54 (ren)</t>
  </si>
  <si>
    <t>Dariaus ir Girėno 15 (ren)</t>
  </si>
  <si>
    <t>Sedos 11 (ren)</t>
  </si>
  <si>
    <t>Stoties 12 (ren)</t>
  </si>
  <si>
    <t>Muziejaus 18 (ren)</t>
  </si>
  <si>
    <t>Stoties 16 (ren)</t>
  </si>
  <si>
    <t>Karaliaus Mindaugo 39</t>
  </si>
  <si>
    <t>Stoties 8</t>
  </si>
  <si>
    <t>Telšiai</t>
  </si>
  <si>
    <r>
      <t xml:space="preserve">Ateities takas 16, Tauragė </t>
    </r>
    <r>
      <rPr>
        <i/>
        <sz val="8"/>
        <color indexed="10"/>
        <rFont val="Arial"/>
        <family val="2"/>
        <charset val="186"/>
      </rPr>
      <t>(renov.)</t>
    </r>
  </si>
  <si>
    <r>
      <t xml:space="preserve">Prezidento g. 82, Tauragė </t>
    </r>
    <r>
      <rPr>
        <i/>
        <sz val="8"/>
        <color indexed="10"/>
        <rFont val="Arial"/>
        <family val="2"/>
        <charset val="186"/>
      </rPr>
      <t>(renov.)</t>
    </r>
  </si>
  <si>
    <r>
      <t xml:space="preserve">Ateities takas 10, Tauragė </t>
    </r>
    <r>
      <rPr>
        <i/>
        <sz val="8"/>
        <color indexed="10"/>
        <rFont val="Arial"/>
        <family val="2"/>
        <charset val="186"/>
      </rPr>
      <t>(renov.)</t>
    </r>
  </si>
  <si>
    <r>
      <t xml:space="preserve">Prezidento g. 65, Tauragė </t>
    </r>
    <r>
      <rPr>
        <i/>
        <sz val="8"/>
        <color indexed="10"/>
        <rFont val="Arial"/>
        <family val="2"/>
        <charset val="186"/>
      </rPr>
      <t>(renov.)</t>
    </r>
  </si>
  <si>
    <r>
      <t xml:space="preserve">Moksleivių al. 6, Tauragė </t>
    </r>
    <r>
      <rPr>
        <i/>
        <sz val="8"/>
        <color indexed="10"/>
        <rFont val="Arial"/>
        <family val="2"/>
        <charset val="186"/>
      </rPr>
      <t>(renov.)</t>
    </r>
  </si>
  <si>
    <r>
      <t xml:space="preserve">J.Tumo-Vaižganto g. 129, Tauragė </t>
    </r>
    <r>
      <rPr>
        <i/>
        <sz val="8"/>
        <color indexed="10"/>
        <rFont val="Arial"/>
        <family val="2"/>
        <charset val="186"/>
      </rPr>
      <t>(renov.)</t>
    </r>
  </si>
  <si>
    <t>Šilumos suvartojimas ir mokėjimai už šilumą Lietuvos miestų daugiabučiuose gyvenamuosiuose namuose  (2016 m. balandžio mėn.)</t>
  </si>
</sst>
</file>

<file path=xl/styles.xml><?xml version="1.0" encoding="utf-8"?>
<styleSheet xmlns="http://schemas.openxmlformats.org/spreadsheetml/2006/main">
  <numFmts count="3">
    <numFmt numFmtId="43" formatCode="_-* #,##0.00\ _L_t_-;\-* #,##0.00\ _L_t_-;_-* &quot;-&quot;??\ _L_t_-;_-@_-"/>
    <numFmt numFmtId="164" formatCode="0.0"/>
    <numFmt numFmtId="165" formatCode="0.00000"/>
  </numFmts>
  <fonts count="18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b/>
      <i/>
      <sz val="8"/>
      <name val="Arial"/>
      <family val="2"/>
      <charset val="186"/>
    </font>
    <font>
      <b/>
      <sz val="26"/>
      <name val="Arial"/>
      <family val="2"/>
      <charset val="186"/>
    </font>
    <font>
      <b/>
      <sz val="28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8"/>
      <color theme="1"/>
      <name val="Arial"/>
      <family val="2"/>
      <charset val="186"/>
    </font>
    <font>
      <sz val="10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i/>
      <sz val="8"/>
      <color indexed="10"/>
      <name val="Arial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39997558519241921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theme="9" tint="-0.249977111117893"/>
        <bgColor indexed="52"/>
      </patternFill>
    </fill>
    <fill>
      <patternFill patternType="solid">
        <fgColor theme="9" tint="-0.249977111117893"/>
        <bgColor indexed="26"/>
      </patternFill>
    </fill>
    <fill>
      <patternFill patternType="solid">
        <fgColor rgb="FFFFC000"/>
        <bgColor indexed="1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7">
    <xf numFmtId="0" fontId="0" fillId="0" borderId="0"/>
    <xf numFmtId="0" fontId="10" fillId="0" borderId="0"/>
    <xf numFmtId="0" fontId="9" fillId="0" borderId="0"/>
    <xf numFmtId="0" fontId="11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5" fillId="0" borderId="0">
      <alignment vertical="top"/>
    </xf>
  </cellStyleXfs>
  <cellXfs count="410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5" borderId="0" xfId="0" applyFont="1" applyFill="1"/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 vertical="top" wrapText="1"/>
      <protection locked="0"/>
    </xf>
    <xf numFmtId="4" fontId="14" fillId="4" borderId="1" xfId="1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/>
    </xf>
    <xf numFmtId="0" fontId="14" fillId="4" borderId="1" xfId="1" applyFont="1" applyFill="1" applyBorder="1" applyAlignment="1" applyProtection="1">
      <alignment horizontal="center" vertical="center" wrapText="1"/>
      <protection locked="0"/>
    </xf>
    <xf numFmtId="0" fontId="14" fillId="4" borderId="1" xfId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4" fontId="14" fillId="3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165" fontId="2" fillId="4" borderId="1" xfId="0" applyNumberFormat="1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</xf>
    <xf numFmtId="0" fontId="2" fillId="3" borderId="21" xfId="0" applyFont="1" applyFill="1" applyBorder="1" applyAlignment="1">
      <alignment horizontal="center" vertical="center" wrapText="1"/>
    </xf>
    <xf numFmtId="164" fontId="2" fillId="3" borderId="21" xfId="0" applyNumberFormat="1" applyFont="1" applyFill="1" applyBorder="1" applyAlignment="1">
      <alignment horizontal="center"/>
    </xf>
    <xf numFmtId="165" fontId="2" fillId="3" borderId="21" xfId="0" applyNumberFormat="1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 applyProtection="1">
      <alignment horizontal="center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</xf>
    <xf numFmtId="164" fontId="14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14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5" applyNumberFormat="1" applyFont="1" applyFill="1" applyBorder="1" applyAlignment="1">
      <alignment horizontal="center"/>
    </xf>
    <xf numFmtId="165" fontId="2" fillId="3" borderId="1" xfId="5" applyNumberFormat="1" applyFont="1" applyFill="1" applyBorder="1" applyAlignment="1">
      <alignment horizontal="center"/>
    </xf>
    <xf numFmtId="2" fontId="2" fillId="3" borderId="1" xfId="5" applyNumberFormat="1" applyFont="1" applyFill="1" applyBorder="1" applyAlignment="1">
      <alignment horizontal="center"/>
    </xf>
    <xf numFmtId="2" fontId="2" fillId="7" borderId="1" xfId="9" applyNumberFormat="1" applyFont="1" applyFill="1" applyBorder="1" applyAlignment="1" applyProtection="1">
      <alignment horizontal="center"/>
      <protection locked="0"/>
    </xf>
    <xf numFmtId="0" fontId="2" fillId="3" borderId="1" xfId="5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>
      <alignment horizontal="center"/>
    </xf>
    <xf numFmtId="164" fontId="2" fillId="4" borderId="1" xfId="5" applyNumberFormat="1" applyFont="1" applyFill="1" applyBorder="1" applyAlignment="1">
      <alignment horizontal="center"/>
    </xf>
    <xf numFmtId="165" fontId="2" fillId="4" borderId="1" xfId="5" applyNumberFormat="1" applyFont="1" applyFill="1" applyBorder="1" applyAlignment="1">
      <alignment horizontal="center"/>
    </xf>
    <xf numFmtId="2" fontId="2" fillId="4" borderId="1" xfId="5" applyNumberFormat="1" applyFont="1" applyFill="1" applyBorder="1" applyAlignment="1">
      <alignment horizontal="center"/>
    </xf>
    <xf numFmtId="164" fontId="14" fillId="4" borderId="1" xfId="0" applyNumberFormat="1" applyFont="1" applyFill="1" applyBorder="1" applyAlignment="1" applyProtection="1">
      <alignment horizontal="center" vertical="top" wrapText="1"/>
      <protection locked="0"/>
    </xf>
    <xf numFmtId="164" fontId="14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1" applyNumberFormat="1" applyFont="1" applyFill="1" applyBorder="1" applyAlignment="1">
      <alignment horizontal="center"/>
    </xf>
    <xf numFmtId="165" fontId="2" fillId="4" borderId="1" xfId="1" applyNumberFormat="1" applyFont="1" applyFill="1" applyBorder="1" applyAlignment="1">
      <alignment horizontal="center"/>
    </xf>
    <xf numFmtId="2" fontId="2" fillId="4" borderId="1" xfId="1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164" fontId="2" fillId="6" borderId="1" xfId="0" applyNumberFormat="1" applyFont="1" applyFill="1" applyBorder="1" applyAlignment="1" applyProtection="1">
      <alignment horizontal="center"/>
      <protection locked="0"/>
    </xf>
    <xf numFmtId="165" fontId="2" fillId="6" borderId="1" xfId="0" applyNumberFormat="1" applyFont="1" applyFill="1" applyBorder="1" applyAlignment="1" applyProtection="1">
      <alignment horizontal="center"/>
    </xf>
    <xf numFmtId="2" fontId="2" fillId="6" borderId="1" xfId="0" applyNumberFormat="1" applyFont="1" applyFill="1" applyBorder="1" applyAlignment="1" applyProtection="1">
      <alignment horizontal="center"/>
      <protection locked="0"/>
    </xf>
    <xf numFmtId="2" fontId="2" fillId="6" borderId="1" xfId="0" applyNumberFormat="1" applyFont="1" applyFill="1" applyBorder="1" applyAlignment="1" applyProtection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14" fillId="6" borderId="1" xfId="1" applyFont="1" applyFill="1" applyBorder="1" applyAlignment="1" applyProtection="1">
      <alignment horizontal="center" vertical="center" wrapText="1"/>
      <protection locked="0"/>
    </xf>
    <xf numFmtId="0" fontId="14" fillId="6" borderId="1" xfId="1" applyFont="1" applyFill="1" applyBorder="1" applyAlignment="1" applyProtection="1">
      <alignment horizontal="center" vertical="center"/>
      <protection locked="0"/>
    </xf>
    <xf numFmtId="164" fontId="14" fillId="6" borderId="1" xfId="0" applyNumberFormat="1" applyFont="1" applyFill="1" applyBorder="1" applyAlignment="1" applyProtection="1">
      <alignment horizontal="center" vertical="top" wrapText="1"/>
      <protection locked="0"/>
    </xf>
    <xf numFmtId="164" fontId="14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1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center"/>
    </xf>
    <xf numFmtId="0" fontId="14" fillId="6" borderId="1" xfId="0" applyFont="1" applyFill="1" applyBorder="1" applyAlignment="1" applyProtection="1">
      <alignment horizontal="center" vertical="top" wrapText="1"/>
      <protection locked="0"/>
    </xf>
    <xf numFmtId="165" fontId="2" fillId="6" borderId="1" xfId="1" applyNumberFormat="1" applyFont="1" applyFill="1" applyBorder="1" applyAlignment="1">
      <alignment horizontal="center"/>
    </xf>
    <xf numFmtId="2" fontId="2" fillId="6" borderId="1" xfId="1" applyNumberFormat="1" applyFont="1" applyFill="1" applyBorder="1" applyAlignment="1">
      <alignment horizontal="center"/>
    </xf>
    <xf numFmtId="164" fontId="2" fillId="6" borderId="1" xfId="10" applyNumberFormat="1" applyFont="1" applyFill="1" applyBorder="1" applyAlignment="1">
      <alignment horizontal="center"/>
    </xf>
    <xf numFmtId="0" fontId="2" fillId="6" borderId="1" xfId="2" applyFont="1" applyFill="1" applyBorder="1" applyAlignment="1">
      <alignment horizontal="left"/>
    </xf>
    <xf numFmtId="0" fontId="2" fillId="6" borderId="1" xfId="2" applyFont="1" applyFill="1" applyBorder="1" applyAlignment="1">
      <alignment horizontal="center"/>
    </xf>
    <xf numFmtId="164" fontId="2" fillId="6" borderId="1" xfId="2" applyNumberFormat="1" applyFont="1" applyFill="1" applyBorder="1" applyAlignment="1">
      <alignment horizontal="center"/>
    </xf>
    <xf numFmtId="165" fontId="2" fillId="6" borderId="1" xfId="2" applyNumberFormat="1" applyFont="1" applyFill="1" applyBorder="1" applyAlignment="1">
      <alignment horizontal="center"/>
    </xf>
    <xf numFmtId="2" fontId="2" fillId="6" borderId="1" xfId="2" applyNumberFormat="1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 applyProtection="1">
      <alignment horizontal="center"/>
      <protection locked="0"/>
    </xf>
    <xf numFmtId="164" fontId="2" fillId="6" borderId="19" xfId="0" applyNumberFormat="1" applyFont="1" applyFill="1" applyBorder="1" applyAlignment="1" applyProtection="1">
      <alignment horizontal="center"/>
      <protection locked="0"/>
    </xf>
    <xf numFmtId="165" fontId="2" fillId="6" borderId="19" xfId="0" applyNumberFormat="1" applyFont="1" applyFill="1" applyBorder="1" applyAlignment="1" applyProtection="1">
      <alignment horizontal="center"/>
    </xf>
    <xf numFmtId="2" fontId="2" fillId="6" borderId="19" xfId="0" applyNumberFormat="1" applyFont="1" applyFill="1" applyBorder="1" applyAlignment="1" applyProtection="1">
      <alignment horizontal="center"/>
      <protection locked="0"/>
    </xf>
    <xf numFmtId="2" fontId="2" fillId="6" borderId="19" xfId="0" applyNumberFormat="1" applyFont="1" applyFill="1" applyBorder="1" applyAlignment="1" applyProtection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textRotation="90"/>
    </xf>
    <xf numFmtId="0" fontId="7" fillId="6" borderId="8" xfId="0" applyFont="1" applyFill="1" applyBorder="1" applyAlignment="1">
      <alignment horizontal="center" vertical="center" textRotation="90"/>
    </xf>
    <xf numFmtId="0" fontId="7" fillId="6" borderId="22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7" fillId="3" borderId="22" xfId="0" applyFont="1" applyFill="1" applyBorder="1" applyAlignment="1">
      <alignment horizontal="center" vertical="center" textRotation="90" wrapText="1"/>
    </xf>
    <xf numFmtId="0" fontId="7" fillId="4" borderId="7" xfId="0" applyFont="1" applyFill="1" applyBorder="1" applyAlignment="1">
      <alignment horizontal="center" vertical="center" textRotation="90"/>
    </xf>
    <xf numFmtId="0" fontId="7" fillId="4" borderId="8" xfId="0" applyFont="1" applyFill="1" applyBorder="1" applyAlignment="1">
      <alignment horizontal="center" vertical="center" textRotation="90"/>
    </xf>
    <xf numFmtId="0" fontId="7" fillId="4" borderId="22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2" fontId="2" fillId="8" borderId="1" xfId="0" applyNumberFormat="1" applyFont="1" applyFill="1" applyBorder="1" applyAlignment="1" applyProtection="1">
      <alignment horizontal="left" indent="3"/>
    </xf>
    <xf numFmtId="2" fontId="2" fillId="8" borderId="2" xfId="0" applyNumberFormat="1" applyFont="1" applyFill="1" applyBorder="1" applyAlignment="1" applyProtection="1">
      <alignment horizontal="left" indent="3"/>
    </xf>
    <xf numFmtId="0" fontId="2" fillId="6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left" indent="3"/>
    </xf>
    <xf numFmtId="2" fontId="2" fillId="3" borderId="2" xfId="0" applyNumberFormat="1" applyFont="1" applyFill="1" applyBorder="1" applyAlignment="1" applyProtection="1">
      <alignment horizontal="left" indent="3"/>
    </xf>
    <xf numFmtId="2" fontId="2" fillId="6" borderId="2" xfId="0" applyNumberFormat="1" applyFont="1" applyFill="1" applyBorder="1" applyAlignment="1" applyProtection="1">
      <alignment horizontal="left" indent="3"/>
    </xf>
    <xf numFmtId="2" fontId="2" fillId="6" borderId="1" xfId="0" applyNumberFormat="1" applyFont="1" applyFill="1" applyBorder="1" applyAlignment="1" applyProtection="1">
      <alignment horizontal="left" indent="3"/>
    </xf>
    <xf numFmtId="0" fontId="2" fillId="6" borderId="19" xfId="0" applyFont="1" applyFill="1" applyBorder="1" applyProtection="1">
      <protection locked="0"/>
    </xf>
    <xf numFmtId="2" fontId="2" fillId="6" borderId="19" xfId="0" applyNumberFormat="1" applyFont="1" applyFill="1" applyBorder="1" applyAlignment="1" applyProtection="1">
      <alignment horizontal="left" indent="3"/>
    </xf>
    <xf numFmtId="2" fontId="2" fillId="6" borderId="20" xfId="0" applyNumberFormat="1" applyFont="1" applyFill="1" applyBorder="1" applyAlignment="1" applyProtection="1">
      <alignment horizontal="left" indent="3"/>
    </xf>
    <xf numFmtId="0" fontId="2" fillId="3" borderId="19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2" fontId="2" fillId="3" borderId="19" xfId="0" applyNumberFormat="1" applyFont="1" applyFill="1" applyBorder="1" applyAlignment="1" applyProtection="1">
      <alignment horizontal="left" indent="3"/>
    </xf>
    <xf numFmtId="2" fontId="2" fillId="3" borderId="20" xfId="0" applyNumberFormat="1" applyFont="1" applyFill="1" applyBorder="1" applyAlignment="1" applyProtection="1">
      <alignment horizontal="left" indent="3"/>
    </xf>
    <xf numFmtId="2" fontId="2" fillId="4" borderId="21" xfId="0" applyNumberFormat="1" applyFont="1" applyFill="1" applyBorder="1" applyAlignment="1" applyProtection="1">
      <alignment horizontal="left" indent="3"/>
    </xf>
    <xf numFmtId="2" fontId="2" fillId="4" borderId="18" xfId="0" applyNumberFormat="1" applyFont="1" applyFill="1" applyBorder="1" applyAlignment="1" applyProtection="1">
      <alignment horizontal="left" indent="3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Alignment="1" applyProtection="1">
      <alignment horizontal="left" indent="3"/>
    </xf>
    <xf numFmtId="2" fontId="2" fillId="4" borderId="2" xfId="0" applyNumberFormat="1" applyFont="1" applyFill="1" applyBorder="1" applyAlignment="1" applyProtection="1">
      <alignment horizontal="left" indent="3"/>
    </xf>
    <xf numFmtId="0" fontId="2" fillId="4" borderId="19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Protection="1">
      <protection locked="0"/>
    </xf>
    <xf numFmtId="2" fontId="2" fillId="4" borderId="19" xfId="0" applyNumberFormat="1" applyFont="1" applyFill="1" applyBorder="1" applyAlignment="1" applyProtection="1">
      <alignment horizontal="left" indent="3"/>
    </xf>
    <xf numFmtId="2" fontId="2" fillId="4" borderId="20" xfId="0" applyNumberFormat="1" applyFont="1" applyFill="1" applyBorder="1" applyAlignment="1" applyProtection="1">
      <alignment horizontal="left" indent="3"/>
    </xf>
    <xf numFmtId="0" fontId="2" fillId="8" borderId="21" xfId="0" applyFont="1" applyFill="1" applyBorder="1" applyAlignment="1">
      <alignment horizontal="center"/>
    </xf>
    <xf numFmtId="2" fontId="2" fillId="8" borderId="21" xfId="0" applyNumberFormat="1" applyFont="1" applyFill="1" applyBorder="1" applyAlignment="1">
      <alignment horizontal="center"/>
    </xf>
    <xf numFmtId="164" fontId="2" fillId="8" borderId="21" xfId="0" applyNumberFormat="1" applyFont="1" applyFill="1" applyBorder="1" applyAlignment="1">
      <alignment horizontal="center"/>
    </xf>
    <xf numFmtId="165" fontId="2" fillId="8" borderId="21" xfId="0" applyNumberFormat="1" applyFont="1" applyFill="1" applyBorder="1" applyAlignment="1">
      <alignment horizontal="center"/>
    </xf>
    <xf numFmtId="2" fontId="2" fillId="8" borderId="21" xfId="0" applyNumberFormat="1" applyFont="1" applyFill="1" applyBorder="1" applyAlignment="1">
      <alignment horizontal="left" indent="3"/>
    </xf>
    <xf numFmtId="2" fontId="2" fillId="8" borderId="18" xfId="0" applyNumberFormat="1" applyFont="1" applyFill="1" applyBorder="1" applyAlignment="1">
      <alignment horizontal="left" indent="3"/>
    </xf>
    <xf numFmtId="0" fontId="2" fillId="8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left" indent="3"/>
    </xf>
    <xf numFmtId="2" fontId="2" fillId="8" borderId="2" xfId="0" applyNumberFormat="1" applyFont="1" applyFill="1" applyBorder="1" applyAlignment="1">
      <alignment horizontal="left" indent="3"/>
    </xf>
    <xf numFmtId="0" fontId="2" fillId="8" borderId="19" xfId="0" applyFont="1" applyFill="1" applyBorder="1" applyAlignment="1">
      <alignment horizontal="center"/>
    </xf>
    <xf numFmtId="0" fontId="2" fillId="8" borderId="1" xfId="0" applyFont="1" applyFill="1" applyBorder="1"/>
    <xf numFmtId="0" fontId="2" fillId="3" borderId="21" xfId="0" applyFont="1" applyFill="1" applyBorder="1"/>
    <xf numFmtId="2" fontId="2" fillId="3" borderId="21" xfId="0" applyNumberFormat="1" applyFont="1" applyFill="1" applyBorder="1" applyAlignment="1">
      <alignment horizontal="left" indent="3"/>
    </xf>
    <xf numFmtId="2" fontId="2" fillId="3" borderId="18" xfId="0" applyNumberFormat="1" applyFont="1" applyFill="1" applyBorder="1" applyAlignment="1">
      <alignment horizontal="left" indent="3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left" indent="3"/>
    </xf>
    <xf numFmtId="2" fontId="2" fillId="3" borderId="2" xfId="0" applyNumberFormat="1" applyFont="1" applyFill="1" applyBorder="1" applyAlignment="1">
      <alignment horizontal="left" indent="3"/>
    </xf>
    <xf numFmtId="0" fontId="14" fillId="8" borderId="1" xfId="1" applyFont="1" applyFill="1" applyBorder="1" applyAlignment="1" applyProtection="1">
      <alignment vertical="center" wrapText="1"/>
      <protection locked="0"/>
    </xf>
    <xf numFmtId="0" fontId="14" fillId="8" borderId="1" xfId="1" applyFont="1" applyFill="1" applyBorder="1" applyAlignment="1" applyProtection="1">
      <alignment horizontal="center" vertical="center" wrapText="1"/>
      <protection locked="0"/>
    </xf>
    <xf numFmtId="0" fontId="14" fillId="8" borderId="1" xfId="1" applyFont="1" applyFill="1" applyBorder="1" applyAlignment="1" applyProtection="1">
      <alignment horizontal="center" vertical="center"/>
      <protection locked="0"/>
    </xf>
    <xf numFmtId="0" fontId="14" fillId="8" borderId="1" xfId="0" applyFont="1" applyFill="1" applyBorder="1" applyAlignment="1" applyProtection="1">
      <alignment vertical="top" wrapText="1"/>
      <protection locked="0"/>
    </xf>
    <xf numFmtId="0" fontId="14" fillId="8" borderId="1" xfId="0" applyFont="1" applyFill="1" applyBorder="1" applyAlignment="1" applyProtection="1">
      <alignment vertical="center" wrapText="1"/>
      <protection locked="0"/>
    </xf>
    <xf numFmtId="0" fontId="2" fillId="8" borderId="1" xfId="2" applyFont="1" applyFill="1" applyBorder="1" applyAlignment="1">
      <alignment horizontal="center"/>
    </xf>
    <xf numFmtId="164" fontId="2" fillId="8" borderId="1" xfId="2" applyNumberFormat="1" applyFont="1" applyFill="1" applyBorder="1" applyAlignment="1">
      <alignment horizontal="center"/>
    </xf>
    <xf numFmtId="2" fontId="2" fillId="8" borderId="1" xfId="2" applyNumberFormat="1" applyFont="1" applyFill="1" applyBorder="1" applyAlignment="1">
      <alignment horizontal="center"/>
    </xf>
    <xf numFmtId="2" fontId="2" fillId="8" borderId="1" xfId="2" applyNumberFormat="1" applyFont="1" applyFill="1" applyBorder="1" applyAlignment="1">
      <alignment horizontal="left" indent="3"/>
    </xf>
    <xf numFmtId="2" fontId="2" fillId="8" borderId="2" xfId="2" applyNumberFormat="1" applyFont="1" applyFill="1" applyBorder="1" applyAlignment="1">
      <alignment horizontal="left" indent="3"/>
    </xf>
    <xf numFmtId="0" fontId="2" fillId="8" borderId="1" xfId="14" applyFont="1" applyFill="1" applyBorder="1" applyAlignment="1">
      <alignment horizontal="left"/>
    </xf>
    <xf numFmtId="0" fontId="2" fillId="8" borderId="1" xfId="14" applyFont="1" applyFill="1" applyBorder="1" applyAlignment="1">
      <alignment horizontal="center"/>
    </xf>
    <xf numFmtId="164" fontId="2" fillId="8" borderId="1" xfId="14" applyNumberFormat="1" applyFont="1" applyFill="1" applyBorder="1" applyAlignment="1">
      <alignment horizontal="center"/>
    </xf>
    <xf numFmtId="165" fontId="2" fillId="8" borderId="1" xfId="14" applyNumberFormat="1" applyFont="1" applyFill="1" applyBorder="1" applyAlignment="1">
      <alignment horizontal="center"/>
    </xf>
    <xf numFmtId="2" fontId="2" fillId="8" borderId="1" xfId="14" applyNumberFormat="1" applyFont="1" applyFill="1" applyBorder="1" applyAlignment="1">
      <alignment horizontal="center"/>
    </xf>
    <xf numFmtId="0" fontId="2" fillId="8" borderId="1" xfId="5" applyFont="1" applyFill="1" applyBorder="1" applyAlignment="1">
      <alignment horizontal="left" vertical="center"/>
    </xf>
    <xf numFmtId="0" fontId="2" fillId="8" borderId="1" xfId="5" applyFont="1" applyFill="1" applyBorder="1" applyAlignment="1">
      <alignment horizontal="center" vertical="center"/>
    </xf>
    <xf numFmtId="1" fontId="2" fillId="8" borderId="1" xfId="5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164" fontId="2" fillId="8" borderId="1" xfId="5" applyNumberFormat="1" applyFont="1" applyFill="1" applyBorder="1" applyAlignment="1">
      <alignment vertical="center"/>
    </xf>
    <xf numFmtId="0" fontId="2" fillId="6" borderId="1" xfId="0" applyFont="1" applyFill="1" applyBorder="1"/>
    <xf numFmtId="164" fontId="16" fillId="6" borderId="1" xfId="16" applyNumberFormat="1" applyFont="1" applyFill="1" applyBorder="1" applyAlignment="1">
      <alignment horizontal="center" vertical="top"/>
    </xf>
    <xf numFmtId="2" fontId="2" fillId="6" borderId="1" xfId="0" applyNumberFormat="1" applyFont="1" applyFill="1" applyBorder="1" applyAlignment="1">
      <alignment horizontal="left" indent="3"/>
    </xf>
    <xf numFmtId="0" fontId="2" fillId="6" borderId="1" xfId="2" applyFont="1" applyFill="1" applyBorder="1"/>
    <xf numFmtId="2" fontId="2" fillId="6" borderId="1" xfId="2" applyNumberFormat="1" applyFont="1" applyFill="1" applyBorder="1" applyAlignment="1">
      <alignment horizontal="left" indent="3"/>
    </xf>
    <xf numFmtId="2" fontId="2" fillId="6" borderId="1" xfId="2" applyNumberFormat="1" applyFont="1" applyFill="1" applyBorder="1" applyAlignment="1">
      <alignment horizontal="right" indent="1"/>
    </xf>
    <xf numFmtId="0" fontId="2" fillId="6" borderId="1" xfId="5" applyFont="1" applyFill="1" applyBorder="1"/>
    <xf numFmtId="0" fontId="2" fillId="6" borderId="1" xfId="5" applyFont="1" applyFill="1" applyBorder="1" applyAlignment="1">
      <alignment horizontal="center"/>
    </xf>
    <xf numFmtId="164" fontId="2" fillId="6" borderId="1" xfId="5" applyNumberFormat="1" applyFont="1" applyFill="1" applyBorder="1" applyAlignment="1">
      <alignment horizontal="center"/>
    </xf>
    <xf numFmtId="165" fontId="2" fillId="6" borderId="1" xfId="5" applyNumberFormat="1" applyFont="1" applyFill="1" applyBorder="1" applyAlignment="1">
      <alignment horizontal="center"/>
    </xf>
    <xf numFmtId="2" fontId="2" fillId="6" borderId="1" xfId="5" applyNumberFormat="1" applyFont="1" applyFill="1" applyBorder="1" applyAlignment="1">
      <alignment horizontal="center"/>
    </xf>
    <xf numFmtId="2" fontId="2" fillId="6" borderId="1" xfId="5" applyNumberFormat="1" applyFont="1" applyFill="1" applyBorder="1" applyAlignment="1">
      <alignment horizontal="right" indent="1"/>
    </xf>
    <xf numFmtId="0" fontId="2" fillId="6" borderId="1" xfId="1" applyFont="1" applyFill="1" applyBorder="1"/>
    <xf numFmtId="2" fontId="2" fillId="6" borderId="1" xfId="1" applyNumberFormat="1" applyFont="1" applyFill="1" applyBorder="1" applyAlignment="1">
      <alignment horizontal="right" indent="1"/>
    </xf>
    <xf numFmtId="0" fontId="14" fillId="6" borderId="1" xfId="0" applyFont="1" applyFill="1" applyBorder="1" applyAlignment="1" applyProtection="1">
      <alignment wrapText="1"/>
      <protection locked="0"/>
    </xf>
    <xf numFmtId="0" fontId="14" fillId="6" borderId="1" xfId="0" applyFont="1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right" vertical="center" indent="1"/>
    </xf>
    <xf numFmtId="0" fontId="2" fillId="6" borderId="1" xfId="14" applyFont="1" applyFill="1" applyBorder="1" applyAlignment="1">
      <alignment horizontal="left" vertical="center"/>
    </xf>
    <xf numFmtId="0" fontId="2" fillId="6" borderId="1" xfId="14" applyFont="1" applyFill="1" applyBorder="1" applyAlignment="1">
      <alignment horizontal="center" vertical="center"/>
    </xf>
    <xf numFmtId="164" fontId="2" fillId="6" borderId="1" xfId="14" applyNumberFormat="1" applyFont="1" applyFill="1" applyBorder="1" applyAlignment="1">
      <alignment horizontal="center" vertical="center"/>
    </xf>
    <xf numFmtId="165" fontId="2" fillId="6" borderId="1" xfId="14" applyNumberFormat="1" applyFont="1" applyFill="1" applyBorder="1" applyAlignment="1">
      <alignment horizontal="center" vertical="center"/>
    </xf>
    <xf numFmtId="2" fontId="2" fillId="6" borderId="1" xfId="14" applyNumberFormat="1" applyFont="1" applyFill="1" applyBorder="1" applyAlignment="1">
      <alignment horizontal="center" vertical="center"/>
    </xf>
    <xf numFmtId="2" fontId="2" fillId="6" borderId="1" xfId="14" applyNumberFormat="1" applyFont="1" applyFill="1" applyBorder="1" applyAlignment="1">
      <alignment horizontal="right" vertical="center" indent="1"/>
    </xf>
    <xf numFmtId="0" fontId="2" fillId="9" borderId="1" xfId="9" applyFont="1" applyFill="1" applyBorder="1" applyProtection="1">
      <protection locked="0"/>
    </xf>
    <xf numFmtId="0" fontId="2" fillId="9" borderId="1" xfId="9" applyFont="1" applyFill="1" applyBorder="1" applyAlignment="1" applyProtection="1">
      <alignment horizontal="center"/>
      <protection locked="0"/>
    </xf>
    <xf numFmtId="164" fontId="2" fillId="9" borderId="1" xfId="9" applyNumberFormat="1" applyFont="1" applyFill="1" applyBorder="1" applyAlignment="1" applyProtection="1">
      <alignment horizontal="center"/>
      <protection locked="0"/>
    </xf>
    <xf numFmtId="165" fontId="2" fillId="9" borderId="1" xfId="9" applyNumberFormat="1" applyFont="1" applyFill="1" applyBorder="1" applyAlignment="1" applyProtection="1">
      <alignment horizontal="center"/>
    </xf>
    <xf numFmtId="2" fontId="2" fillId="10" borderId="1" xfId="9" applyNumberFormat="1" applyFont="1" applyFill="1" applyBorder="1" applyAlignment="1" applyProtection="1">
      <alignment horizontal="center"/>
      <protection locked="0"/>
    </xf>
    <xf numFmtId="2" fontId="2" fillId="9" borderId="1" xfId="9" applyNumberFormat="1" applyFont="1" applyFill="1" applyBorder="1" applyAlignment="1" applyProtection="1">
      <alignment horizontal="center"/>
    </xf>
    <xf numFmtId="2" fontId="2" fillId="9" borderId="1" xfId="9" applyNumberFormat="1" applyFont="1" applyFill="1" applyBorder="1" applyAlignment="1" applyProtection="1">
      <alignment horizontal="left" indent="3"/>
    </xf>
    <xf numFmtId="0" fontId="2" fillId="8" borderId="1" xfId="0" applyFont="1" applyFill="1" applyBorder="1" applyAlignment="1">
      <alignment horizontal="center" vertical="center" wrapText="1"/>
    </xf>
    <xf numFmtId="164" fontId="16" fillId="8" borderId="1" xfId="16" applyNumberFormat="1" applyFont="1" applyFill="1" applyBorder="1" applyAlignment="1">
      <alignment horizontal="center" vertical="top"/>
    </xf>
    <xf numFmtId="0" fontId="2" fillId="8" borderId="1" xfId="2" applyFont="1" applyFill="1" applyBorder="1" applyAlignment="1">
      <alignment horizontal="left"/>
    </xf>
    <xf numFmtId="165" fontId="2" fillId="8" borderId="1" xfId="2" applyNumberFormat="1" applyFont="1" applyFill="1" applyBorder="1" applyAlignment="1">
      <alignment horizontal="center"/>
    </xf>
    <xf numFmtId="2" fontId="2" fillId="8" borderId="1" xfId="2" applyNumberFormat="1" applyFont="1" applyFill="1" applyBorder="1" applyAlignment="1">
      <alignment horizontal="right" indent="1"/>
    </xf>
    <xf numFmtId="2" fontId="2" fillId="8" borderId="1" xfId="0" applyNumberFormat="1" applyFont="1" applyFill="1" applyBorder="1" applyAlignment="1">
      <alignment horizontal="right" vertical="center" indent="1"/>
    </xf>
    <xf numFmtId="0" fontId="2" fillId="8" borderId="1" xfId="0" applyFont="1" applyFill="1" applyBorder="1" applyProtection="1"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164" fontId="2" fillId="8" borderId="1" xfId="0" applyNumberFormat="1" applyFont="1" applyFill="1" applyBorder="1" applyAlignment="1" applyProtection="1">
      <alignment horizontal="center"/>
      <protection locked="0"/>
    </xf>
    <xf numFmtId="165" fontId="2" fillId="8" borderId="1" xfId="0" applyNumberFormat="1" applyFont="1" applyFill="1" applyBorder="1" applyAlignment="1" applyProtection="1">
      <alignment horizontal="center"/>
    </xf>
    <xf numFmtId="2" fontId="2" fillId="8" borderId="1" xfId="0" applyNumberFormat="1" applyFont="1" applyFill="1" applyBorder="1" applyAlignment="1" applyProtection="1">
      <alignment horizontal="center"/>
      <protection locked="0"/>
    </xf>
    <xf numFmtId="2" fontId="2" fillId="8" borderId="1" xfId="0" applyNumberFormat="1" applyFont="1" applyFill="1" applyBorder="1" applyAlignment="1" applyProtection="1">
      <alignment horizontal="center"/>
    </xf>
    <xf numFmtId="2" fontId="2" fillId="8" borderId="1" xfId="14" applyNumberFormat="1" applyFont="1" applyFill="1" applyBorder="1" applyAlignment="1">
      <alignment horizontal="right" indent="1"/>
    </xf>
    <xf numFmtId="164" fontId="14" fillId="8" borderId="1" xfId="0" applyNumberFormat="1" applyFont="1" applyFill="1" applyBorder="1" applyAlignment="1" applyProtection="1">
      <alignment horizontal="center" vertical="top" wrapText="1"/>
      <protection locked="0"/>
    </xf>
    <xf numFmtId="164" fontId="14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8" borderId="1" xfId="1" applyFont="1" applyFill="1" applyBorder="1" applyAlignment="1">
      <alignment vertical="center"/>
    </xf>
    <xf numFmtId="0" fontId="2" fillId="8" borderId="1" xfId="1" applyFont="1" applyFill="1" applyBorder="1" applyAlignment="1">
      <alignment horizontal="center" vertical="center"/>
    </xf>
    <xf numFmtId="164" fontId="2" fillId="8" borderId="1" xfId="1" applyNumberFormat="1" applyFont="1" applyFill="1" applyBorder="1" applyAlignment="1">
      <alignment horizontal="center" vertical="center"/>
    </xf>
    <xf numFmtId="165" fontId="2" fillId="8" borderId="1" xfId="1" applyNumberFormat="1" applyFont="1" applyFill="1" applyBorder="1" applyAlignment="1">
      <alignment horizontal="center" vertical="center"/>
    </xf>
    <xf numFmtId="2" fontId="2" fillId="8" borderId="1" xfId="1" applyNumberFormat="1" applyFont="1" applyFill="1" applyBorder="1" applyAlignment="1">
      <alignment horizontal="center" vertical="center"/>
    </xf>
    <xf numFmtId="2" fontId="2" fillId="8" borderId="1" xfId="1" applyNumberFormat="1" applyFont="1" applyFill="1" applyBorder="1" applyAlignment="1">
      <alignment horizontal="right" vertical="center" indent="1"/>
    </xf>
    <xf numFmtId="164" fontId="2" fillId="8" borderId="1" xfId="0" applyNumberFormat="1" applyFont="1" applyFill="1" applyBorder="1" applyAlignment="1" applyProtection="1">
      <alignment horizontal="center" vertical="center"/>
      <protection locked="0"/>
    </xf>
    <xf numFmtId="0" fontId="2" fillId="8" borderId="1" xfId="14" applyFont="1" applyFill="1" applyBorder="1" applyAlignment="1">
      <alignment horizontal="left" vertical="center"/>
    </xf>
    <xf numFmtId="0" fontId="2" fillId="8" borderId="1" xfId="14" applyFont="1" applyFill="1" applyBorder="1" applyAlignment="1">
      <alignment horizontal="center" vertical="center"/>
    </xf>
    <xf numFmtId="164" fontId="2" fillId="8" borderId="1" xfId="14" applyNumberFormat="1" applyFont="1" applyFill="1" applyBorder="1" applyAlignment="1">
      <alignment horizontal="center" vertical="center"/>
    </xf>
    <xf numFmtId="165" fontId="2" fillId="8" borderId="1" xfId="14" applyNumberFormat="1" applyFont="1" applyFill="1" applyBorder="1" applyAlignment="1">
      <alignment horizontal="center" vertical="center"/>
    </xf>
    <xf numFmtId="2" fontId="2" fillId="8" borderId="1" xfId="14" applyNumberFormat="1" applyFont="1" applyFill="1" applyBorder="1" applyAlignment="1">
      <alignment horizontal="center" vertical="center"/>
    </xf>
    <xf numFmtId="2" fontId="2" fillId="8" borderId="1" xfId="14" applyNumberFormat="1" applyFont="1" applyFill="1" applyBorder="1" applyAlignment="1">
      <alignment horizontal="right" vertical="center" indent="1"/>
    </xf>
    <xf numFmtId="0" fontId="2" fillId="8" borderId="1" xfId="5" applyFont="1" applyFill="1" applyBorder="1" applyAlignment="1">
      <alignment vertical="center"/>
    </xf>
    <xf numFmtId="0" fontId="2" fillId="8" borderId="1" xfId="5" applyFont="1" applyFill="1" applyBorder="1" applyAlignment="1">
      <alignment horizontal="left"/>
    </xf>
    <xf numFmtId="0" fontId="2" fillId="8" borderId="1" xfId="5" applyFont="1" applyFill="1" applyBorder="1" applyAlignment="1">
      <alignment horizontal="center"/>
    </xf>
    <xf numFmtId="164" fontId="2" fillId="8" borderId="1" xfId="5" applyNumberFormat="1" applyFont="1" applyFill="1" applyBorder="1" applyAlignment="1">
      <alignment horizontal="center"/>
    </xf>
    <xf numFmtId="165" fontId="2" fillId="8" borderId="1" xfId="5" applyNumberFormat="1" applyFont="1" applyFill="1" applyBorder="1" applyAlignment="1">
      <alignment horizontal="center"/>
    </xf>
    <xf numFmtId="2" fontId="2" fillId="8" borderId="1" xfId="5" applyNumberFormat="1" applyFont="1" applyFill="1" applyBorder="1" applyAlignment="1">
      <alignment horizontal="center"/>
    </xf>
    <xf numFmtId="2" fontId="2" fillId="8" borderId="1" xfId="5" applyNumberFormat="1" applyFont="1" applyFill="1" applyBorder="1" applyAlignment="1">
      <alignment horizontal="right" indent="1"/>
    </xf>
    <xf numFmtId="0" fontId="2" fillId="11" borderId="1" xfId="9" applyFont="1" applyFill="1" applyBorder="1" applyProtection="1">
      <protection locked="0"/>
    </xf>
    <xf numFmtId="0" fontId="2" fillId="11" borderId="1" xfId="9" applyFont="1" applyFill="1" applyBorder="1" applyAlignment="1" applyProtection="1">
      <alignment horizontal="center"/>
      <protection locked="0"/>
    </xf>
    <xf numFmtId="164" fontId="2" fillId="11" borderId="1" xfId="9" applyNumberFormat="1" applyFont="1" applyFill="1" applyBorder="1" applyAlignment="1" applyProtection="1">
      <alignment horizontal="center"/>
      <protection locked="0"/>
    </xf>
    <xf numFmtId="165" fontId="2" fillId="11" borderId="1" xfId="9" applyNumberFormat="1" applyFont="1" applyFill="1" applyBorder="1" applyAlignment="1" applyProtection="1">
      <alignment horizontal="center"/>
    </xf>
    <xf numFmtId="2" fontId="2" fillId="11" borderId="1" xfId="9" applyNumberFormat="1" applyFont="1" applyFill="1" applyBorder="1" applyAlignment="1" applyProtection="1">
      <alignment horizontal="center"/>
      <protection locked="0"/>
    </xf>
    <xf numFmtId="2" fontId="2" fillId="11" borderId="1" xfId="9" applyNumberFormat="1" applyFont="1" applyFill="1" applyBorder="1" applyAlignment="1" applyProtection="1">
      <alignment horizontal="center"/>
    </xf>
    <xf numFmtId="2" fontId="2" fillId="11" borderId="1" xfId="9" applyNumberFormat="1" applyFont="1" applyFill="1" applyBorder="1" applyAlignment="1" applyProtection="1">
      <alignment horizontal="left" indent="3"/>
    </xf>
    <xf numFmtId="164" fontId="2" fillId="8" borderId="1" xfId="10" applyNumberFormat="1" applyFont="1" applyFill="1" applyBorder="1" applyAlignment="1">
      <alignment horizontal="center" vertical="distributed"/>
    </xf>
    <xf numFmtId="2" fontId="2" fillId="8" borderId="1" xfId="0" applyNumberFormat="1" applyFont="1" applyFill="1" applyBorder="1" applyAlignment="1">
      <alignment horizontal="left" vertical="center"/>
    </xf>
    <xf numFmtId="1" fontId="2" fillId="8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 applyProtection="1">
      <alignment vertical="center" wrapText="1"/>
      <protection locked="0"/>
    </xf>
    <xf numFmtId="0" fontId="14" fillId="4" borderId="1" xfId="0" applyFont="1" applyFill="1" applyBorder="1" applyAlignment="1" applyProtection="1">
      <alignment vertical="top" wrapText="1"/>
      <protection locked="0"/>
    </xf>
    <xf numFmtId="0" fontId="2" fillId="4" borderId="1" xfId="2" applyFont="1" applyFill="1" applyBorder="1"/>
    <xf numFmtId="0" fontId="2" fillId="4" borderId="1" xfId="2" applyFont="1" applyFill="1" applyBorder="1" applyAlignment="1">
      <alignment horizontal="center"/>
    </xf>
    <xf numFmtId="164" fontId="2" fillId="4" borderId="1" xfId="2" applyNumberFormat="1" applyFont="1" applyFill="1" applyBorder="1" applyAlignment="1">
      <alignment horizontal="center"/>
    </xf>
    <xf numFmtId="165" fontId="2" fillId="4" borderId="1" xfId="2" applyNumberFormat="1" applyFont="1" applyFill="1" applyBorder="1" applyAlignment="1">
      <alignment horizontal="center"/>
    </xf>
    <xf numFmtId="2" fontId="2" fillId="4" borderId="1" xfId="2" applyNumberFormat="1" applyFont="1" applyFill="1" applyBorder="1" applyAlignment="1">
      <alignment horizontal="center"/>
    </xf>
    <xf numFmtId="2" fontId="2" fillId="4" borderId="1" xfId="2" applyNumberFormat="1" applyFont="1" applyFill="1" applyBorder="1" applyAlignment="1">
      <alignment horizontal="right" indent="1"/>
    </xf>
    <xf numFmtId="0" fontId="2" fillId="4" borderId="1" xfId="1" applyFont="1" applyFill="1" applyBorder="1"/>
    <xf numFmtId="2" fontId="2" fillId="4" borderId="1" xfId="1" applyNumberFormat="1" applyFont="1" applyFill="1" applyBorder="1" applyAlignment="1">
      <alignment horizontal="right" indent="1"/>
    </xf>
    <xf numFmtId="0" fontId="2" fillId="4" borderId="1" xfId="0" applyFont="1" applyFill="1" applyBorder="1"/>
    <xf numFmtId="164" fontId="16" fillId="4" borderId="1" xfId="16" applyNumberFormat="1" applyFont="1" applyFill="1" applyBorder="1" applyAlignment="1">
      <alignment horizontal="center" vertical="top"/>
    </xf>
    <xf numFmtId="2" fontId="2" fillId="4" borderId="1" xfId="0" applyNumberFormat="1" applyFont="1" applyFill="1" applyBorder="1" applyAlignment="1">
      <alignment horizontal="left" indent="3"/>
    </xf>
    <xf numFmtId="2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right" vertical="center" indent="1"/>
    </xf>
    <xf numFmtId="0" fontId="2" fillId="4" borderId="1" xfId="5" applyFont="1" applyFill="1" applyBorder="1"/>
    <xf numFmtId="2" fontId="2" fillId="4" borderId="1" xfId="5" applyNumberFormat="1" applyFont="1" applyFill="1" applyBorder="1" applyAlignment="1">
      <alignment horizontal="right" indent="1"/>
    </xf>
    <xf numFmtId="2" fontId="2" fillId="4" borderId="1" xfId="2" applyNumberFormat="1" applyFont="1" applyFill="1" applyBorder="1" applyAlignment="1">
      <alignment horizontal="left" indent="3"/>
    </xf>
    <xf numFmtId="2" fontId="2" fillId="4" borderId="1" xfId="0" applyNumberFormat="1" applyFont="1" applyFill="1" applyBorder="1" applyAlignment="1">
      <alignment horizontal="right" indent="1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12" borderId="1" xfId="9" applyFont="1" applyFill="1" applyBorder="1" applyProtection="1">
      <protection locked="0"/>
    </xf>
    <xf numFmtId="0" fontId="2" fillId="12" borderId="1" xfId="9" applyFont="1" applyFill="1" applyBorder="1" applyAlignment="1" applyProtection="1">
      <alignment horizontal="center"/>
      <protection locked="0"/>
    </xf>
    <xf numFmtId="164" fontId="2" fillId="12" borderId="1" xfId="9" applyNumberFormat="1" applyFont="1" applyFill="1" applyBorder="1" applyAlignment="1" applyProtection="1">
      <alignment horizontal="center"/>
      <protection locked="0"/>
    </xf>
    <xf numFmtId="165" fontId="2" fillId="12" borderId="1" xfId="9" applyNumberFormat="1" applyFont="1" applyFill="1" applyBorder="1" applyAlignment="1" applyProtection="1">
      <alignment horizontal="center"/>
    </xf>
    <xf numFmtId="2" fontId="2" fillId="13" borderId="1" xfId="9" applyNumberFormat="1" applyFont="1" applyFill="1" applyBorder="1" applyAlignment="1" applyProtection="1">
      <alignment horizontal="center"/>
      <protection locked="0"/>
    </xf>
    <xf numFmtId="2" fontId="2" fillId="12" borderId="1" xfId="9" applyNumberFormat="1" applyFont="1" applyFill="1" applyBorder="1" applyAlignment="1" applyProtection="1">
      <alignment horizontal="center"/>
    </xf>
    <xf numFmtId="2" fontId="2" fillId="12" borderId="1" xfId="9" applyNumberFormat="1" applyFont="1" applyFill="1" applyBorder="1" applyAlignment="1" applyProtection="1">
      <alignment horizontal="left" indent="3"/>
    </xf>
    <xf numFmtId="2" fontId="2" fillId="12" borderId="1" xfId="9" applyNumberFormat="1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>
      <alignment horizontal="center" vertical="center"/>
    </xf>
    <xf numFmtId="0" fontId="14" fillId="4" borderId="21" xfId="0" applyFont="1" applyFill="1" applyBorder="1" applyAlignment="1" applyProtection="1">
      <alignment vertical="center" wrapText="1"/>
      <protection locked="0"/>
    </xf>
    <xf numFmtId="0" fontId="14" fillId="4" borderId="21" xfId="1" applyFont="1" applyFill="1" applyBorder="1" applyAlignment="1" applyProtection="1">
      <alignment horizontal="center" vertical="center" wrapText="1"/>
      <protection locked="0"/>
    </xf>
    <xf numFmtId="4" fontId="14" fillId="4" borderId="21" xfId="1" applyNumberFormat="1" applyFont="1" applyFill="1" applyBorder="1" applyAlignment="1" applyProtection="1">
      <alignment horizontal="center" vertical="center"/>
      <protection locked="0"/>
    </xf>
    <xf numFmtId="164" fontId="14" fillId="4" borderId="21" xfId="0" applyNumberFormat="1" applyFont="1" applyFill="1" applyBorder="1" applyAlignment="1" applyProtection="1">
      <alignment horizontal="center" vertical="top" wrapText="1"/>
      <protection locked="0"/>
    </xf>
    <xf numFmtId="164" fontId="14" fillId="4" borderId="2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21" xfId="0" applyNumberFormat="1" applyFont="1" applyFill="1" applyBorder="1" applyAlignment="1" applyProtection="1">
      <alignment horizontal="center"/>
    </xf>
    <xf numFmtId="2" fontId="2" fillId="4" borderId="21" xfId="0" applyNumberFormat="1" applyFont="1" applyFill="1" applyBorder="1" applyAlignment="1" applyProtection="1">
      <alignment horizontal="center"/>
      <protection locked="0"/>
    </xf>
    <xf numFmtId="2" fontId="2" fillId="4" borderId="21" xfId="0" applyNumberFormat="1" applyFont="1" applyFill="1" applyBorder="1" applyAlignment="1" applyProtection="1">
      <alignment horizontal="center"/>
    </xf>
    <xf numFmtId="2" fontId="2" fillId="4" borderId="2" xfId="2" applyNumberFormat="1" applyFont="1" applyFill="1" applyBorder="1" applyAlignment="1">
      <alignment horizontal="right" indent="1"/>
    </xf>
    <xf numFmtId="2" fontId="2" fillId="4" borderId="2" xfId="1" applyNumberFormat="1" applyFont="1" applyFill="1" applyBorder="1" applyAlignment="1">
      <alignment horizontal="right" indent="1"/>
    </xf>
    <xf numFmtId="2" fontId="2" fillId="4" borderId="2" xfId="0" applyNumberFormat="1" applyFont="1" applyFill="1" applyBorder="1" applyAlignment="1">
      <alignment horizontal="left" indent="3"/>
    </xf>
    <xf numFmtId="2" fontId="2" fillId="4" borderId="2" xfId="0" applyNumberFormat="1" applyFont="1" applyFill="1" applyBorder="1" applyAlignment="1">
      <alignment horizontal="right" vertical="center" indent="1"/>
    </xf>
    <xf numFmtId="2" fontId="2" fillId="4" borderId="2" xfId="5" applyNumberFormat="1" applyFont="1" applyFill="1" applyBorder="1" applyAlignment="1">
      <alignment horizontal="right" indent="1"/>
    </xf>
    <xf numFmtId="2" fontId="2" fillId="4" borderId="2" xfId="2" applyNumberFormat="1" applyFont="1" applyFill="1" applyBorder="1" applyAlignment="1">
      <alignment horizontal="left" indent="3"/>
    </xf>
    <xf numFmtId="2" fontId="2" fillId="4" borderId="2" xfId="0" applyNumberFormat="1" applyFont="1" applyFill="1" applyBorder="1" applyAlignment="1">
      <alignment horizontal="right" indent="1"/>
    </xf>
    <xf numFmtId="2" fontId="2" fillId="12" borderId="2" xfId="9" applyNumberFormat="1" applyFont="1" applyFill="1" applyBorder="1" applyAlignment="1" applyProtection="1">
      <alignment horizontal="left" indent="3"/>
    </xf>
    <xf numFmtId="164" fontId="2" fillId="4" borderId="19" xfId="0" applyNumberFormat="1" applyFont="1" applyFill="1" applyBorder="1" applyAlignment="1" applyProtection="1">
      <alignment horizontal="center"/>
      <protection locked="0"/>
    </xf>
    <xf numFmtId="165" fontId="2" fillId="4" borderId="19" xfId="0" applyNumberFormat="1" applyFont="1" applyFill="1" applyBorder="1" applyAlignment="1" applyProtection="1">
      <alignment horizontal="center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</xf>
    <xf numFmtId="164" fontId="16" fillId="3" borderId="1" xfId="16" applyNumberFormat="1" applyFont="1" applyFill="1" applyBorder="1" applyAlignment="1">
      <alignment horizontal="center" vertical="top"/>
    </xf>
    <xf numFmtId="0" fontId="2" fillId="3" borderId="1" xfId="2" applyFont="1" applyFill="1" applyBorder="1"/>
    <xf numFmtId="0" fontId="2" fillId="3" borderId="1" xfId="2" applyFont="1" applyFill="1" applyBorder="1" applyAlignment="1">
      <alignment horizontal="center"/>
    </xf>
    <xf numFmtId="164" fontId="2" fillId="3" borderId="1" xfId="2" applyNumberFormat="1" applyFont="1" applyFill="1" applyBorder="1" applyAlignment="1">
      <alignment horizontal="center"/>
    </xf>
    <xf numFmtId="165" fontId="2" fillId="3" borderId="1" xfId="2" applyNumberFormat="1" applyFont="1" applyFill="1" applyBorder="1" applyAlignment="1">
      <alignment horizontal="center"/>
    </xf>
    <xf numFmtId="2" fontId="2" fillId="3" borderId="1" xfId="2" applyNumberFormat="1" applyFont="1" applyFill="1" applyBorder="1" applyAlignment="1">
      <alignment horizontal="center"/>
    </xf>
    <xf numFmtId="2" fontId="2" fillId="3" borderId="1" xfId="2" applyNumberFormat="1" applyFont="1" applyFill="1" applyBorder="1" applyAlignment="1">
      <alignment horizontal="left" indent="3"/>
    </xf>
    <xf numFmtId="2" fontId="2" fillId="3" borderId="1" xfId="2" applyNumberFormat="1" applyFont="1" applyFill="1" applyBorder="1" applyAlignment="1">
      <alignment horizontal="right" indent="1"/>
    </xf>
    <xf numFmtId="0" fontId="2" fillId="3" borderId="1" xfId="5" applyFont="1" applyFill="1" applyBorder="1"/>
    <xf numFmtId="2" fontId="2" fillId="3" borderId="1" xfId="5" applyNumberFormat="1" applyFont="1" applyFill="1" applyBorder="1" applyAlignment="1">
      <alignment horizontal="right" indent="1"/>
    </xf>
    <xf numFmtId="0" fontId="2" fillId="3" borderId="1" xfId="1" applyFont="1" applyFill="1" applyBorder="1"/>
    <xf numFmtId="2" fontId="2" fillId="3" borderId="1" xfId="1" applyNumberFormat="1" applyFont="1" applyFill="1" applyBorder="1" applyAlignment="1">
      <alignment horizontal="right" indent="1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 indent="1"/>
    </xf>
    <xf numFmtId="2" fontId="2" fillId="3" borderId="1" xfId="0" applyNumberFormat="1" applyFont="1" applyFill="1" applyBorder="1" applyAlignment="1">
      <alignment horizontal="right" indent="1"/>
    </xf>
    <xf numFmtId="0" fontId="14" fillId="3" borderId="1" xfId="0" applyFont="1" applyFill="1" applyBorder="1" applyProtection="1">
      <protection locked="0"/>
    </xf>
    <xf numFmtId="0" fontId="14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>
      <alignment horizontal="left" vertical="center"/>
    </xf>
    <xf numFmtId="0" fontId="2" fillId="14" borderId="1" xfId="9" applyFont="1" applyFill="1" applyBorder="1" applyProtection="1">
      <protection locked="0"/>
    </xf>
    <xf numFmtId="0" fontId="2" fillId="14" borderId="1" xfId="9" applyFont="1" applyFill="1" applyBorder="1" applyAlignment="1" applyProtection="1">
      <alignment horizontal="center"/>
      <protection locked="0"/>
    </xf>
    <xf numFmtId="164" fontId="2" fillId="14" borderId="1" xfId="9" applyNumberFormat="1" applyFont="1" applyFill="1" applyBorder="1" applyAlignment="1" applyProtection="1">
      <alignment horizontal="center"/>
      <protection locked="0"/>
    </xf>
    <xf numFmtId="165" fontId="2" fillId="14" borderId="1" xfId="9" applyNumberFormat="1" applyFont="1" applyFill="1" applyBorder="1" applyAlignment="1" applyProtection="1">
      <alignment horizontal="center"/>
    </xf>
    <xf numFmtId="2" fontId="2" fillId="14" borderId="1" xfId="9" applyNumberFormat="1" applyFont="1" applyFill="1" applyBorder="1" applyAlignment="1" applyProtection="1">
      <alignment horizontal="center"/>
    </xf>
    <xf numFmtId="2" fontId="2" fillId="14" borderId="1" xfId="9" applyNumberFormat="1" applyFont="1" applyFill="1" applyBorder="1" applyAlignment="1" applyProtection="1">
      <alignment horizontal="left" indent="3"/>
    </xf>
    <xf numFmtId="164" fontId="2" fillId="3" borderId="1" xfId="10" applyNumberFormat="1" applyFont="1" applyFill="1" applyBorder="1" applyAlignment="1">
      <alignment horizontal="center" vertical="distributed"/>
    </xf>
    <xf numFmtId="164" fontId="2" fillId="3" borderId="1" xfId="10" applyNumberFormat="1" applyFont="1" applyFill="1" applyBorder="1" applyAlignment="1" applyProtection="1">
      <alignment horizontal="center"/>
      <protection locked="0"/>
    </xf>
    <xf numFmtId="0" fontId="6" fillId="8" borderId="7" xfId="0" applyFont="1" applyFill="1" applyBorder="1" applyAlignment="1">
      <alignment horizontal="center" vertical="center" textRotation="90"/>
    </xf>
    <xf numFmtId="0" fontId="2" fillId="8" borderId="21" xfId="0" applyFont="1" applyFill="1" applyBorder="1" applyAlignment="1">
      <alignment horizontal="center" vertical="center" wrapText="1"/>
    </xf>
    <xf numFmtId="0" fontId="2" fillId="8" borderId="21" xfId="0" applyFont="1" applyFill="1" applyBorder="1"/>
    <xf numFmtId="164" fontId="16" fillId="8" borderId="21" xfId="16" applyNumberFormat="1" applyFont="1" applyFill="1" applyBorder="1" applyAlignment="1">
      <alignment horizontal="center" vertical="top"/>
    </xf>
    <xf numFmtId="0" fontId="6" fillId="8" borderId="8" xfId="0" applyFont="1" applyFill="1" applyBorder="1" applyAlignment="1">
      <alignment horizontal="center" vertical="center" textRotation="90"/>
    </xf>
    <xf numFmtId="2" fontId="2" fillId="8" borderId="2" xfId="2" applyNumberFormat="1" applyFont="1" applyFill="1" applyBorder="1" applyAlignment="1">
      <alignment horizontal="right" indent="1"/>
    </xf>
    <xf numFmtId="2" fontId="2" fillId="8" borderId="2" xfId="0" applyNumberFormat="1" applyFont="1" applyFill="1" applyBorder="1" applyAlignment="1">
      <alignment horizontal="right" vertical="center" indent="1"/>
    </xf>
    <xf numFmtId="2" fontId="2" fillId="8" borderId="2" xfId="14" applyNumberFormat="1" applyFont="1" applyFill="1" applyBorder="1" applyAlignment="1">
      <alignment horizontal="right" indent="1"/>
    </xf>
    <xf numFmtId="2" fontId="2" fillId="8" borderId="2" xfId="1" applyNumberFormat="1" applyFont="1" applyFill="1" applyBorder="1" applyAlignment="1">
      <alignment horizontal="right" vertical="center" indent="1"/>
    </xf>
    <xf numFmtId="2" fontId="2" fillId="8" borderId="2" xfId="14" applyNumberFormat="1" applyFont="1" applyFill="1" applyBorder="1" applyAlignment="1">
      <alignment horizontal="right" vertical="center" indent="1"/>
    </xf>
    <xf numFmtId="2" fontId="2" fillId="8" borderId="2" xfId="5" applyNumberFormat="1" applyFont="1" applyFill="1" applyBorder="1" applyAlignment="1">
      <alignment horizontal="right" indent="1"/>
    </xf>
    <xf numFmtId="2" fontId="2" fillId="11" borderId="2" xfId="9" applyNumberFormat="1" applyFont="1" applyFill="1" applyBorder="1" applyAlignment="1" applyProtection="1">
      <alignment horizontal="left" indent="3"/>
    </xf>
    <xf numFmtId="0" fontId="6" fillId="8" borderId="22" xfId="0" applyFont="1" applyFill="1" applyBorder="1" applyAlignment="1">
      <alignment horizontal="center" vertical="center" textRotation="90"/>
    </xf>
    <xf numFmtId="0" fontId="2" fillId="8" borderId="19" xfId="5" applyFont="1" applyFill="1" applyBorder="1" applyAlignment="1">
      <alignment horizontal="left"/>
    </xf>
    <xf numFmtId="164" fontId="2" fillId="8" borderId="19" xfId="5" applyNumberFormat="1" applyFont="1" applyFill="1" applyBorder="1" applyAlignment="1">
      <alignment horizontal="center"/>
    </xf>
    <xf numFmtId="165" fontId="2" fillId="8" borderId="19" xfId="5" applyNumberFormat="1" applyFont="1" applyFill="1" applyBorder="1" applyAlignment="1">
      <alignment horizontal="center"/>
    </xf>
    <xf numFmtId="2" fontId="2" fillId="8" borderId="19" xfId="5" applyNumberFormat="1" applyFont="1" applyFill="1" applyBorder="1" applyAlignment="1">
      <alignment horizontal="center"/>
    </xf>
    <xf numFmtId="2" fontId="2" fillId="8" borderId="19" xfId="5" applyNumberFormat="1" applyFont="1" applyFill="1" applyBorder="1" applyAlignment="1">
      <alignment horizontal="right" indent="1"/>
    </xf>
    <xf numFmtId="2" fontId="2" fillId="8" borderId="20" xfId="5" applyNumberFormat="1" applyFont="1" applyFill="1" applyBorder="1" applyAlignment="1">
      <alignment horizontal="right" inden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/>
    <xf numFmtId="164" fontId="2" fillId="6" borderId="21" xfId="0" applyNumberFormat="1" applyFont="1" applyFill="1" applyBorder="1" applyAlignment="1">
      <alignment horizontal="center"/>
    </xf>
    <xf numFmtId="164" fontId="16" fillId="6" borderId="21" xfId="16" applyNumberFormat="1" applyFont="1" applyFill="1" applyBorder="1" applyAlignment="1">
      <alignment horizontal="center" vertical="top"/>
    </xf>
    <xf numFmtId="165" fontId="2" fillId="6" borderId="21" xfId="0" applyNumberFormat="1" applyFont="1" applyFill="1" applyBorder="1" applyAlignment="1">
      <alignment horizontal="center"/>
    </xf>
    <xf numFmtId="2" fontId="2" fillId="6" borderId="21" xfId="0" applyNumberFormat="1" applyFont="1" applyFill="1" applyBorder="1" applyAlignment="1">
      <alignment horizontal="center"/>
    </xf>
    <xf numFmtId="2" fontId="2" fillId="6" borderId="21" xfId="0" applyNumberFormat="1" applyFont="1" applyFill="1" applyBorder="1" applyAlignment="1">
      <alignment horizontal="left" indent="3"/>
    </xf>
    <xf numFmtId="2" fontId="2" fillId="6" borderId="18" xfId="0" applyNumberFormat="1" applyFont="1" applyFill="1" applyBorder="1" applyAlignment="1">
      <alignment horizontal="left" indent="3"/>
    </xf>
    <xf numFmtId="2" fontId="2" fillId="6" borderId="2" xfId="2" applyNumberFormat="1" applyFont="1" applyFill="1" applyBorder="1" applyAlignment="1">
      <alignment horizontal="left" indent="3"/>
    </xf>
    <xf numFmtId="2" fontId="2" fillId="6" borderId="2" xfId="2" applyNumberFormat="1" applyFont="1" applyFill="1" applyBorder="1" applyAlignment="1">
      <alignment horizontal="right" indent="1"/>
    </xf>
    <xf numFmtId="2" fontId="2" fillId="6" borderId="2" xfId="0" applyNumberFormat="1" applyFont="1" applyFill="1" applyBorder="1" applyAlignment="1">
      <alignment horizontal="left" indent="3"/>
    </xf>
    <xf numFmtId="2" fontId="2" fillId="6" borderId="2" xfId="5" applyNumberFormat="1" applyFont="1" applyFill="1" applyBorder="1" applyAlignment="1">
      <alignment horizontal="right" indent="1"/>
    </xf>
    <xf numFmtId="2" fontId="2" fillId="6" borderId="2" xfId="1" applyNumberFormat="1" applyFont="1" applyFill="1" applyBorder="1" applyAlignment="1">
      <alignment horizontal="right" indent="1"/>
    </xf>
    <xf numFmtId="2" fontId="2" fillId="6" borderId="2" xfId="0" applyNumberFormat="1" applyFont="1" applyFill="1" applyBorder="1" applyAlignment="1">
      <alignment horizontal="right" vertical="center" indent="1"/>
    </xf>
    <xf numFmtId="2" fontId="2" fillId="6" borderId="2" xfId="14" applyNumberFormat="1" applyFont="1" applyFill="1" applyBorder="1" applyAlignment="1">
      <alignment horizontal="right" vertical="center" indent="1"/>
    </xf>
    <xf numFmtId="2" fontId="2" fillId="9" borderId="2" xfId="9" applyNumberFormat="1" applyFont="1" applyFill="1" applyBorder="1" applyAlignment="1" applyProtection="1">
      <alignment horizontal="left" indent="3"/>
    </xf>
    <xf numFmtId="164" fontId="16" fillId="3" borderId="21" xfId="16" applyNumberFormat="1" applyFont="1" applyFill="1" applyBorder="1" applyAlignment="1">
      <alignment horizontal="center" vertical="top"/>
    </xf>
    <xf numFmtId="2" fontId="2" fillId="3" borderId="2" xfId="2" applyNumberFormat="1" applyFont="1" applyFill="1" applyBorder="1" applyAlignment="1">
      <alignment horizontal="left" indent="3"/>
    </xf>
    <xf numFmtId="2" fontId="2" fillId="3" borderId="2" xfId="2" applyNumberFormat="1" applyFont="1" applyFill="1" applyBorder="1" applyAlignment="1">
      <alignment horizontal="right" indent="1"/>
    </xf>
    <xf numFmtId="2" fontId="2" fillId="3" borderId="2" xfId="5" applyNumberFormat="1" applyFont="1" applyFill="1" applyBorder="1" applyAlignment="1">
      <alignment horizontal="right" indent="1"/>
    </xf>
    <xf numFmtId="2" fontId="2" fillId="3" borderId="2" xfId="1" applyNumberFormat="1" applyFont="1" applyFill="1" applyBorder="1" applyAlignment="1">
      <alignment horizontal="right" indent="1"/>
    </xf>
    <xf numFmtId="2" fontId="2" fillId="3" borderId="2" xfId="0" applyNumberFormat="1" applyFont="1" applyFill="1" applyBorder="1" applyAlignment="1">
      <alignment horizontal="right" vertical="center" indent="1"/>
    </xf>
    <xf numFmtId="2" fontId="2" fillId="3" borderId="2" xfId="0" applyNumberFormat="1" applyFont="1" applyFill="1" applyBorder="1" applyAlignment="1">
      <alignment horizontal="right" indent="1"/>
    </xf>
    <xf numFmtId="2" fontId="2" fillId="14" borderId="2" xfId="9" applyNumberFormat="1" applyFont="1" applyFill="1" applyBorder="1" applyAlignment="1" applyProtection="1">
      <alignment horizontal="left" indent="3"/>
    </xf>
    <xf numFmtId="164" fontId="2" fillId="3" borderId="19" xfId="0" applyNumberFormat="1" applyFont="1" applyFill="1" applyBorder="1" applyAlignment="1" applyProtection="1">
      <alignment horizontal="center"/>
      <protection locked="0"/>
    </xf>
    <xf numFmtId="165" fontId="2" fillId="3" borderId="19" xfId="0" applyNumberFormat="1" applyFont="1" applyFill="1" applyBorder="1" applyAlignment="1" applyProtection="1">
      <alignment horizontal="center"/>
    </xf>
    <xf numFmtId="2" fontId="2" fillId="3" borderId="19" xfId="0" applyNumberFormat="1" applyFont="1" applyFill="1" applyBorder="1" applyAlignment="1" applyProtection="1">
      <alignment horizontal="center"/>
      <protection locked="0"/>
    </xf>
    <xf numFmtId="2" fontId="2" fillId="3" borderId="19" xfId="0" applyNumberFormat="1" applyFont="1" applyFill="1" applyBorder="1" applyAlignment="1" applyProtection="1">
      <alignment horizontal="center"/>
    </xf>
  </cellXfs>
  <cellStyles count="17">
    <cellStyle name="Comma" xfId="10" builtinId="3"/>
    <cellStyle name="Excel Built-in Normal" xfId="9"/>
    <cellStyle name="Įprastas 2" xfId="2"/>
    <cellStyle name="Įprastas 2 2" xfId="3"/>
    <cellStyle name="Įprastas 3" xfId="6"/>
    <cellStyle name="Įprastas 4" xfId="7"/>
    <cellStyle name="Įprastas 5" xfId="8"/>
    <cellStyle name="Įprastas 6" xfId="13"/>
    <cellStyle name="Įprastas 7" xfId="15"/>
    <cellStyle name="Normal" xfId="0" builtinId="0"/>
    <cellStyle name="Normal 3" xfId="16"/>
    <cellStyle name="Paprastas 2" xfId="5"/>
    <cellStyle name="Paprastas 3" xfId="1"/>
    <cellStyle name="Paprastas 4" xfId="4"/>
    <cellStyle name="Paprastas 5" xfId="11"/>
    <cellStyle name="Paprastas 6" xfId="12"/>
    <cellStyle name="Paprastas 7" xfId="14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8"/>
  <sheetViews>
    <sheetView tabSelected="1" zoomScaleNormal="100" workbookViewId="0">
      <pane xSplit="1" ySplit="5" topLeftCell="B6" activePane="bottomRight" state="frozen"/>
      <selection pane="topRight" activeCell="C1" sqref="C1"/>
      <selection pane="bottomLeft" activeCell="A9" sqref="A9"/>
      <selection pane="bottomRight" activeCell="W20" sqref="W19:W20"/>
    </sheetView>
  </sheetViews>
  <sheetFormatPr defaultRowHeight="11.25"/>
  <cols>
    <col min="1" max="1" width="8.7109375" style="6" customWidth="1"/>
    <col min="2" max="2" width="12.140625" style="5" bestFit="1" customWidth="1"/>
    <col min="3" max="3" width="30.42578125" style="42" customWidth="1"/>
    <col min="4" max="4" width="6.28515625" style="5" customWidth="1"/>
    <col min="5" max="6" width="7.7109375" style="5" customWidth="1"/>
    <col min="7" max="7" width="8.5703125" style="5" customWidth="1"/>
    <col min="8" max="8" width="9.5703125" style="5" customWidth="1"/>
    <col min="9" max="9" width="7.140625" style="5" customWidth="1"/>
    <col min="10" max="10" width="8.140625" style="5" customWidth="1"/>
    <col min="11" max="11" width="12.28515625" style="5" customWidth="1"/>
    <col min="12" max="12" width="8.140625" style="5" customWidth="1"/>
    <col min="13" max="13" width="11.5703125" style="5" customWidth="1"/>
    <col min="14" max="14" width="10.140625" style="5" customWidth="1"/>
    <col min="15" max="15" width="11.28515625" style="5" customWidth="1"/>
    <col min="16" max="16" width="11.85546875" style="5" customWidth="1"/>
    <col min="17" max="17" width="11.7109375" style="5" customWidth="1"/>
    <col min="18" max="16384" width="9.140625" style="1"/>
  </cols>
  <sheetData>
    <row r="1" spans="1:17" ht="19.5" customHeight="1" thickBot="1">
      <c r="A1" s="124" t="s">
        <v>889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 customHeight="1">
      <c r="A2" s="132" t="s">
        <v>0</v>
      </c>
      <c r="B2" s="130" t="s">
        <v>23</v>
      </c>
      <c r="C2" s="113" t="s">
        <v>1</v>
      </c>
      <c r="D2" s="113" t="s">
        <v>2</v>
      </c>
      <c r="E2" s="113" t="s">
        <v>14</v>
      </c>
      <c r="F2" s="127" t="s">
        <v>10</v>
      </c>
      <c r="G2" s="128"/>
      <c r="H2" s="128"/>
      <c r="I2" s="129"/>
      <c r="J2" s="113" t="s">
        <v>3</v>
      </c>
      <c r="K2" s="113" t="s">
        <v>13</v>
      </c>
      <c r="L2" s="113" t="s">
        <v>4</v>
      </c>
      <c r="M2" s="113" t="s">
        <v>5</v>
      </c>
      <c r="N2" s="113" t="s">
        <v>9</v>
      </c>
      <c r="O2" s="134" t="s">
        <v>17</v>
      </c>
      <c r="P2" s="113" t="s">
        <v>21</v>
      </c>
      <c r="Q2" s="125" t="s">
        <v>19</v>
      </c>
    </row>
    <row r="3" spans="1:17" s="3" customFormat="1" ht="52.5" customHeight="1">
      <c r="A3" s="133"/>
      <c r="B3" s="131"/>
      <c r="C3" s="136"/>
      <c r="D3" s="114"/>
      <c r="E3" s="114"/>
      <c r="F3" s="2" t="s">
        <v>16</v>
      </c>
      <c r="G3" s="2" t="s">
        <v>11</v>
      </c>
      <c r="H3" s="2" t="s">
        <v>15</v>
      </c>
      <c r="I3" s="2" t="s">
        <v>12</v>
      </c>
      <c r="J3" s="114"/>
      <c r="K3" s="114"/>
      <c r="L3" s="114"/>
      <c r="M3" s="114"/>
      <c r="N3" s="114"/>
      <c r="O3" s="135"/>
      <c r="P3" s="114"/>
      <c r="Q3" s="126"/>
    </row>
    <row r="4" spans="1:17" s="7" customFormat="1" ht="21" customHeight="1" thickBot="1">
      <c r="A4" s="133"/>
      <c r="B4" s="131"/>
      <c r="C4" s="136"/>
      <c r="D4" s="28" t="s">
        <v>6</v>
      </c>
      <c r="E4" s="28" t="s">
        <v>7</v>
      </c>
      <c r="F4" s="28" t="s">
        <v>8</v>
      </c>
      <c r="G4" s="28" t="s">
        <v>8</v>
      </c>
      <c r="H4" s="28" t="s">
        <v>8</v>
      </c>
      <c r="I4" s="28" t="s">
        <v>8</v>
      </c>
      <c r="J4" s="28" t="s">
        <v>18</v>
      </c>
      <c r="K4" s="28" t="s">
        <v>8</v>
      </c>
      <c r="L4" s="28" t="s">
        <v>18</v>
      </c>
      <c r="M4" s="28" t="s">
        <v>22</v>
      </c>
      <c r="N4" s="28" t="s">
        <v>28</v>
      </c>
      <c r="O4" s="28" t="s">
        <v>29</v>
      </c>
      <c r="P4" s="29" t="s">
        <v>20</v>
      </c>
      <c r="Q4" s="30" t="s">
        <v>30</v>
      </c>
    </row>
    <row r="5" spans="1:17" s="7" customFormat="1" ht="13.5" customHeight="1" thickBot="1">
      <c r="A5" s="36">
        <v>1</v>
      </c>
      <c r="B5" s="31">
        <v>2</v>
      </c>
      <c r="C5" s="32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2">
        <v>12</v>
      </c>
      <c r="M5" s="33">
        <v>13</v>
      </c>
      <c r="N5" s="33">
        <v>14</v>
      </c>
      <c r="O5" s="34">
        <v>15</v>
      </c>
      <c r="P5" s="32">
        <v>16</v>
      </c>
      <c r="Q5" s="35">
        <v>17</v>
      </c>
    </row>
    <row r="6" spans="1:17" s="4" customFormat="1" ht="11.25" customHeight="1">
      <c r="A6" s="363" t="s">
        <v>27</v>
      </c>
      <c r="B6" s="364" t="s">
        <v>220</v>
      </c>
      <c r="C6" s="365" t="s">
        <v>185</v>
      </c>
      <c r="D6" s="161">
        <v>64</v>
      </c>
      <c r="E6" s="161">
        <v>1987</v>
      </c>
      <c r="F6" s="163">
        <v>1.94</v>
      </c>
      <c r="G6" s="366">
        <v>1.94</v>
      </c>
      <c r="H6" s="366">
        <v>0</v>
      </c>
      <c r="I6" s="163">
        <v>0</v>
      </c>
      <c r="J6" s="163">
        <v>2419.35</v>
      </c>
      <c r="K6" s="163">
        <f>I6/J6*L6</f>
        <v>0</v>
      </c>
      <c r="L6" s="163">
        <v>2419.35</v>
      </c>
      <c r="M6" s="164">
        <f>K6/L6</f>
        <v>0</v>
      </c>
      <c r="N6" s="162">
        <f>49.4*1.09</f>
        <v>53.846000000000004</v>
      </c>
      <c r="O6" s="162">
        <f>M6*N6</f>
        <v>0</v>
      </c>
      <c r="P6" s="165">
        <f>M6*60*1000</f>
        <v>0</v>
      </c>
      <c r="Q6" s="166">
        <f>P6*N6/1000</f>
        <v>0</v>
      </c>
    </row>
    <row r="7" spans="1:17" s="4" customFormat="1" ht="12.75" customHeight="1">
      <c r="A7" s="367"/>
      <c r="B7" s="238" t="s">
        <v>698</v>
      </c>
      <c r="C7" s="240" t="s">
        <v>638</v>
      </c>
      <c r="D7" s="186">
        <v>40</v>
      </c>
      <c r="E7" s="186">
        <v>2007</v>
      </c>
      <c r="F7" s="187">
        <v>9.6690000000000005</v>
      </c>
      <c r="G7" s="187">
        <v>6.6972800000000001</v>
      </c>
      <c r="H7" s="187">
        <v>2.9717199999999999</v>
      </c>
      <c r="I7" s="187">
        <v>0</v>
      </c>
      <c r="J7" s="187">
        <v>2350.71</v>
      </c>
      <c r="K7" s="187">
        <v>0</v>
      </c>
      <c r="L7" s="187">
        <v>2350.71</v>
      </c>
      <c r="M7" s="241">
        <v>0</v>
      </c>
      <c r="N7" s="188">
        <v>61.040000000000006</v>
      </c>
      <c r="O7" s="188">
        <v>0</v>
      </c>
      <c r="P7" s="189">
        <v>0</v>
      </c>
      <c r="Q7" s="190">
        <v>0</v>
      </c>
    </row>
    <row r="8" spans="1:17" s="4" customFormat="1" ht="12.75" customHeight="1">
      <c r="A8" s="367"/>
      <c r="B8" s="238" t="s">
        <v>698</v>
      </c>
      <c r="C8" s="240" t="s">
        <v>639</v>
      </c>
      <c r="D8" s="186">
        <v>61</v>
      </c>
      <c r="E8" s="186">
        <v>1965</v>
      </c>
      <c r="F8" s="187">
        <v>15.959</v>
      </c>
      <c r="G8" s="187">
        <v>7.5571270000000004</v>
      </c>
      <c r="H8" s="187">
        <v>8.4018610000000002</v>
      </c>
      <c r="I8" s="187">
        <v>0</v>
      </c>
      <c r="J8" s="187">
        <v>2700.04</v>
      </c>
      <c r="K8" s="187">
        <v>0</v>
      </c>
      <c r="L8" s="187">
        <v>2700.04</v>
      </c>
      <c r="M8" s="241">
        <v>0</v>
      </c>
      <c r="N8" s="188">
        <v>61.040000000000006</v>
      </c>
      <c r="O8" s="188">
        <v>0</v>
      </c>
      <c r="P8" s="189">
        <v>0</v>
      </c>
      <c r="Q8" s="190">
        <v>0</v>
      </c>
    </row>
    <row r="9" spans="1:17" s="4" customFormat="1" ht="12.75" customHeight="1">
      <c r="A9" s="367"/>
      <c r="B9" s="238" t="s">
        <v>731</v>
      </c>
      <c r="C9" s="240" t="s">
        <v>699</v>
      </c>
      <c r="D9" s="186">
        <v>55</v>
      </c>
      <c r="E9" s="186">
        <v>1993</v>
      </c>
      <c r="F9" s="187">
        <v>12.45</v>
      </c>
      <c r="G9" s="187">
        <v>7.548</v>
      </c>
      <c r="H9" s="187">
        <v>4.9020109999999999</v>
      </c>
      <c r="I9" s="187">
        <v>0</v>
      </c>
      <c r="J9" s="187">
        <v>3524.86</v>
      </c>
      <c r="K9" s="187">
        <v>0</v>
      </c>
      <c r="L9" s="187">
        <v>3524.86</v>
      </c>
      <c r="M9" s="241">
        <v>0</v>
      </c>
      <c r="N9" s="188">
        <v>79.025000000000006</v>
      </c>
      <c r="O9" s="188">
        <v>0</v>
      </c>
      <c r="P9" s="242">
        <v>0</v>
      </c>
      <c r="Q9" s="368">
        <v>0</v>
      </c>
    </row>
    <row r="10" spans="1:17" s="4" customFormat="1" ht="12.75" customHeight="1">
      <c r="A10" s="367"/>
      <c r="B10" s="238" t="s">
        <v>731</v>
      </c>
      <c r="C10" s="240" t="s">
        <v>700</v>
      </c>
      <c r="D10" s="186">
        <v>55</v>
      </c>
      <c r="E10" s="186">
        <v>1990</v>
      </c>
      <c r="F10" s="187">
        <v>18.994</v>
      </c>
      <c r="G10" s="187">
        <v>6.7252679999999998</v>
      </c>
      <c r="H10" s="187">
        <v>12.268716</v>
      </c>
      <c r="I10" s="187">
        <v>0</v>
      </c>
      <c r="J10" s="187">
        <v>3527.73</v>
      </c>
      <c r="K10" s="187">
        <v>0</v>
      </c>
      <c r="L10" s="187">
        <v>3527.73</v>
      </c>
      <c r="M10" s="241">
        <v>0</v>
      </c>
      <c r="N10" s="188">
        <v>79.025000000000006</v>
      </c>
      <c r="O10" s="188">
        <v>0</v>
      </c>
      <c r="P10" s="242">
        <v>0</v>
      </c>
      <c r="Q10" s="368">
        <v>0</v>
      </c>
    </row>
    <row r="11" spans="1:17" s="4" customFormat="1" ht="12.75" customHeight="1">
      <c r="A11" s="367"/>
      <c r="B11" s="167" t="s">
        <v>853</v>
      </c>
      <c r="C11" s="196" t="s">
        <v>828</v>
      </c>
      <c r="D11" s="197">
        <v>14</v>
      </c>
      <c r="E11" s="198">
        <v>2011</v>
      </c>
      <c r="F11" s="199">
        <v>2.8809999999999998</v>
      </c>
      <c r="G11" s="199">
        <v>0.95946299999999995</v>
      </c>
      <c r="H11" s="199">
        <v>1.9215370000000001</v>
      </c>
      <c r="I11" s="199">
        <v>0</v>
      </c>
      <c r="J11" s="199">
        <v>517.4</v>
      </c>
      <c r="K11" s="199">
        <v>0</v>
      </c>
      <c r="L11" s="199">
        <v>517.4</v>
      </c>
      <c r="M11" s="200">
        <v>0</v>
      </c>
      <c r="N11" s="201">
        <v>62.021000000000001</v>
      </c>
      <c r="O11" s="201">
        <v>0</v>
      </c>
      <c r="P11" s="243">
        <v>0</v>
      </c>
      <c r="Q11" s="369">
        <v>0</v>
      </c>
    </row>
    <row r="12" spans="1:17" s="4" customFormat="1" ht="12.75" customHeight="1">
      <c r="A12" s="367"/>
      <c r="B12" s="167" t="s">
        <v>853</v>
      </c>
      <c r="C12" s="202" t="s">
        <v>829</v>
      </c>
      <c r="D12" s="198">
        <v>20</v>
      </c>
      <c r="E12" s="198">
        <v>0</v>
      </c>
      <c r="F12" s="199">
        <v>5.57</v>
      </c>
      <c r="G12" s="199">
        <v>2.3035169999999998</v>
      </c>
      <c r="H12" s="199">
        <v>3.2</v>
      </c>
      <c r="I12" s="199">
        <v>6.6483E-2</v>
      </c>
      <c r="J12" s="199">
        <v>1135.0999999999999</v>
      </c>
      <c r="K12" s="199">
        <v>6.6483E-2</v>
      </c>
      <c r="L12" s="199">
        <v>1135.0999999999999</v>
      </c>
      <c r="M12" s="200">
        <v>5.8570170029072334E-5</v>
      </c>
      <c r="N12" s="201">
        <v>62.021000000000001</v>
      </c>
      <c r="O12" s="201">
        <v>3.6325805153730952E-3</v>
      </c>
      <c r="P12" s="243">
        <v>3.5142102017443402</v>
      </c>
      <c r="Q12" s="369">
        <v>0.21795483092238571</v>
      </c>
    </row>
    <row r="13" spans="1:17" s="4" customFormat="1" ht="12.75" customHeight="1">
      <c r="A13" s="367"/>
      <c r="B13" s="167" t="s">
        <v>754</v>
      </c>
      <c r="C13" s="240" t="s">
        <v>732</v>
      </c>
      <c r="D13" s="186">
        <v>93</v>
      </c>
      <c r="E13" s="186">
        <v>1973</v>
      </c>
      <c r="F13" s="187">
        <v>24.963000000000001</v>
      </c>
      <c r="G13" s="187">
        <v>10.239525</v>
      </c>
      <c r="H13" s="187">
        <v>14.4</v>
      </c>
      <c r="I13" s="187">
        <v>0.32347500000000001</v>
      </c>
      <c r="J13" s="187">
        <v>4520.3</v>
      </c>
      <c r="K13" s="187">
        <v>0.32347500000000001</v>
      </c>
      <c r="L13" s="187">
        <v>4520.3</v>
      </c>
      <c r="M13" s="241">
        <v>7.1560515894962721E-5</v>
      </c>
      <c r="N13" s="188">
        <v>79.897000000000006</v>
      </c>
      <c r="O13" s="188">
        <v>5.7174705384598372E-3</v>
      </c>
      <c r="P13" s="242">
        <v>4.2936309536977637</v>
      </c>
      <c r="Q13" s="368">
        <v>0.34304823230759024</v>
      </c>
    </row>
    <row r="14" spans="1:17" s="4" customFormat="1" ht="12.75" customHeight="1">
      <c r="A14" s="367"/>
      <c r="B14" s="167" t="s">
        <v>46</v>
      </c>
      <c r="C14" s="244" t="s">
        <v>47</v>
      </c>
      <c r="D14" s="245">
        <v>46</v>
      </c>
      <c r="E14" s="245" t="s">
        <v>31</v>
      </c>
      <c r="F14" s="246">
        <f>+G14+H14+I14</f>
        <v>10.489993</v>
      </c>
      <c r="G14" s="246">
        <v>3.0871749999999998</v>
      </c>
      <c r="H14" s="246">
        <v>7.2</v>
      </c>
      <c r="I14" s="246">
        <v>0.202818</v>
      </c>
      <c r="J14" s="246">
        <v>1872.78</v>
      </c>
      <c r="K14" s="246">
        <v>0.202818</v>
      </c>
      <c r="L14" s="246">
        <v>1872.78</v>
      </c>
      <c r="M14" s="247">
        <f>K14/L14</f>
        <v>1.0829782462435523E-4</v>
      </c>
      <c r="N14" s="248">
        <v>65.727000000000004</v>
      </c>
      <c r="O14" s="249">
        <f>M14*N14</f>
        <v>7.1180911190849971E-3</v>
      </c>
      <c r="P14" s="137">
        <f>M14*60*1000</f>
        <v>6.4978694774613146</v>
      </c>
      <c r="Q14" s="138">
        <f>P14*N14/1000</f>
        <v>0.42708546714509987</v>
      </c>
    </row>
    <row r="15" spans="1:17" s="4" customFormat="1" ht="12.75" customHeight="1">
      <c r="A15" s="367"/>
      <c r="B15" s="238" t="s">
        <v>548</v>
      </c>
      <c r="C15" s="244" t="s">
        <v>508</v>
      </c>
      <c r="D15" s="245">
        <v>20</v>
      </c>
      <c r="E15" s="245">
        <v>1993</v>
      </c>
      <c r="F15" s="246">
        <v>5.9089999999999998</v>
      </c>
      <c r="G15" s="246">
        <v>2.4940000000000002</v>
      </c>
      <c r="H15" s="246">
        <v>3.2</v>
      </c>
      <c r="I15" s="246">
        <f>F15-G15-H15</f>
        <v>0.21499999999999941</v>
      </c>
      <c r="J15" s="246">
        <v>1515.58</v>
      </c>
      <c r="K15" s="246">
        <v>0.215</v>
      </c>
      <c r="L15" s="246">
        <v>1515.58</v>
      </c>
      <c r="M15" s="247">
        <f>K15/L15</f>
        <v>1.4185988202536324E-4</v>
      </c>
      <c r="N15" s="248">
        <v>51.448</v>
      </c>
      <c r="O15" s="249">
        <f>M15*N15</f>
        <v>7.2984072104408885E-3</v>
      </c>
      <c r="P15" s="137">
        <f>M15*60*1000</f>
        <v>8.5115929215217943</v>
      </c>
      <c r="Q15" s="138">
        <f>P15*N15/1000</f>
        <v>0.43790443262645329</v>
      </c>
    </row>
    <row r="16" spans="1:17" s="4" customFormat="1" ht="12.75" customHeight="1">
      <c r="A16" s="367"/>
      <c r="B16" s="238" t="s">
        <v>698</v>
      </c>
      <c r="C16" s="240" t="s">
        <v>640</v>
      </c>
      <c r="D16" s="186">
        <v>47</v>
      </c>
      <c r="E16" s="186">
        <v>2007</v>
      </c>
      <c r="F16" s="187">
        <v>13.404</v>
      </c>
      <c r="G16" s="187">
        <v>9.2354850000000006</v>
      </c>
      <c r="H16" s="187">
        <v>3.76</v>
      </c>
      <c r="I16" s="187">
        <v>0.40851999999999999</v>
      </c>
      <c r="J16" s="187">
        <v>2876.41</v>
      </c>
      <c r="K16" s="187">
        <v>0.40851999999999999</v>
      </c>
      <c r="L16" s="187">
        <v>2876.41</v>
      </c>
      <c r="M16" s="241">
        <v>1.4202425940669099E-4</v>
      </c>
      <c r="N16" s="188">
        <v>61.040000000000006</v>
      </c>
      <c r="O16" s="188">
        <v>8.6691607941844183E-3</v>
      </c>
      <c r="P16" s="189">
        <v>8.5214555644014585</v>
      </c>
      <c r="Q16" s="190">
        <v>0.52014964765106508</v>
      </c>
    </row>
    <row r="17" spans="1:17" s="4" customFormat="1" ht="12.75" customHeight="1">
      <c r="A17" s="367"/>
      <c r="B17" s="238" t="s">
        <v>548</v>
      </c>
      <c r="C17" s="244" t="s">
        <v>509</v>
      </c>
      <c r="D17" s="245">
        <v>108</v>
      </c>
      <c r="E17" s="245">
        <v>1980</v>
      </c>
      <c r="F17" s="246">
        <v>29.315000000000001</v>
      </c>
      <c r="G17" s="246">
        <v>11.196999999999999</v>
      </c>
      <c r="H17" s="246">
        <v>17.12</v>
      </c>
      <c r="I17" s="246">
        <f>F17-G17-H17</f>
        <v>0.99800000000000111</v>
      </c>
      <c r="J17" s="246">
        <v>6229.1</v>
      </c>
      <c r="K17" s="246">
        <v>0.997</v>
      </c>
      <c r="L17" s="246">
        <v>6165.14</v>
      </c>
      <c r="M17" s="247">
        <f>K17/L17</f>
        <v>1.6171571124094504E-4</v>
      </c>
      <c r="N17" s="248">
        <v>51.448</v>
      </c>
      <c r="O17" s="249">
        <f>M17*N17</f>
        <v>8.3199499119241405E-3</v>
      </c>
      <c r="P17" s="137">
        <f>M17*60*1000</f>
        <v>9.7029426744567022</v>
      </c>
      <c r="Q17" s="138">
        <f>P17*N17/1000</f>
        <v>0.49919699471544837</v>
      </c>
    </row>
    <row r="18" spans="1:17" s="4" customFormat="1" ht="12.75" customHeight="1">
      <c r="A18" s="367"/>
      <c r="B18" s="238" t="s">
        <v>548</v>
      </c>
      <c r="C18" s="244" t="s">
        <v>510</v>
      </c>
      <c r="D18" s="245">
        <v>45</v>
      </c>
      <c r="E18" s="245">
        <v>1973</v>
      </c>
      <c r="F18" s="246">
        <v>11.897</v>
      </c>
      <c r="G18" s="246">
        <v>4.1470000000000002</v>
      </c>
      <c r="H18" s="246">
        <v>7.2</v>
      </c>
      <c r="I18" s="246">
        <f>F18-G18-H18</f>
        <v>0.54999999999999982</v>
      </c>
      <c r="J18" s="246">
        <v>2317.75</v>
      </c>
      <c r="K18" s="246">
        <v>0.55000000000000004</v>
      </c>
      <c r="L18" s="246">
        <v>2317.75</v>
      </c>
      <c r="M18" s="247">
        <f>K18/L18</f>
        <v>2.3729910473519578E-4</v>
      </c>
      <c r="N18" s="248">
        <v>51.448</v>
      </c>
      <c r="O18" s="249">
        <f>M18*N18</f>
        <v>1.2208564340416353E-2</v>
      </c>
      <c r="P18" s="137">
        <f>M18*60*1000</f>
        <v>14.237946284111748</v>
      </c>
      <c r="Q18" s="138">
        <f>P18*N18/1000</f>
        <v>0.73251386042498123</v>
      </c>
    </row>
    <row r="19" spans="1:17" s="4" customFormat="1" ht="12.75" customHeight="1">
      <c r="A19" s="367"/>
      <c r="B19" s="238" t="s">
        <v>698</v>
      </c>
      <c r="C19" s="240" t="s">
        <v>641</v>
      </c>
      <c r="D19" s="186">
        <v>40</v>
      </c>
      <c r="E19" s="186">
        <v>2007</v>
      </c>
      <c r="F19" s="187">
        <v>10.641</v>
      </c>
      <c r="G19" s="187">
        <v>6.8816179999999996</v>
      </c>
      <c r="H19" s="187">
        <v>3.2</v>
      </c>
      <c r="I19" s="187">
        <v>0.55938500000000002</v>
      </c>
      <c r="J19" s="187">
        <v>2352.7399999999998</v>
      </c>
      <c r="K19" s="187">
        <v>0.55938500000000002</v>
      </c>
      <c r="L19" s="187">
        <v>2352.7399999999998</v>
      </c>
      <c r="M19" s="241">
        <v>2.3775895339051491E-4</v>
      </c>
      <c r="N19" s="188">
        <v>61.040000000000006</v>
      </c>
      <c r="O19" s="188">
        <v>1.4512806514957032E-2</v>
      </c>
      <c r="P19" s="189">
        <v>14.265537203430895</v>
      </c>
      <c r="Q19" s="190">
        <v>0.87076839089742186</v>
      </c>
    </row>
    <row r="20" spans="1:17" s="4" customFormat="1" ht="12.75" customHeight="1">
      <c r="A20" s="367"/>
      <c r="B20" s="167" t="s">
        <v>806</v>
      </c>
      <c r="C20" s="191" t="s">
        <v>783</v>
      </c>
      <c r="D20" s="192">
        <v>45</v>
      </c>
      <c r="E20" s="192">
        <v>1983</v>
      </c>
      <c r="F20" s="193">
        <v>9.9700000000000006</v>
      </c>
      <c r="G20" s="193">
        <v>2.4843120000000001</v>
      </c>
      <c r="H20" s="193">
        <v>6.88</v>
      </c>
      <c r="I20" s="193">
        <v>0.60569000000000006</v>
      </c>
      <c r="J20" s="193">
        <v>2205.25</v>
      </c>
      <c r="K20" s="193">
        <v>0.60569000000000006</v>
      </c>
      <c r="L20" s="193">
        <v>2205.25</v>
      </c>
      <c r="M20" s="194">
        <v>2.7465820201791184E-4</v>
      </c>
      <c r="N20" s="195">
        <v>94.612000000000009</v>
      </c>
      <c r="O20" s="195">
        <v>2.5985961809318676E-2</v>
      </c>
      <c r="P20" s="250">
        <v>16.47949212107471</v>
      </c>
      <c r="Q20" s="370">
        <v>1.5591577085591206</v>
      </c>
    </row>
    <row r="21" spans="1:17" s="4" customFormat="1" ht="12.75" customHeight="1">
      <c r="A21" s="367"/>
      <c r="B21" s="167" t="s">
        <v>401</v>
      </c>
      <c r="C21" s="174" t="s">
        <v>363</v>
      </c>
      <c r="D21" s="167">
        <v>50</v>
      </c>
      <c r="E21" s="167">
        <v>1978</v>
      </c>
      <c r="F21" s="169">
        <v>12.9</v>
      </c>
      <c r="G21" s="169">
        <v>4.1349270000000002</v>
      </c>
      <c r="H21" s="169">
        <v>8</v>
      </c>
      <c r="I21" s="169">
        <v>0.76506399999999997</v>
      </c>
      <c r="J21" s="169">
        <v>2590.16</v>
      </c>
      <c r="K21" s="169">
        <v>0.76506399999999997</v>
      </c>
      <c r="L21" s="169">
        <v>2590.16</v>
      </c>
      <c r="M21" s="170">
        <f>K21/L21</f>
        <v>2.9537325879482349E-4</v>
      </c>
      <c r="N21" s="168">
        <v>61.585000000000001</v>
      </c>
      <c r="O21" s="168">
        <f>M21*N21</f>
        <v>1.8190562142879205E-2</v>
      </c>
      <c r="P21" s="171">
        <f>M21*1000*60</f>
        <v>17.722395527689411</v>
      </c>
      <c r="Q21" s="172">
        <f>O21*60</f>
        <v>1.0914337285727522</v>
      </c>
    </row>
    <row r="22" spans="1:17" s="4" customFormat="1" ht="12.75" customHeight="1">
      <c r="A22" s="367"/>
      <c r="B22" s="238" t="s">
        <v>179</v>
      </c>
      <c r="C22" s="244" t="s">
        <v>139</v>
      </c>
      <c r="D22" s="245">
        <v>9</v>
      </c>
      <c r="E22" s="245">
        <v>1985</v>
      </c>
      <c r="F22" s="246">
        <v>18.1327</v>
      </c>
      <c r="G22" s="246">
        <v>11.1248</v>
      </c>
      <c r="H22" s="246">
        <v>5.97</v>
      </c>
      <c r="I22" s="246">
        <f>F22-G22-H22</f>
        <v>1.0378999999999996</v>
      </c>
      <c r="J22" s="246">
        <v>3131.9</v>
      </c>
      <c r="K22" s="246">
        <f>I22</f>
        <v>1.0378999999999996</v>
      </c>
      <c r="L22" s="246">
        <f>J22</f>
        <v>3131.9</v>
      </c>
      <c r="M22" s="247">
        <f>K22/L22</f>
        <v>3.3139627702033893E-4</v>
      </c>
      <c r="N22" s="248">
        <v>57.7</v>
      </c>
      <c r="O22" s="249">
        <f>M22*N22</f>
        <v>1.9121565184073559E-2</v>
      </c>
      <c r="P22" s="137">
        <f>M22*60*1000</f>
        <v>19.883776621220335</v>
      </c>
      <c r="Q22" s="138">
        <f>P22*N22/1000</f>
        <v>1.1472939110444134</v>
      </c>
    </row>
    <row r="23" spans="1:17" s="4" customFormat="1" ht="12.75" customHeight="1">
      <c r="A23" s="367"/>
      <c r="B23" s="238" t="s">
        <v>130</v>
      </c>
      <c r="C23" s="244" t="s">
        <v>118</v>
      </c>
      <c r="D23" s="245">
        <v>50</v>
      </c>
      <c r="E23" s="245">
        <v>1980</v>
      </c>
      <c r="F23" s="246">
        <v>13.81</v>
      </c>
      <c r="G23" s="246">
        <v>4.8209999999999997</v>
      </c>
      <c r="H23" s="246">
        <v>7.92</v>
      </c>
      <c r="I23" s="246">
        <v>1.069</v>
      </c>
      <c r="J23" s="246">
        <v>2544.91</v>
      </c>
      <c r="K23" s="246">
        <v>1.069</v>
      </c>
      <c r="L23" s="246">
        <v>2544.91</v>
      </c>
      <c r="M23" s="247">
        <f>K23/L23</f>
        <v>4.200541472979398E-4</v>
      </c>
      <c r="N23" s="248">
        <v>65.900000000000006</v>
      </c>
      <c r="O23" s="249">
        <f>M23*N23</f>
        <v>2.7681568306934235E-2</v>
      </c>
      <c r="P23" s="137">
        <f>M23*60*1000</f>
        <v>25.203248837876387</v>
      </c>
      <c r="Q23" s="138">
        <f>P23*N23/1000</f>
        <v>1.6608940984160541</v>
      </c>
    </row>
    <row r="24" spans="1:17" s="4" customFormat="1" ht="12.75" customHeight="1">
      <c r="A24" s="367"/>
      <c r="B24" s="238" t="s">
        <v>562</v>
      </c>
      <c r="C24" s="244" t="s">
        <v>883</v>
      </c>
      <c r="D24" s="245">
        <v>45</v>
      </c>
      <c r="E24" s="245">
        <v>1978</v>
      </c>
      <c r="F24" s="246">
        <f>G24+H24+I24</f>
        <v>12.67</v>
      </c>
      <c r="G24" s="246">
        <v>4.5999999999999996</v>
      </c>
      <c r="H24" s="246">
        <v>7.1</v>
      </c>
      <c r="I24" s="246">
        <v>0.97</v>
      </c>
      <c r="J24" s="246">
        <v>2285.7199999999998</v>
      </c>
      <c r="K24" s="246">
        <v>0.97</v>
      </c>
      <c r="L24" s="246">
        <v>2285.6999999999998</v>
      </c>
      <c r="M24" s="247">
        <f>K24/L24</f>
        <v>4.2437765236032725E-4</v>
      </c>
      <c r="N24" s="248">
        <v>49.27</v>
      </c>
      <c r="O24" s="249">
        <f>M24*N24</f>
        <v>2.0909086931793323E-2</v>
      </c>
      <c r="P24" s="137">
        <f>M24*60*1000</f>
        <v>25.462659141619636</v>
      </c>
      <c r="Q24" s="138">
        <f>P24*N24/1000</f>
        <v>1.2545452159075994</v>
      </c>
    </row>
    <row r="25" spans="1:17" s="4" customFormat="1" ht="12.75" customHeight="1">
      <c r="A25" s="367"/>
      <c r="B25" s="238" t="s">
        <v>318</v>
      </c>
      <c r="C25" s="174" t="s">
        <v>277</v>
      </c>
      <c r="D25" s="167">
        <v>100</v>
      </c>
      <c r="E25" s="167" t="s">
        <v>278</v>
      </c>
      <c r="F25" s="169">
        <v>10.817368</v>
      </c>
      <c r="G25" s="169">
        <v>1.883054</v>
      </c>
      <c r="H25" s="169">
        <v>7.0512600000000001</v>
      </c>
      <c r="I25" s="169">
        <v>1.883054</v>
      </c>
      <c r="J25" s="169">
        <v>4428.2300000000005</v>
      </c>
      <c r="K25" s="169">
        <v>1.883054</v>
      </c>
      <c r="L25" s="169">
        <v>4428.2300000000005</v>
      </c>
      <c r="M25" s="170">
        <v>4.2523852645413624E-4</v>
      </c>
      <c r="N25" s="168">
        <v>49.1</v>
      </c>
      <c r="O25" s="168">
        <v>2.087921164889809E-2</v>
      </c>
      <c r="P25" s="171">
        <v>25.514311587248176</v>
      </c>
      <c r="Q25" s="172">
        <v>1.2527526989338855</v>
      </c>
    </row>
    <row r="26" spans="1:17" s="4" customFormat="1" ht="12.75" customHeight="1">
      <c r="A26" s="367"/>
      <c r="B26" s="238" t="s">
        <v>562</v>
      </c>
      <c r="C26" s="244" t="s">
        <v>884</v>
      </c>
      <c r="D26" s="245">
        <v>40</v>
      </c>
      <c r="E26" s="245" t="s">
        <v>278</v>
      </c>
      <c r="F26" s="246">
        <f>G26+H26+I26</f>
        <v>12.34</v>
      </c>
      <c r="G26" s="246">
        <v>5.07</v>
      </c>
      <c r="H26" s="246">
        <v>6.23</v>
      </c>
      <c r="I26" s="246">
        <v>1.04</v>
      </c>
      <c r="J26" s="246">
        <v>2281.6999999999998</v>
      </c>
      <c r="K26" s="246">
        <v>1.04</v>
      </c>
      <c r="L26" s="246">
        <v>2281.6999999999998</v>
      </c>
      <c r="M26" s="247">
        <f>K26/L26</f>
        <v>4.5580049962747082E-4</v>
      </c>
      <c r="N26" s="248">
        <v>49.27</v>
      </c>
      <c r="O26" s="249">
        <f>M26*N26</f>
        <v>2.2457290616645489E-2</v>
      </c>
      <c r="P26" s="137">
        <f>M26*60*1000</f>
        <v>27.348029977648249</v>
      </c>
      <c r="Q26" s="138">
        <f>P26*N26/1000</f>
        <v>1.3474374369987292</v>
      </c>
    </row>
    <row r="27" spans="1:17" s="4" customFormat="1" ht="12.75" customHeight="1">
      <c r="A27" s="367"/>
      <c r="B27" s="238" t="s">
        <v>220</v>
      </c>
      <c r="C27" s="174" t="s">
        <v>184</v>
      </c>
      <c r="D27" s="167">
        <v>86</v>
      </c>
      <c r="E27" s="167">
        <v>2006</v>
      </c>
      <c r="F27" s="169">
        <v>15.74</v>
      </c>
      <c r="G27" s="239">
        <v>11.16</v>
      </c>
      <c r="H27" s="239">
        <v>2.11</v>
      </c>
      <c r="I27" s="169">
        <f>F27-G27-H27</f>
        <v>2.4700000000000002</v>
      </c>
      <c r="J27" s="169">
        <v>5054.6000000000004</v>
      </c>
      <c r="K27" s="169">
        <f>I27/J27*L27</f>
        <v>2.4700000000000002</v>
      </c>
      <c r="L27" s="169">
        <v>5054.6000000000004</v>
      </c>
      <c r="M27" s="170">
        <f>K27/L27</f>
        <v>4.8866379139793456E-4</v>
      </c>
      <c r="N27" s="168">
        <f>49.4*1.09</f>
        <v>53.846000000000004</v>
      </c>
      <c r="O27" s="168">
        <f>M27*N27</f>
        <v>2.6312590511613186E-2</v>
      </c>
      <c r="P27" s="171">
        <f>M27*60*1000</f>
        <v>29.319827483876075</v>
      </c>
      <c r="Q27" s="172">
        <f>P27*N27/1000</f>
        <v>1.5787554306967913</v>
      </c>
    </row>
    <row r="28" spans="1:17" s="4" customFormat="1" ht="12.75" customHeight="1">
      <c r="A28" s="367"/>
      <c r="B28" s="167" t="s">
        <v>360</v>
      </c>
      <c r="C28" s="181" t="s">
        <v>319</v>
      </c>
      <c r="D28" s="182">
        <v>45</v>
      </c>
      <c r="E28" s="183" t="s">
        <v>320</v>
      </c>
      <c r="F28" s="251">
        <v>12.36</v>
      </c>
      <c r="G28" s="251">
        <v>4.0199999999999996</v>
      </c>
      <c r="H28" s="251">
        <v>7.2</v>
      </c>
      <c r="I28" s="251">
        <v>1.1399999999999999</v>
      </c>
      <c r="J28" s="252">
        <v>2319.88</v>
      </c>
      <c r="K28" s="251">
        <v>1.1399999999999999</v>
      </c>
      <c r="L28" s="252">
        <v>2319.88</v>
      </c>
      <c r="M28" s="247">
        <f>K28/L28</f>
        <v>4.9140472783074985E-4</v>
      </c>
      <c r="N28" s="248">
        <v>60.6</v>
      </c>
      <c r="O28" s="249">
        <f>M28*N28</f>
        <v>2.9779126506543442E-2</v>
      </c>
      <c r="P28" s="137">
        <f>M28*60*1000</f>
        <v>29.484283669844991</v>
      </c>
      <c r="Q28" s="138">
        <f>P28*N28/1000</f>
        <v>1.7867475903926064</v>
      </c>
    </row>
    <row r="29" spans="1:17" s="4" customFormat="1" ht="12.75" customHeight="1">
      <c r="A29" s="367"/>
      <c r="B29" s="167" t="s">
        <v>360</v>
      </c>
      <c r="C29" s="181" t="s">
        <v>321</v>
      </c>
      <c r="D29" s="182">
        <v>40</v>
      </c>
      <c r="E29" s="183" t="s">
        <v>278</v>
      </c>
      <c r="F29" s="251">
        <v>11.31</v>
      </c>
      <c r="G29" s="251">
        <v>3.61</v>
      </c>
      <c r="H29" s="251">
        <v>6.4</v>
      </c>
      <c r="I29" s="251">
        <v>1.3</v>
      </c>
      <c r="J29" s="252">
        <v>2612.13</v>
      </c>
      <c r="K29" s="251">
        <v>1.3</v>
      </c>
      <c r="L29" s="252">
        <v>2612.13</v>
      </c>
      <c r="M29" s="247">
        <f>K29/L29</f>
        <v>4.9767814006194174E-4</v>
      </c>
      <c r="N29" s="248">
        <v>60.6</v>
      </c>
      <c r="O29" s="249">
        <f>M29*N29</f>
        <v>3.0159295287753671E-2</v>
      </c>
      <c r="P29" s="137">
        <f>M29*60*1000</f>
        <v>29.860688403716505</v>
      </c>
      <c r="Q29" s="138">
        <f>P29*N29/1000</f>
        <v>1.8095577172652202</v>
      </c>
    </row>
    <row r="30" spans="1:17" s="4" customFormat="1" ht="12.75" customHeight="1">
      <c r="A30" s="367"/>
      <c r="B30" s="238" t="s">
        <v>442</v>
      </c>
      <c r="C30" s="244" t="s">
        <v>402</v>
      </c>
      <c r="D30" s="245">
        <v>45</v>
      </c>
      <c r="E30" s="245">
        <v>1973</v>
      </c>
      <c r="F30" s="246">
        <f>G30+H30+I30</f>
        <v>11.899999000000001</v>
      </c>
      <c r="G30" s="246">
        <v>3.74241</v>
      </c>
      <c r="H30" s="246">
        <v>7.2</v>
      </c>
      <c r="I30" s="246">
        <v>0.95758900000000002</v>
      </c>
      <c r="J30" s="246">
        <v>1892.31</v>
      </c>
      <c r="K30" s="246">
        <f>I30</f>
        <v>0.95758900000000002</v>
      </c>
      <c r="L30" s="246">
        <f>J30</f>
        <v>1892.31</v>
      </c>
      <c r="M30" s="247">
        <f>K30/L30</f>
        <v>5.0604235035485727E-4</v>
      </c>
      <c r="N30" s="248">
        <v>56.789000000000001</v>
      </c>
      <c r="O30" s="249">
        <f>M30*N30</f>
        <v>2.8737639034301991E-2</v>
      </c>
      <c r="P30" s="137">
        <f>M30*60*1000</f>
        <v>30.362541021291438</v>
      </c>
      <c r="Q30" s="138">
        <f>P30*N30/1000</f>
        <v>1.7242583420581195</v>
      </c>
    </row>
    <row r="31" spans="1:17" s="4" customFormat="1" ht="12.75" customHeight="1">
      <c r="A31" s="367"/>
      <c r="B31" s="167" t="s">
        <v>46</v>
      </c>
      <c r="C31" s="244" t="s">
        <v>48</v>
      </c>
      <c r="D31" s="245">
        <v>25</v>
      </c>
      <c r="E31" s="245" t="s">
        <v>31</v>
      </c>
      <c r="F31" s="246">
        <f>+G31+H31+I31</f>
        <v>6.1000010000000007</v>
      </c>
      <c r="G31" s="246">
        <v>1.922102</v>
      </c>
      <c r="H31" s="246">
        <v>3.68</v>
      </c>
      <c r="I31" s="246">
        <v>0.49789899999999998</v>
      </c>
      <c r="J31" s="246">
        <v>971.5</v>
      </c>
      <c r="K31" s="246">
        <v>0.49789899999999998</v>
      </c>
      <c r="L31" s="246">
        <v>971.5</v>
      </c>
      <c r="M31" s="247">
        <f>K31/L31</f>
        <v>5.125054040144107E-4</v>
      </c>
      <c r="N31" s="248">
        <v>65.727000000000004</v>
      </c>
      <c r="O31" s="249">
        <f>M31*N31</f>
        <v>3.3685442689655176E-2</v>
      </c>
      <c r="P31" s="137">
        <f>M31*60*1000</f>
        <v>30.750324240864643</v>
      </c>
      <c r="Q31" s="138">
        <f>P31*N31/1000</f>
        <v>2.0211265613793103</v>
      </c>
    </row>
    <row r="32" spans="1:17" s="4" customFormat="1" ht="12.75" customHeight="1">
      <c r="A32" s="367"/>
      <c r="B32" s="238" t="s">
        <v>731</v>
      </c>
      <c r="C32" s="240" t="s">
        <v>701</v>
      </c>
      <c r="D32" s="186">
        <v>44</v>
      </c>
      <c r="E32" s="186">
        <v>2004</v>
      </c>
      <c r="F32" s="187">
        <v>6.681</v>
      </c>
      <c r="G32" s="187">
        <v>2.3460000000000001</v>
      </c>
      <c r="H32" s="187">
        <v>3.52</v>
      </c>
      <c r="I32" s="187">
        <v>0.81499600000000005</v>
      </c>
      <c r="J32" s="187">
        <v>1548.41</v>
      </c>
      <c r="K32" s="187">
        <v>0.81499600000000005</v>
      </c>
      <c r="L32" s="187">
        <v>1548.41</v>
      </c>
      <c r="M32" s="241">
        <v>5.2634379783132376E-4</v>
      </c>
      <c r="N32" s="188">
        <v>79.025000000000006</v>
      </c>
      <c r="O32" s="188">
        <v>4.1594318623620362E-2</v>
      </c>
      <c r="P32" s="242">
        <v>31.580627869879425</v>
      </c>
      <c r="Q32" s="368">
        <v>2.4956591174172216</v>
      </c>
    </row>
    <row r="33" spans="1:17" s="4" customFormat="1" ht="12.75" customHeight="1">
      <c r="A33" s="367"/>
      <c r="B33" s="167" t="s">
        <v>754</v>
      </c>
      <c r="C33" s="240" t="s">
        <v>733</v>
      </c>
      <c r="D33" s="186">
        <v>55</v>
      </c>
      <c r="E33" s="186">
        <v>1967</v>
      </c>
      <c r="F33" s="187">
        <v>14.369</v>
      </c>
      <c r="G33" s="187">
        <v>4.1796309999999997</v>
      </c>
      <c r="H33" s="187">
        <v>8.8000000000000007</v>
      </c>
      <c r="I33" s="187">
        <v>1.3893679999999999</v>
      </c>
      <c r="J33" s="187">
        <v>2582.1799999999998</v>
      </c>
      <c r="K33" s="187">
        <v>1.3893679999999999</v>
      </c>
      <c r="L33" s="187">
        <v>2582.1799999999998</v>
      </c>
      <c r="M33" s="241">
        <v>5.3806008876220866E-4</v>
      </c>
      <c r="N33" s="188">
        <v>79.897000000000006</v>
      </c>
      <c r="O33" s="188">
        <v>4.2989386911834189E-2</v>
      </c>
      <c r="P33" s="242">
        <v>32.283605325732516</v>
      </c>
      <c r="Q33" s="368">
        <v>2.5793632147100509</v>
      </c>
    </row>
    <row r="34" spans="1:17" s="4" customFormat="1" ht="12.75" customHeight="1">
      <c r="A34" s="367"/>
      <c r="B34" s="238" t="s">
        <v>774</v>
      </c>
      <c r="C34" s="253" t="s">
        <v>775</v>
      </c>
      <c r="D34" s="254">
        <v>40</v>
      </c>
      <c r="E34" s="254">
        <v>1982</v>
      </c>
      <c r="F34" s="255">
        <v>11.477</v>
      </c>
      <c r="G34" s="255">
        <v>4.1837850000000003</v>
      </c>
      <c r="H34" s="255">
        <v>6.24</v>
      </c>
      <c r="I34" s="255">
        <v>1.0532079999999999</v>
      </c>
      <c r="J34" s="255">
        <v>1944.42</v>
      </c>
      <c r="K34" s="255">
        <v>1.0532079999999999</v>
      </c>
      <c r="L34" s="255">
        <v>1944.42</v>
      </c>
      <c r="M34" s="256">
        <v>5.4165663796916302E-4</v>
      </c>
      <c r="N34" s="257">
        <v>81.313999999999993</v>
      </c>
      <c r="O34" s="257">
        <v>4.4044267859824515E-2</v>
      </c>
      <c r="P34" s="258">
        <v>32.499398278149776</v>
      </c>
      <c r="Q34" s="371">
        <v>2.6426560715894705</v>
      </c>
    </row>
    <row r="35" spans="1:17" s="4" customFormat="1" ht="12.75" customHeight="1">
      <c r="A35" s="367"/>
      <c r="B35" s="238" t="s">
        <v>318</v>
      </c>
      <c r="C35" s="174" t="s">
        <v>279</v>
      </c>
      <c r="D35" s="167">
        <v>55</v>
      </c>
      <c r="E35" s="167" t="s">
        <v>278</v>
      </c>
      <c r="F35" s="169">
        <v>6.3319919999999996</v>
      </c>
      <c r="G35" s="169">
        <v>1.3809960000000001</v>
      </c>
      <c r="H35" s="169">
        <v>3.5700000000000003</v>
      </c>
      <c r="I35" s="169">
        <v>1.3809960000000001</v>
      </c>
      <c r="J35" s="169">
        <v>2537.7200000000003</v>
      </c>
      <c r="K35" s="169">
        <v>1.3809960000000001</v>
      </c>
      <c r="L35" s="169">
        <v>2537.7200000000003</v>
      </c>
      <c r="M35" s="170">
        <v>5.4418769604211653E-4</v>
      </c>
      <c r="N35" s="168">
        <v>49.1</v>
      </c>
      <c r="O35" s="168">
        <v>2.6719615875667922E-2</v>
      </c>
      <c r="P35" s="171">
        <v>32.651261762526993</v>
      </c>
      <c r="Q35" s="172">
        <v>1.6031769525400754</v>
      </c>
    </row>
    <row r="36" spans="1:17" s="4" customFormat="1" ht="12.75" customHeight="1">
      <c r="A36" s="367"/>
      <c r="B36" s="167" t="s">
        <v>754</v>
      </c>
      <c r="C36" s="240" t="s">
        <v>734</v>
      </c>
      <c r="D36" s="186">
        <v>20</v>
      </c>
      <c r="E36" s="186">
        <v>1976</v>
      </c>
      <c r="F36" s="187">
        <v>8.7789999999999999</v>
      </c>
      <c r="G36" s="187">
        <v>4.7939999999999996</v>
      </c>
      <c r="H36" s="187">
        <v>3.04</v>
      </c>
      <c r="I36" s="187">
        <v>0.94499999999999995</v>
      </c>
      <c r="J36" s="187">
        <v>1720.29</v>
      </c>
      <c r="K36" s="187">
        <v>0.94499999999999995</v>
      </c>
      <c r="L36" s="187">
        <v>1720.29</v>
      </c>
      <c r="M36" s="241">
        <v>5.493259857349633E-4</v>
      </c>
      <c r="N36" s="188">
        <v>79.897000000000006</v>
      </c>
      <c r="O36" s="188">
        <v>4.3889498282266369E-2</v>
      </c>
      <c r="P36" s="242">
        <v>32.959559144097796</v>
      </c>
      <c r="Q36" s="368">
        <v>2.6333698969359816</v>
      </c>
    </row>
    <row r="37" spans="1:17" s="4" customFormat="1" ht="12.75" customHeight="1">
      <c r="A37" s="367"/>
      <c r="B37" s="238" t="s">
        <v>548</v>
      </c>
      <c r="C37" s="244" t="s">
        <v>511</v>
      </c>
      <c r="D37" s="245">
        <v>18</v>
      </c>
      <c r="E37" s="245">
        <v>1958</v>
      </c>
      <c r="F37" s="246">
        <v>5.2859999999999996</v>
      </c>
      <c r="G37" s="246">
        <v>1.972</v>
      </c>
      <c r="H37" s="246">
        <v>2.8</v>
      </c>
      <c r="I37" s="246">
        <f>F37-G37-H37</f>
        <v>0.51399999999999979</v>
      </c>
      <c r="J37" s="246">
        <v>914.96</v>
      </c>
      <c r="K37" s="246">
        <v>0.51400000000000001</v>
      </c>
      <c r="L37" s="246">
        <v>914.96</v>
      </c>
      <c r="M37" s="247">
        <f>K37/L37</f>
        <v>5.6177319227070034E-4</v>
      </c>
      <c r="N37" s="248">
        <v>51.448</v>
      </c>
      <c r="O37" s="249">
        <f>M37*N37</f>
        <v>2.8902107195942991E-2</v>
      </c>
      <c r="P37" s="137">
        <f>M37*60*1000</f>
        <v>33.706391536242016</v>
      </c>
      <c r="Q37" s="138">
        <f>P37*N37/1000</f>
        <v>1.7341264317565792</v>
      </c>
    </row>
    <row r="38" spans="1:17" s="4" customFormat="1" ht="12.75" customHeight="1">
      <c r="A38" s="367"/>
      <c r="B38" s="238" t="s">
        <v>548</v>
      </c>
      <c r="C38" s="244" t="s">
        <v>512</v>
      </c>
      <c r="D38" s="245">
        <v>60</v>
      </c>
      <c r="E38" s="245">
        <v>1971</v>
      </c>
      <c r="F38" s="246">
        <v>15.991</v>
      </c>
      <c r="G38" s="246">
        <v>4.8049999999999997</v>
      </c>
      <c r="H38" s="246">
        <v>9.6</v>
      </c>
      <c r="I38" s="246">
        <f>F38-G38-H38</f>
        <v>1.5860000000000003</v>
      </c>
      <c r="J38" s="246">
        <v>2799.22</v>
      </c>
      <c r="K38" s="246">
        <v>1.5860000000000001</v>
      </c>
      <c r="L38" s="246">
        <v>2799.22</v>
      </c>
      <c r="M38" s="247">
        <f>K38/L38</f>
        <v>5.6658640621315946E-4</v>
      </c>
      <c r="N38" s="248">
        <v>51.448</v>
      </c>
      <c r="O38" s="249">
        <f>M38*N38</f>
        <v>2.914973742685463E-2</v>
      </c>
      <c r="P38" s="137">
        <f>M38*60*1000</f>
        <v>33.995184372789566</v>
      </c>
      <c r="Q38" s="138">
        <f>P38*N38/1000</f>
        <v>1.7489842456112776</v>
      </c>
    </row>
    <row r="39" spans="1:17" s="4" customFormat="1" ht="12.75" customHeight="1">
      <c r="A39" s="367"/>
      <c r="B39" s="238" t="s">
        <v>548</v>
      </c>
      <c r="C39" s="244" t="s">
        <v>513</v>
      </c>
      <c r="D39" s="245">
        <v>30</v>
      </c>
      <c r="E39" s="245">
        <v>1991</v>
      </c>
      <c r="F39" s="246">
        <v>7.8109999999999999</v>
      </c>
      <c r="G39" s="246">
        <v>2.347</v>
      </c>
      <c r="H39" s="246">
        <v>4.6079999999999997</v>
      </c>
      <c r="I39" s="246">
        <f>F39-G39-H39</f>
        <v>0.85600000000000076</v>
      </c>
      <c r="J39" s="246">
        <v>1509.41</v>
      </c>
      <c r="K39" s="246">
        <v>0.85599999999999998</v>
      </c>
      <c r="L39" s="246">
        <v>1509.41</v>
      </c>
      <c r="M39" s="247">
        <f>K39/L39</f>
        <v>5.6710900285542032E-4</v>
      </c>
      <c r="N39" s="248">
        <v>51.448</v>
      </c>
      <c r="O39" s="249">
        <f>M39*N39</f>
        <v>2.9176623978905664E-2</v>
      </c>
      <c r="P39" s="137">
        <f>M39*60*1000</f>
        <v>34.026540171325216</v>
      </c>
      <c r="Q39" s="138">
        <f>P39*N39/1000</f>
        <v>1.7505974387343397</v>
      </c>
    </row>
    <row r="40" spans="1:17" s="4" customFormat="1" ht="12" customHeight="1">
      <c r="A40" s="367"/>
      <c r="B40" s="238" t="s">
        <v>698</v>
      </c>
      <c r="C40" s="240" t="s">
        <v>642</v>
      </c>
      <c r="D40" s="186">
        <v>52</v>
      </c>
      <c r="E40" s="186">
        <v>2009</v>
      </c>
      <c r="F40" s="187">
        <v>14.737</v>
      </c>
      <c r="G40" s="187">
        <v>9.030481</v>
      </c>
      <c r="H40" s="187">
        <v>4.16</v>
      </c>
      <c r="I40" s="187">
        <v>1.546522</v>
      </c>
      <c r="J40" s="187">
        <v>2686.29</v>
      </c>
      <c r="K40" s="187">
        <v>1.546522</v>
      </c>
      <c r="L40" s="187">
        <v>2686.29</v>
      </c>
      <c r="M40" s="241">
        <v>5.7570924955980185E-4</v>
      </c>
      <c r="N40" s="188">
        <v>61.040000000000006</v>
      </c>
      <c r="O40" s="188">
        <v>3.5141292593130306E-2</v>
      </c>
      <c r="P40" s="189">
        <v>34.542554973588111</v>
      </c>
      <c r="Q40" s="190">
        <v>2.1084775555878186</v>
      </c>
    </row>
    <row r="41" spans="1:17" s="4" customFormat="1" ht="12.75" customHeight="1">
      <c r="A41" s="367"/>
      <c r="B41" s="238" t="s">
        <v>442</v>
      </c>
      <c r="C41" s="244" t="s">
        <v>403</v>
      </c>
      <c r="D41" s="245">
        <v>45</v>
      </c>
      <c r="E41" s="245">
        <v>1974</v>
      </c>
      <c r="F41" s="246">
        <f>G41+H41+I41</f>
        <v>13.599999000000002</v>
      </c>
      <c r="G41" s="246">
        <v>5.0601070000000004</v>
      </c>
      <c r="H41" s="246">
        <v>7.2</v>
      </c>
      <c r="I41" s="246">
        <v>1.3398920000000001</v>
      </c>
      <c r="J41" s="246">
        <v>2309.59</v>
      </c>
      <c r="K41" s="246">
        <f>I41</f>
        <v>1.3398920000000001</v>
      </c>
      <c r="L41" s="246">
        <f>J41</f>
        <v>2309.59</v>
      </c>
      <c r="M41" s="247">
        <f>K41/L41</f>
        <v>5.8014279590749872E-4</v>
      </c>
      <c r="N41" s="248">
        <v>56.789000000000001</v>
      </c>
      <c r="O41" s="249">
        <f>M41*N41</f>
        <v>3.2945729236790948E-2</v>
      </c>
      <c r="P41" s="137">
        <f>M41*60*1000</f>
        <v>34.808567754449925</v>
      </c>
      <c r="Q41" s="138">
        <f>P41*N41/1000</f>
        <v>1.9767437542074566</v>
      </c>
    </row>
    <row r="42" spans="1:17" s="4" customFormat="1" ht="12.75" customHeight="1">
      <c r="A42" s="367"/>
      <c r="B42" s="238" t="s">
        <v>442</v>
      </c>
      <c r="C42" s="244" t="s">
        <v>404</v>
      </c>
      <c r="D42" s="245">
        <v>32</v>
      </c>
      <c r="E42" s="245">
        <v>1965</v>
      </c>
      <c r="F42" s="246">
        <f>G42+H42+I42</f>
        <v>8.4639999999999986</v>
      </c>
      <c r="G42" s="246">
        <v>2.6355</v>
      </c>
      <c r="H42" s="246">
        <v>5.12</v>
      </c>
      <c r="I42" s="246">
        <v>0.70849999999999991</v>
      </c>
      <c r="J42" s="246">
        <v>1220.21</v>
      </c>
      <c r="K42" s="246">
        <f>I42</f>
        <v>0.70849999999999991</v>
      </c>
      <c r="L42" s="246">
        <f>J42</f>
        <v>1220.21</v>
      </c>
      <c r="M42" s="247">
        <f>K42/L42</f>
        <v>5.8063775907425761E-4</v>
      </c>
      <c r="N42" s="248">
        <v>56.789000000000001</v>
      </c>
      <c r="O42" s="249">
        <f>M42*N42</f>
        <v>3.2973837700068016E-2</v>
      </c>
      <c r="P42" s="137">
        <f>M42*60*1000</f>
        <v>34.83826554445546</v>
      </c>
      <c r="Q42" s="138">
        <f>P42*N42/1000</f>
        <v>1.9784302620040812</v>
      </c>
    </row>
    <row r="43" spans="1:17" s="4" customFormat="1" ht="12.75" customHeight="1">
      <c r="A43" s="367"/>
      <c r="B43" s="167" t="s">
        <v>754</v>
      </c>
      <c r="C43" s="240" t="s">
        <v>735</v>
      </c>
      <c r="D43" s="186">
        <v>30</v>
      </c>
      <c r="E43" s="186">
        <v>1973</v>
      </c>
      <c r="F43" s="187">
        <v>8.702</v>
      </c>
      <c r="G43" s="187">
        <v>2.9733000000000001</v>
      </c>
      <c r="H43" s="187">
        <v>4.8</v>
      </c>
      <c r="I43" s="187">
        <v>0.92869999999999997</v>
      </c>
      <c r="J43" s="187">
        <v>1569.45</v>
      </c>
      <c r="K43" s="187">
        <v>0.92869999999999997</v>
      </c>
      <c r="L43" s="187">
        <v>1569.45</v>
      </c>
      <c r="M43" s="241">
        <v>5.9173595845678423E-4</v>
      </c>
      <c r="N43" s="188">
        <v>79.897000000000006</v>
      </c>
      <c r="O43" s="188">
        <v>4.7277927872821694E-2</v>
      </c>
      <c r="P43" s="242">
        <v>35.504157507407058</v>
      </c>
      <c r="Q43" s="368">
        <v>2.8366756723693021</v>
      </c>
    </row>
    <row r="44" spans="1:17" s="4" customFormat="1" ht="12.75" customHeight="1">
      <c r="A44" s="367"/>
      <c r="B44" s="167" t="s">
        <v>360</v>
      </c>
      <c r="C44" s="184" t="s">
        <v>322</v>
      </c>
      <c r="D44" s="182">
        <v>20</v>
      </c>
      <c r="E44" s="183" t="s">
        <v>320</v>
      </c>
      <c r="F44" s="251">
        <v>4.09</v>
      </c>
      <c r="G44" s="251">
        <v>1.54</v>
      </c>
      <c r="H44" s="251">
        <v>1.97</v>
      </c>
      <c r="I44" s="251">
        <v>0.57999999999999996</v>
      </c>
      <c r="J44" s="252">
        <v>960.25</v>
      </c>
      <c r="K44" s="251">
        <v>0.57999999999999996</v>
      </c>
      <c r="L44" s="251">
        <v>960.25</v>
      </c>
      <c r="M44" s="247">
        <f>K44/L44</f>
        <v>6.0400937255922931E-4</v>
      </c>
      <c r="N44" s="248">
        <v>60.6</v>
      </c>
      <c r="O44" s="249">
        <f>M44*N44</f>
        <v>3.6602967977089299E-2</v>
      </c>
      <c r="P44" s="137">
        <f>M44*60*1000</f>
        <v>36.240562353553763</v>
      </c>
      <c r="Q44" s="138">
        <f>P44*N44/1000</f>
        <v>2.196178078625358</v>
      </c>
    </row>
    <row r="45" spans="1:17" s="4" customFormat="1" ht="12.75" customHeight="1">
      <c r="A45" s="367"/>
      <c r="B45" s="167" t="s">
        <v>507</v>
      </c>
      <c r="C45" s="244" t="s">
        <v>474</v>
      </c>
      <c r="D45" s="245">
        <v>40</v>
      </c>
      <c r="E45" s="245">
        <v>1975</v>
      </c>
      <c r="F45" s="246">
        <v>10.545999999999999</v>
      </c>
      <c r="G45" s="246">
        <v>3.14</v>
      </c>
      <c r="H45" s="246">
        <v>6.24</v>
      </c>
      <c r="I45" s="246">
        <v>1.1659999999999999</v>
      </c>
      <c r="J45" s="246">
        <v>1929.52</v>
      </c>
      <c r="K45" s="246">
        <v>1.1659999999999999</v>
      </c>
      <c r="L45" s="246">
        <v>1929.52</v>
      </c>
      <c r="M45" s="247">
        <f>K45/L45</f>
        <v>6.0429536879638452E-4</v>
      </c>
      <c r="N45" s="248">
        <v>72.266999999999996</v>
      </c>
      <c r="O45" s="249">
        <f>M45*N45</f>
        <v>4.3670613416808314E-2</v>
      </c>
      <c r="P45" s="137">
        <f>M45*60*1000</f>
        <v>36.257722127783069</v>
      </c>
      <c r="Q45" s="138">
        <f>P45*N45/1000</f>
        <v>2.6202368050084988</v>
      </c>
    </row>
    <row r="46" spans="1:17" s="4" customFormat="1" ht="12.75" customHeight="1">
      <c r="A46" s="367"/>
      <c r="B46" s="238" t="s">
        <v>220</v>
      </c>
      <c r="C46" s="174" t="s">
        <v>180</v>
      </c>
      <c r="D46" s="167">
        <v>60</v>
      </c>
      <c r="E46" s="167">
        <v>2005</v>
      </c>
      <c r="F46" s="169">
        <v>15.83</v>
      </c>
      <c r="G46" s="239">
        <v>9.02</v>
      </c>
      <c r="H46" s="239">
        <v>3.73</v>
      </c>
      <c r="I46" s="169">
        <v>3.08</v>
      </c>
      <c r="J46" s="169">
        <v>4933.47</v>
      </c>
      <c r="K46" s="169">
        <f>I46/J46*L46</f>
        <v>2.9887450415224985</v>
      </c>
      <c r="L46" s="169">
        <v>4787.3</v>
      </c>
      <c r="M46" s="170">
        <f>K46/L46</f>
        <v>6.2430702933229554E-4</v>
      </c>
      <c r="N46" s="168">
        <f>49.4*1.09</f>
        <v>53.846000000000004</v>
      </c>
      <c r="O46" s="168">
        <f>M46*N46</f>
        <v>3.3616436301426786E-2</v>
      </c>
      <c r="P46" s="171">
        <f>M46*60*1000</f>
        <v>37.458421759937728</v>
      </c>
      <c r="Q46" s="172">
        <f>P46*N46/1000</f>
        <v>2.0169861780856069</v>
      </c>
    </row>
    <row r="47" spans="1:17" s="4" customFormat="1" ht="12.75" customHeight="1">
      <c r="A47" s="367"/>
      <c r="B47" s="238" t="s">
        <v>318</v>
      </c>
      <c r="C47" s="174" t="s">
        <v>280</v>
      </c>
      <c r="D47" s="167">
        <v>36</v>
      </c>
      <c r="E47" s="167" t="s">
        <v>278</v>
      </c>
      <c r="F47" s="169">
        <v>6.8730000000000002</v>
      </c>
      <c r="G47" s="169">
        <v>1.4730000000000001</v>
      </c>
      <c r="H47" s="169">
        <v>3.927</v>
      </c>
      <c r="I47" s="169">
        <v>1.4730000000000001</v>
      </c>
      <c r="J47" s="169">
        <v>2347.84</v>
      </c>
      <c r="K47" s="169">
        <v>1.4730000000000001</v>
      </c>
      <c r="L47" s="169">
        <v>2347.84</v>
      </c>
      <c r="M47" s="170">
        <v>6.2738517105083826E-4</v>
      </c>
      <c r="N47" s="168">
        <v>49.1</v>
      </c>
      <c r="O47" s="168">
        <v>3.0804611898596158E-2</v>
      </c>
      <c r="P47" s="171">
        <v>37.643110263050296</v>
      </c>
      <c r="Q47" s="172">
        <v>1.8482767139157694</v>
      </c>
    </row>
    <row r="48" spans="1:17" s="4" customFormat="1" ht="12.75" customHeight="1">
      <c r="A48" s="367"/>
      <c r="B48" s="238" t="s">
        <v>774</v>
      </c>
      <c r="C48" s="253" t="s">
        <v>776</v>
      </c>
      <c r="D48" s="254">
        <v>24</v>
      </c>
      <c r="E48" s="254">
        <v>1969</v>
      </c>
      <c r="F48" s="255">
        <v>5.9039999999999999</v>
      </c>
      <c r="G48" s="255">
        <v>1.422237</v>
      </c>
      <c r="H48" s="255">
        <v>3.84</v>
      </c>
      <c r="I48" s="255">
        <v>0.64176500000000003</v>
      </c>
      <c r="J48" s="255">
        <v>1020.69</v>
      </c>
      <c r="K48" s="255">
        <v>0.64176500000000003</v>
      </c>
      <c r="L48" s="255">
        <v>1020.69</v>
      </c>
      <c r="M48" s="256">
        <v>6.2875603758241977E-4</v>
      </c>
      <c r="N48" s="257">
        <v>81.313999999999993</v>
      </c>
      <c r="O48" s="257">
        <v>5.1126668439976874E-2</v>
      </c>
      <c r="P48" s="258">
        <v>37.725362254945189</v>
      </c>
      <c r="Q48" s="371">
        <v>3.0676001063986127</v>
      </c>
    </row>
    <row r="49" spans="1:17" s="4" customFormat="1" ht="12.75" customHeight="1">
      <c r="A49" s="367"/>
      <c r="B49" s="167" t="s">
        <v>754</v>
      </c>
      <c r="C49" s="240" t="s">
        <v>736</v>
      </c>
      <c r="D49" s="186">
        <v>40</v>
      </c>
      <c r="E49" s="186">
        <v>2009</v>
      </c>
      <c r="F49" s="187">
        <v>8.5760000000000005</v>
      </c>
      <c r="G49" s="187">
        <v>3.9721259999999998</v>
      </c>
      <c r="H49" s="187">
        <v>3.2</v>
      </c>
      <c r="I49" s="187">
        <v>1.403878</v>
      </c>
      <c r="J49" s="187">
        <v>2225.48</v>
      </c>
      <c r="K49" s="187">
        <v>1.403878</v>
      </c>
      <c r="L49" s="187">
        <v>2225.48</v>
      </c>
      <c r="M49" s="241">
        <v>6.308203174146701E-4</v>
      </c>
      <c r="N49" s="188">
        <v>79.897000000000006</v>
      </c>
      <c r="O49" s="188">
        <v>5.0400650900479904E-2</v>
      </c>
      <c r="P49" s="242">
        <v>37.849219044880208</v>
      </c>
      <c r="Q49" s="368">
        <v>3.024039054028794</v>
      </c>
    </row>
    <row r="50" spans="1:17" s="4" customFormat="1" ht="12.75" customHeight="1">
      <c r="A50" s="367"/>
      <c r="B50" s="167" t="s">
        <v>806</v>
      </c>
      <c r="C50" s="191" t="s">
        <v>784</v>
      </c>
      <c r="D50" s="192">
        <v>12</v>
      </c>
      <c r="E50" s="192">
        <v>1980</v>
      </c>
      <c r="F50" s="193">
        <v>3.01</v>
      </c>
      <c r="G50" s="193">
        <v>0.87924000000000002</v>
      </c>
      <c r="H50" s="193">
        <v>1.76</v>
      </c>
      <c r="I50" s="193">
        <v>0.37076100000000001</v>
      </c>
      <c r="J50" s="193">
        <v>584.73</v>
      </c>
      <c r="K50" s="193">
        <v>0.37076100000000001</v>
      </c>
      <c r="L50" s="193">
        <v>584.73</v>
      </c>
      <c r="M50" s="194">
        <v>6.3407213585757525E-4</v>
      </c>
      <c r="N50" s="195">
        <v>94.612000000000009</v>
      </c>
      <c r="O50" s="195">
        <v>5.9990832917756913E-2</v>
      </c>
      <c r="P50" s="250">
        <v>38.044328151454515</v>
      </c>
      <c r="Q50" s="370">
        <v>3.599449975065415</v>
      </c>
    </row>
    <row r="51" spans="1:17" s="4" customFormat="1" ht="12.75" customHeight="1">
      <c r="A51" s="367"/>
      <c r="B51" s="238" t="s">
        <v>548</v>
      </c>
      <c r="C51" s="244" t="s">
        <v>514</v>
      </c>
      <c r="D51" s="245">
        <v>54</v>
      </c>
      <c r="E51" s="245">
        <v>1976</v>
      </c>
      <c r="F51" s="246">
        <v>17.094999999999999</v>
      </c>
      <c r="G51" s="246">
        <v>6.593</v>
      </c>
      <c r="H51" s="246">
        <v>8.64</v>
      </c>
      <c r="I51" s="246">
        <f>F51-G51-H51</f>
        <v>1.8619999999999983</v>
      </c>
      <c r="J51" s="246">
        <v>2897.91</v>
      </c>
      <c r="K51" s="246">
        <v>1.8220000000000001</v>
      </c>
      <c r="L51" s="246">
        <v>2835.64</v>
      </c>
      <c r="M51" s="247">
        <f>K51/L51</f>
        <v>6.4253572385775354E-4</v>
      </c>
      <c r="N51" s="248">
        <v>51.448</v>
      </c>
      <c r="O51" s="249">
        <f>M51*N51</f>
        <v>3.3057177921033701E-2</v>
      </c>
      <c r="P51" s="137">
        <f>M51*60*1000</f>
        <v>38.552143431465218</v>
      </c>
      <c r="Q51" s="138">
        <f>P51*N51/1000</f>
        <v>1.9834306752620225</v>
      </c>
    </row>
    <row r="52" spans="1:17" s="4" customFormat="1" ht="12.75" customHeight="1">
      <c r="A52" s="367"/>
      <c r="B52" s="238" t="s">
        <v>731</v>
      </c>
      <c r="C52" s="240" t="s">
        <v>702</v>
      </c>
      <c r="D52" s="186">
        <v>25</v>
      </c>
      <c r="E52" s="186">
        <v>1978</v>
      </c>
      <c r="F52" s="187">
        <v>4.1980000000000004</v>
      </c>
      <c r="G52" s="187">
        <v>2.346714</v>
      </c>
      <c r="H52" s="187">
        <v>1</v>
      </c>
      <c r="I52" s="187">
        <v>0.85128599999999999</v>
      </c>
      <c r="J52" s="187">
        <v>1284.25</v>
      </c>
      <c r="K52" s="187">
        <v>0.85128599999999999</v>
      </c>
      <c r="L52" s="187">
        <v>1284.25</v>
      </c>
      <c r="M52" s="241">
        <v>6.628662643566284E-4</v>
      </c>
      <c r="N52" s="188">
        <v>79.025000000000006</v>
      </c>
      <c r="O52" s="188">
        <v>5.238300654078256E-2</v>
      </c>
      <c r="P52" s="242">
        <v>39.771975861397706</v>
      </c>
      <c r="Q52" s="368">
        <v>3.1429803924469537</v>
      </c>
    </row>
    <row r="53" spans="1:17" s="4" customFormat="1" ht="12.75" customHeight="1">
      <c r="A53" s="367"/>
      <c r="B53" s="167" t="s">
        <v>46</v>
      </c>
      <c r="C53" s="244" t="s">
        <v>49</v>
      </c>
      <c r="D53" s="245">
        <v>12</v>
      </c>
      <c r="E53" s="245" t="s">
        <v>31</v>
      </c>
      <c r="F53" s="246">
        <f>+G53+H53+I53</f>
        <v>3.271998</v>
      </c>
      <c r="G53" s="246">
        <v>0.88051599999999997</v>
      </c>
      <c r="H53" s="246">
        <v>1.92</v>
      </c>
      <c r="I53" s="246">
        <v>0.47148200000000001</v>
      </c>
      <c r="J53" s="246">
        <v>699.92</v>
      </c>
      <c r="K53" s="246">
        <v>0.47148200000000001</v>
      </c>
      <c r="L53" s="246">
        <v>699.92</v>
      </c>
      <c r="M53" s="247">
        <f>K53/L53</f>
        <v>6.7362269973711289E-4</v>
      </c>
      <c r="N53" s="248">
        <v>65.727000000000004</v>
      </c>
      <c r="O53" s="249">
        <f>M53*N53</f>
        <v>4.4275199185621221E-2</v>
      </c>
      <c r="P53" s="137">
        <f>M53*60*1000</f>
        <v>40.417361984226773</v>
      </c>
      <c r="Q53" s="138">
        <f>P53*N53/1000</f>
        <v>2.656511951137273</v>
      </c>
    </row>
    <row r="54" spans="1:17" s="4" customFormat="1" ht="12.75" customHeight="1">
      <c r="A54" s="367"/>
      <c r="B54" s="238" t="s">
        <v>130</v>
      </c>
      <c r="C54" s="244" t="s">
        <v>119</v>
      </c>
      <c r="D54" s="245">
        <v>40</v>
      </c>
      <c r="E54" s="245">
        <v>1985</v>
      </c>
      <c r="F54" s="246">
        <v>12.445</v>
      </c>
      <c r="G54" s="246">
        <v>4.4980000000000002</v>
      </c>
      <c r="H54" s="246">
        <v>6.4</v>
      </c>
      <c r="I54" s="246">
        <v>1.5469999999999999</v>
      </c>
      <c r="J54" s="246">
        <v>2266.1799999999998</v>
      </c>
      <c r="K54" s="246">
        <v>1.5469999999999999</v>
      </c>
      <c r="L54" s="246">
        <v>2266.1799999999998</v>
      </c>
      <c r="M54" s="247">
        <f>K54/L54</f>
        <v>6.8264656823376784E-4</v>
      </c>
      <c r="N54" s="248">
        <v>65.900000000000006</v>
      </c>
      <c r="O54" s="249">
        <f>M54*N54</f>
        <v>4.4986408846605305E-2</v>
      </c>
      <c r="P54" s="137">
        <f>M54*60*1000</f>
        <v>40.958794094026068</v>
      </c>
      <c r="Q54" s="138">
        <f>P54*N54/1000</f>
        <v>2.6991845307963183</v>
      </c>
    </row>
    <row r="55" spans="1:17" s="4" customFormat="1" ht="12.75" customHeight="1">
      <c r="A55" s="367"/>
      <c r="B55" s="167" t="s">
        <v>806</v>
      </c>
      <c r="C55" s="191" t="s">
        <v>785</v>
      </c>
      <c r="D55" s="192">
        <v>12</v>
      </c>
      <c r="E55" s="192">
        <v>1980</v>
      </c>
      <c r="F55" s="193">
        <v>2.1549999999999998</v>
      </c>
      <c r="G55" s="193">
        <v>0.39157799999999998</v>
      </c>
      <c r="H55" s="193">
        <v>1.43842</v>
      </c>
      <c r="I55" s="193">
        <v>0.32500000000000001</v>
      </c>
      <c r="J55" s="193">
        <v>468.68</v>
      </c>
      <c r="K55" s="193">
        <v>0.32500000000000001</v>
      </c>
      <c r="L55" s="193">
        <v>468.68</v>
      </c>
      <c r="M55" s="194">
        <v>6.9343688657506192E-4</v>
      </c>
      <c r="N55" s="195">
        <v>94.612000000000009</v>
      </c>
      <c r="O55" s="195">
        <v>6.5607450712639764E-2</v>
      </c>
      <c r="P55" s="250">
        <v>41.606213194503717</v>
      </c>
      <c r="Q55" s="370">
        <v>3.936447042758386</v>
      </c>
    </row>
    <row r="56" spans="1:17" s="4" customFormat="1" ht="12.75" customHeight="1">
      <c r="A56" s="367"/>
      <c r="B56" s="238" t="s">
        <v>548</v>
      </c>
      <c r="C56" s="244" t="s">
        <v>515</v>
      </c>
      <c r="D56" s="245">
        <v>35</v>
      </c>
      <c r="E56" s="245">
        <v>1991</v>
      </c>
      <c r="F56" s="246">
        <v>11.16</v>
      </c>
      <c r="G56" s="246">
        <v>4.0629999999999997</v>
      </c>
      <c r="H56" s="246">
        <v>5.44</v>
      </c>
      <c r="I56" s="246">
        <f>F56-G56-H56</f>
        <v>1.657</v>
      </c>
      <c r="J56" s="246">
        <v>2370.19</v>
      </c>
      <c r="K56" s="246">
        <v>1.6140000000000001</v>
      </c>
      <c r="L56" s="246">
        <v>2295.2600000000002</v>
      </c>
      <c r="M56" s="247">
        <f>K56/L56</f>
        <v>7.0318830982110962E-4</v>
      </c>
      <c r="N56" s="248">
        <v>51.448</v>
      </c>
      <c r="O56" s="249">
        <f>M56*N56</f>
        <v>3.6177632163676449E-2</v>
      </c>
      <c r="P56" s="137">
        <f>M56*60*1000</f>
        <v>42.191298589266573</v>
      </c>
      <c r="Q56" s="138">
        <f>P56*N56/1000</f>
        <v>2.1706579298205866</v>
      </c>
    </row>
    <row r="57" spans="1:17" s="4" customFormat="1" ht="12.75" customHeight="1">
      <c r="A57" s="367"/>
      <c r="B57" s="238" t="s">
        <v>220</v>
      </c>
      <c r="C57" s="174" t="s">
        <v>188</v>
      </c>
      <c r="D57" s="167">
        <v>72</v>
      </c>
      <c r="E57" s="167">
        <v>2005</v>
      </c>
      <c r="F57" s="169">
        <v>20.72</v>
      </c>
      <c r="G57" s="239">
        <v>13.39</v>
      </c>
      <c r="H57" s="239">
        <v>3.54</v>
      </c>
      <c r="I57" s="169">
        <v>3.79</v>
      </c>
      <c r="J57" s="169">
        <v>5350</v>
      </c>
      <c r="K57" s="169">
        <f>I57/J57*L57</f>
        <v>3.79</v>
      </c>
      <c r="L57" s="169">
        <v>5350</v>
      </c>
      <c r="M57" s="170">
        <f>K57/L57</f>
        <v>7.0841121495327105E-4</v>
      </c>
      <c r="N57" s="168">
        <f>49.4*1.09</f>
        <v>53.846000000000004</v>
      </c>
      <c r="O57" s="168">
        <f>M57*N57</f>
        <v>3.8145110280373838E-2</v>
      </c>
      <c r="P57" s="171">
        <f>M57*60*1000</f>
        <v>42.504672897196265</v>
      </c>
      <c r="Q57" s="172">
        <f>P57*N57/1000</f>
        <v>2.2887066168224299</v>
      </c>
    </row>
    <row r="58" spans="1:17" s="4" customFormat="1" ht="12.75" customHeight="1">
      <c r="A58" s="367"/>
      <c r="B58" s="238" t="s">
        <v>220</v>
      </c>
      <c r="C58" s="174" t="s">
        <v>181</v>
      </c>
      <c r="D58" s="167">
        <v>18</v>
      </c>
      <c r="E58" s="167">
        <v>2006</v>
      </c>
      <c r="F58" s="169">
        <v>4.49</v>
      </c>
      <c r="G58" s="239">
        <v>1.42</v>
      </c>
      <c r="H58" s="239">
        <v>1.6</v>
      </c>
      <c r="I58" s="169">
        <f>F58-G58-H58</f>
        <v>1.4700000000000002</v>
      </c>
      <c r="J58" s="169">
        <v>1988.27</v>
      </c>
      <c r="K58" s="169">
        <f>I58/J58*L58</f>
        <v>1.1192145432964338</v>
      </c>
      <c r="L58" s="169">
        <v>1513.81</v>
      </c>
      <c r="M58" s="170">
        <f>K58/L58</f>
        <v>7.3933620685319413E-4</v>
      </c>
      <c r="N58" s="168">
        <f>49.4*1.09</f>
        <v>53.846000000000004</v>
      </c>
      <c r="O58" s="168">
        <f>M58*N58</f>
        <v>3.9810297394217091E-2</v>
      </c>
      <c r="P58" s="171">
        <f>M58*60*1000</f>
        <v>44.360172411191648</v>
      </c>
      <c r="Q58" s="172">
        <f>P58*N58/1000</f>
        <v>2.3886178436530257</v>
      </c>
    </row>
    <row r="59" spans="1:17" s="4" customFormat="1" ht="12.75" customHeight="1">
      <c r="A59" s="367"/>
      <c r="B59" s="167" t="s">
        <v>46</v>
      </c>
      <c r="C59" s="244" t="s">
        <v>50</v>
      </c>
      <c r="D59" s="245">
        <v>16</v>
      </c>
      <c r="E59" s="245" t="s">
        <v>31</v>
      </c>
      <c r="F59" s="246">
        <f>+G59+H59+I59</f>
        <v>2.241047</v>
      </c>
      <c r="G59" s="246">
        <v>0.73018400000000006</v>
      </c>
      <c r="H59" s="246">
        <v>1.1399999999999999</v>
      </c>
      <c r="I59" s="246">
        <v>0.370863</v>
      </c>
      <c r="J59" s="246">
        <v>707.85</v>
      </c>
      <c r="K59" s="246">
        <v>0.52980899999999997</v>
      </c>
      <c r="L59" s="246">
        <v>707.85</v>
      </c>
      <c r="M59" s="247">
        <f>K59/L59</f>
        <v>7.4847637211273568E-4</v>
      </c>
      <c r="N59" s="248">
        <v>65.727000000000004</v>
      </c>
      <c r="O59" s="249">
        <f>M59*N59</f>
        <v>4.919510650985378E-2</v>
      </c>
      <c r="P59" s="137">
        <f>M59*60*1000</f>
        <v>44.90858232676414</v>
      </c>
      <c r="Q59" s="138">
        <f>P59*N59/1000</f>
        <v>2.9517063905912271</v>
      </c>
    </row>
    <row r="60" spans="1:17" s="4" customFormat="1" ht="12.75" customHeight="1">
      <c r="A60" s="367"/>
      <c r="B60" s="238" t="s">
        <v>562</v>
      </c>
      <c r="C60" s="244" t="s">
        <v>885</v>
      </c>
      <c r="D60" s="245">
        <v>45</v>
      </c>
      <c r="E60" s="245" t="s">
        <v>278</v>
      </c>
      <c r="F60" s="246">
        <f>G60+H60+I60</f>
        <v>12.81</v>
      </c>
      <c r="G60" s="246">
        <v>3.95</v>
      </c>
      <c r="H60" s="246">
        <v>7.1</v>
      </c>
      <c r="I60" s="246">
        <v>1.76</v>
      </c>
      <c r="J60" s="246">
        <v>2301.9899999999998</v>
      </c>
      <c r="K60" s="246">
        <v>1.76</v>
      </c>
      <c r="L60" s="246">
        <v>2301.9899999999998</v>
      </c>
      <c r="M60" s="247">
        <f>K60/L60</f>
        <v>7.6455588425666495E-4</v>
      </c>
      <c r="N60" s="248">
        <v>49.27</v>
      </c>
      <c r="O60" s="249">
        <f>M60*N60</f>
        <v>3.7669668417325886E-2</v>
      </c>
      <c r="P60" s="137">
        <f>M60*60*1000</f>
        <v>45.873353055399896</v>
      </c>
      <c r="Q60" s="138">
        <f>P60*N60/1000</f>
        <v>2.2601801050395531</v>
      </c>
    </row>
    <row r="61" spans="1:17" s="4" customFormat="1" ht="12.75" customHeight="1">
      <c r="A61" s="367"/>
      <c r="B61" s="238" t="s">
        <v>318</v>
      </c>
      <c r="C61" s="174" t="s">
        <v>281</v>
      </c>
      <c r="D61" s="167">
        <v>73</v>
      </c>
      <c r="E61" s="167" t="s">
        <v>278</v>
      </c>
      <c r="F61" s="169">
        <v>14.455400000000001</v>
      </c>
      <c r="G61" s="169">
        <v>3.1222000000000003</v>
      </c>
      <c r="H61" s="169">
        <v>8.2110000000000003</v>
      </c>
      <c r="I61" s="169">
        <v>3.1222000000000003</v>
      </c>
      <c r="J61" s="169">
        <v>4063.9500000000003</v>
      </c>
      <c r="K61" s="169">
        <v>3.1222000000000003</v>
      </c>
      <c r="L61" s="169">
        <v>4063.9500000000003</v>
      </c>
      <c r="M61" s="170">
        <v>7.6826732612359893E-4</v>
      </c>
      <c r="N61" s="168">
        <v>49.1</v>
      </c>
      <c r="O61" s="168">
        <v>3.7721925712668712E-2</v>
      </c>
      <c r="P61" s="171">
        <v>46.096039567415936</v>
      </c>
      <c r="Q61" s="172">
        <v>2.2633155427601221</v>
      </c>
    </row>
    <row r="62" spans="1:17" s="4" customFormat="1" ht="12.75" customHeight="1">
      <c r="A62" s="367"/>
      <c r="B62" s="238" t="s">
        <v>318</v>
      </c>
      <c r="C62" s="174" t="s">
        <v>282</v>
      </c>
      <c r="D62" s="167">
        <v>60</v>
      </c>
      <c r="E62" s="167" t="s">
        <v>278</v>
      </c>
      <c r="F62" s="169">
        <v>8.4285259999999997</v>
      </c>
      <c r="G62" s="169">
        <v>2.0985279999999999</v>
      </c>
      <c r="H62" s="169">
        <v>4.2314699999999998</v>
      </c>
      <c r="I62" s="169">
        <v>2.0985279999999999</v>
      </c>
      <c r="J62" s="169">
        <v>2725.38</v>
      </c>
      <c r="K62" s="169">
        <v>2.0985279999999999</v>
      </c>
      <c r="L62" s="169">
        <v>2725.38</v>
      </c>
      <c r="M62" s="170">
        <v>7.6999464294887315E-4</v>
      </c>
      <c r="N62" s="168">
        <v>49.1</v>
      </c>
      <c r="O62" s="168">
        <v>3.7806736968789674E-2</v>
      </c>
      <c r="P62" s="171">
        <v>46.199678576932392</v>
      </c>
      <c r="Q62" s="172">
        <v>2.2684042181273805</v>
      </c>
    </row>
    <row r="63" spans="1:17" s="4" customFormat="1" ht="12.75" customHeight="1">
      <c r="A63" s="367"/>
      <c r="B63" s="167" t="s">
        <v>507</v>
      </c>
      <c r="C63" s="244" t="s">
        <v>476</v>
      </c>
      <c r="D63" s="245">
        <v>28</v>
      </c>
      <c r="E63" s="245">
        <v>1981</v>
      </c>
      <c r="F63" s="246">
        <v>7.7720000000000002</v>
      </c>
      <c r="G63" s="246">
        <v>2.1890000000000001</v>
      </c>
      <c r="H63" s="246">
        <v>4.43</v>
      </c>
      <c r="I63" s="246">
        <v>1.103</v>
      </c>
      <c r="J63" s="246">
        <v>1420.11</v>
      </c>
      <c r="K63" s="246">
        <v>1.103</v>
      </c>
      <c r="L63" s="246">
        <v>1420.11</v>
      </c>
      <c r="M63" s="247">
        <f>K63/L63</f>
        <v>7.7670039644816256E-4</v>
      </c>
      <c r="N63" s="248">
        <v>72.266999999999996</v>
      </c>
      <c r="O63" s="249">
        <f>M63*N63</f>
        <v>5.6129807550119364E-2</v>
      </c>
      <c r="P63" s="137">
        <f>M63*60*1000</f>
        <v>46.602023786889752</v>
      </c>
      <c r="Q63" s="138">
        <f>P63*N63/1000</f>
        <v>3.3677884530071616</v>
      </c>
    </row>
    <row r="64" spans="1:17" s="4" customFormat="1" ht="12.75" customHeight="1">
      <c r="A64" s="367"/>
      <c r="B64" s="167" t="s">
        <v>754</v>
      </c>
      <c r="C64" s="240" t="s">
        <v>737</v>
      </c>
      <c r="D64" s="186">
        <v>10</v>
      </c>
      <c r="E64" s="186">
        <v>1999</v>
      </c>
      <c r="F64" s="187">
        <v>0.99</v>
      </c>
      <c r="G64" s="187">
        <v>0</v>
      </c>
      <c r="H64" s="187">
        <v>0</v>
      </c>
      <c r="I64" s="187">
        <v>0.99</v>
      </c>
      <c r="J64" s="187">
        <v>1261.9000000000001</v>
      </c>
      <c r="K64" s="187">
        <v>0.99</v>
      </c>
      <c r="L64" s="187">
        <v>1261.9000000000001</v>
      </c>
      <c r="M64" s="241">
        <v>7.8453126238212209E-4</v>
      </c>
      <c r="N64" s="188">
        <v>79.897000000000006</v>
      </c>
      <c r="O64" s="188">
        <v>6.2681694270544416E-2</v>
      </c>
      <c r="P64" s="242">
        <v>47.071875742927325</v>
      </c>
      <c r="Q64" s="368">
        <v>3.7609016562326647</v>
      </c>
    </row>
    <row r="65" spans="1:17" s="4" customFormat="1" ht="12.75" customHeight="1">
      <c r="A65" s="367"/>
      <c r="B65" s="238" t="s">
        <v>220</v>
      </c>
      <c r="C65" s="174" t="s">
        <v>182</v>
      </c>
      <c r="D65" s="167">
        <v>118</v>
      </c>
      <c r="E65" s="167">
        <v>2007</v>
      </c>
      <c r="F65" s="169">
        <v>40.46</v>
      </c>
      <c r="G65" s="239">
        <v>17.600000000000001</v>
      </c>
      <c r="H65" s="239">
        <v>16.53</v>
      </c>
      <c r="I65" s="169">
        <f>F65-G65-H65</f>
        <v>6.3299999999999983</v>
      </c>
      <c r="J65" s="169">
        <v>7736.38</v>
      </c>
      <c r="K65" s="169">
        <f>I65/J65*L65</f>
        <v>5.7125280299054584</v>
      </c>
      <c r="L65" s="169">
        <v>6981.72</v>
      </c>
      <c r="M65" s="170">
        <f>K65/L65</f>
        <v>8.1821213539148775E-4</v>
      </c>
      <c r="N65" s="168">
        <f>49.4*1.09</f>
        <v>53.846000000000004</v>
      </c>
      <c r="O65" s="168">
        <f>M65*N65</f>
        <v>4.4057450642290052E-2</v>
      </c>
      <c r="P65" s="171">
        <f>M65*60*1000</f>
        <v>49.092728123489266</v>
      </c>
      <c r="Q65" s="172">
        <f>P65*N65/1000</f>
        <v>2.6434470385374036</v>
      </c>
    </row>
    <row r="66" spans="1:17" s="4" customFormat="1" ht="12.75" customHeight="1">
      <c r="A66" s="367"/>
      <c r="B66" s="238" t="s">
        <v>220</v>
      </c>
      <c r="C66" s="174" t="s">
        <v>183</v>
      </c>
      <c r="D66" s="167">
        <v>38</v>
      </c>
      <c r="E66" s="167">
        <v>2004</v>
      </c>
      <c r="F66" s="169">
        <v>7.55</v>
      </c>
      <c r="G66" s="239">
        <v>5.59</v>
      </c>
      <c r="H66" s="239">
        <v>0</v>
      </c>
      <c r="I66" s="169">
        <v>1.96</v>
      </c>
      <c r="J66" s="169">
        <v>2371.6999999999998</v>
      </c>
      <c r="K66" s="169">
        <f>I66/J66*L66</f>
        <v>1.96</v>
      </c>
      <c r="L66" s="169">
        <v>2371.6999999999998</v>
      </c>
      <c r="M66" s="170">
        <f>K66/L66</f>
        <v>8.2641143483577187E-4</v>
      </c>
      <c r="N66" s="168">
        <f>49.4*1.09</f>
        <v>53.846000000000004</v>
      </c>
      <c r="O66" s="168">
        <f>M66*N66</f>
        <v>4.4498950120166976E-2</v>
      </c>
      <c r="P66" s="171">
        <f>M66*60*1000</f>
        <v>49.584686090146313</v>
      </c>
      <c r="Q66" s="172">
        <f>P66*N66/1000</f>
        <v>2.6699370072100188</v>
      </c>
    </row>
    <row r="67" spans="1:17" s="4" customFormat="1" ht="12.75" customHeight="1">
      <c r="A67" s="367"/>
      <c r="B67" s="167" t="s">
        <v>507</v>
      </c>
      <c r="C67" s="244" t="s">
        <v>475</v>
      </c>
      <c r="D67" s="245">
        <v>36</v>
      </c>
      <c r="E67" s="245">
        <v>1970</v>
      </c>
      <c r="F67" s="246">
        <v>9.9770000000000003</v>
      </c>
      <c r="G67" s="246">
        <v>2.7610000000000001</v>
      </c>
      <c r="H67" s="246">
        <v>5.8879999999999999</v>
      </c>
      <c r="I67" s="246">
        <v>1.351</v>
      </c>
      <c r="J67" s="246">
        <v>1538.01</v>
      </c>
      <c r="K67" s="246">
        <v>1.1639999999999999</v>
      </c>
      <c r="L67" s="246">
        <v>1389.47</v>
      </c>
      <c r="M67" s="247">
        <f>K67/L67</f>
        <v>8.3772949397971884E-4</v>
      </c>
      <c r="N67" s="248">
        <v>72.266999999999996</v>
      </c>
      <c r="O67" s="249">
        <f>M67*N67</f>
        <v>6.0540197341432338E-2</v>
      </c>
      <c r="P67" s="137">
        <f>M67*60*1000</f>
        <v>50.263769638783131</v>
      </c>
      <c r="Q67" s="138">
        <f>P67*N67/1000</f>
        <v>3.6324118404859407</v>
      </c>
    </row>
    <row r="68" spans="1:17" s="4" customFormat="1" ht="12.75" customHeight="1">
      <c r="A68" s="367"/>
      <c r="B68" s="238" t="s">
        <v>774</v>
      </c>
      <c r="C68" s="253" t="s">
        <v>777</v>
      </c>
      <c r="D68" s="254">
        <v>36</v>
      </c>
      <c r="E68" s="254">
        <v>1972</v>
      </c>
      <c r="F68" s="255">
        <v>1.268</v>
      </c>
      <c r="G68" s="255">
        <v>0</v>
      </c>
      <c r="H68" s="255">
        <v>0</v>
      </c>
      <c r="I68" s="255">
        <v>1.268003</v>
      </c>
      <c r="J68" s="255">
        <v>1508.84</v>
      </c>
      <c r="K68" s="255">
        <v>1.268003</v>
      </c>
      <c r="L68" s="255">
        <v>1508.84</v>
      </c>
      <c r="M68" s="256">
        <v>8.4038267808382605E-4</v>
      </c>
      <c r="N68" s="257">
        <v>81.313999999999993</v>
      </c>
      <c r="O68" s="257">
        <v>6.8334877085708221E-2</v>
      </c>
      <c r="P68" s="258">
        <v>50.422960685029565</v>
      </c>
      <c r="Q68" s="371">
        <v>4.1000926251424934</v>
      </c>
    </row>
    <row r="69" spans="1:17" s="4" customFormat="1" ht="12.75" customHeight="1">
      <c r="A69" s="367"/>
      <c r="B69" s="238" t="s">
        <v>179</v>
      </c>
      <c r="C69" s="244" t="s">
        <v>140</v>
      </c>
      <c r="D69" s="245">
        <v>63</v>
      </c>
      <c r="E69" s="245">
        <v>1982</v>
      </c>
      <c r="F69" s="246">
        <v>16.6708</v>
      </c>
      <c r="G69" s="246">
        <v>7.8753000000000002</v>
      </c>
      <c r="H69" s="246">
        <v>6</v>
      </c>
      <c r="I69" s="246">
        <f>F69-G69-H69</f>
        <v>2.7955000000000005</v>
      </c>
      <c r="J69" s="246">
        <v>3278.06</v>
      </c>
      <c r="K69" s="246">
        <f>I69</f>
        <v>2.7955000000000005</v>
      </c>
      <c r="L69" s="246">
        <f>J69</f>
        <v>3278.06</v>
      </c>
      <c r="M69" s="247">
        <f>K69/L69</f>
        <v>8.5279098003087207E-4</v>
      </c>
      <c r="N69" s="248">
        <v>57.7</v>
      </c>
      <c r="O69" s="249">
        <f>M69*N69</f>
        <v>4.920603954778132E-2</v>
      </c>
      <c r="P69" s="137">
        <f>M69*60*1000</f>
        <v>51.167458801852327</v>
      </c>
      <c r="Q69" s="138">
        <f>P69*N69/1000</f>
        <v>2.9523623728668795</v>
      </c>
    </row>
    <row r="70" spans="1:17" s="4" customFormat="1" ht="12.75" customHeight="1">
      <c r="A70" s="367"/>
      <c r="B70" s="167" t="s">
        <v>401</v>
      </c>
      <c r="C70" s="174" t="s">
        <v>372</v>
      </c>
      <c r="D70" s="167">
        <v>60</v>
      </c>
      <c r="E70" s="167">
        <v>1980</v>
      </c>
      <c r="F70" s="169">
        <v>18.68</v>
      </c>
      <c r="G70" s="169">
        <v>6.4350459999999998</v>
      </c>
      <c r="H70" s="169">
        <v>9.44</v>
      </c>
      <c r="I70" s="169">
        <v>2.8048739999999999</v>
      </c>
      <c r="J70" s="169">
        <v>3117.83</v>
      </c>
      <c r="K70" s="169">
        <v>2.8048739999999999</v>
      </c>
      <c r="L70" s="169">
        <v>3117.83</v>
      </c>
      <c r="M70" s="170">
        <f>K70/L70</f>
        <v>8.9962377679347492E-4</v>
      </c>
      <c r="N70" s="168">
        <v>61.585000000000001</v>
      </c>
      <c r="O70" s="168">
        <f>M70*N70</f>
        <v>5.5403330293826152E-2</v>
      </c>
      <c r="P70" s="171">
        <f>M70*1000*60</f>
        <v>53.977426607608493</v>
      </c>
      <c r="Q70" s="172">
        <f>O70*60</f>
        <v>3.3241998176295691</v>
      </c>
    </row>
    <row r="71" spans="1:17" s="4" customFormat="1" ht="12.75" customHeight="1">
      <c r="A71" s="367"/>
      <c r="B71" s="167" t="s">
        <v>360</v>
      </c>
      <c r="C71" s="181" t="s">
        <v>323</v>
      </c>
      <c r="D71" s="182">
        <v>40</v>
      </c>
      <c r="E71" s="183" t="s">
        <v>278</v>
      </c>
      <c r="F71" s="251">
        <v>13.7</v>
      </c>
      <c r="G71" s="251">
        <v>5.05</v>
      </c>
      <c r="H71" s="251">
        <v>6.4</v>
      </c>
      <c r="I71" s="251">
        <v>2.25</v>
      </c>
      <c r="J71" s="252">
        <v>2495.71</v>
      </c>
      <c r="K71" s="251">
        <v>2.25</v>
      </c>
      <c r="L71" s="252">
        <v>2495.71</v>
      </c>
      <c r="M71" s="247">
        <f>K71/L71</f>
        <v>9.0154705474594404E-4</v>
      </c>
      <c r="N71" s="248">
        <v>60.6</v>
      </c>
      <c r="O71" s="249">
        <f>M71*N71</f>
        <v>5.4633751517604211E-2</v>
      </c>
      <c r="P71" s="137">
        <f>M71*60*1000</f>
        <v>54.092823284756641</v>
      </c>
      <c r="Q71" s="138">
        <f>P71*N71/1000</f>
        <v>3.2780250910562527</v>
      </c>
    </row>
    <row r="72" spans="1:17" s="4" customFormat="1" ht="12.75" customHeight="1">
      <c r="A72" s="367"/>
      <c r="B72" s="238" t="s">
        <v>318</v>
      </c>
      <c r="C72" s="174" t="s">
        <v>283</v>
      </c>
      <c r="D72" s="167">
        <v>32</v>
      </c>
      <c r="E72" s="167" t="s">
        <v>278</v>
      </c>
      <c r="F72" s="169">
        <v>4.2689210000000006</v>
      </c>
      <c r="G72" s="169">
        <v>1.3090000000000002</v>
      </c>
      <c r="H72" s="169">
        <v>1.6509209999999999</v>
      </c>
      <c r="I72" s="169">
        <v>1.3090000000000002</v>
      </c>
      <c r="J72" s="169">
        <v>1417.51</v>
      </c>
      <c r="K72" s="169">
        <v>1.3090000000000002</v>
      </c>
      <c r="L72" s="169">
        <v>1417.51</v>
      </c>
      <c r="M72" s="170">
        <v>9.2345027548306553E-4</v>
      </c>
      <c r="N72" s="168">
        <v>49.1</v>
      </c>
      <c r="O72" s="168">
        <v>4.534140852621852E-2</v>
      </c>
      <c r="P72" s="171">
        <v>55.407016528983931</v>
      </c>
      <c r="Q72" s="172">
        <v>2.7204845115731109</v>
      </c>
    </row>
    <row r="73" spans="1:17" s="4" customFormat="1" ht="12.75" customHeight="1">
      <c r="A73" s="367"/>
      <c r="B73" s="238" t="s">
        <v>220</v>
      </c>
      <c r="C73" s="174" t="s">
        <v>189</v>
      </c>
      <c r="D73" s="167">
        <v>39</v>
      </c>
      <c r="E73" s="167">
        <v>2007</v>
      </c>
      <c r="F73" s="169">
        <v>9.74</v>
      </c>
      <c r="G73" s="239">
        <v>6.53</v>
      </c>
      <c r="H73" s="239">
        <v>1.02</v>
      </c>
      <c r="I73" s="169">
        <f>F73-G73-H73</f>
        <v>2.19</v>
      </c>
      <c r="J73" s="169">
        <v>2368.7800000000002</v>
      </c>
      <c r="K73" s="169">
        <f>I73/J73*L73</f>
        <v>2.19</v>
      </c>
      <c r="L73" s="169">
        <v>2368.7800000000002</v>
      </c>
      <c r="M73" s="170">
        <f>K73/L73</f>
        <v>9.2452654953182646E-4</v>
      </c>
      <c r="N73" s="168">
        <f>49.4*1.09</f>
        <v>53.846000000000004</v>
      </c>
      <c r="O73" s="168">
        <f>M73*N73</f>
        <v>4.978205658609073E-2</v>
      </c>
      <c r="P73" s="171">
        <f>M73*60*1000</f>
        <v>55.471592971909587</v>
      </c>
      <c r="Q73" s="172">
        <f>P73*N73/1000</f>
        <v>2.9869233951654439</v>
      </c>
    </row>
    <row r="74" spans="1:17" s="4" customFormat="1" ht="12.75" customHeight="1">
      <c r="A74" s="367"/>
      <c r="B74" s="167" t="s">
        <v>853</v>
      </c>
      <c r="C74" s="202" t="s">
        <v>830</v>
      </c>
      <c r="D74" s="198">
        <v>20</v>
      </c>
      <c r="E74" s="198">
        <v>1975</v>
      </c>
      <c r="F74" s="199">
        <v>6.05</v>
      </c>
      <c r="G74" s="199">
        <v>1.7849999999999999</v>
      </c>
      <c r="H74" s="199">
        <v>3.2</v>
      </c>
      <c r="I74" s="199">
        <v>1.0649999999999999</v>
      </c>
      <c r="J74" s="199">
        <v>1147.92</v>
      </c>
      <c r="K74" s="199">
        <v>1.0649999999999999</v>
      </c>
      <c r="L74" s="199">
        <v>1147.92</v>
      </c>
      <c r="M74" s="200">
        <v>9.2776500104536886E-4</v>
      </c>
      <c r="N74" s="201">
        <v>62.021000000000001</v>
      </c>
      <c r="O74" s="201">
        <v>5.7540913129834823E-2</v>
      </c>
      <c r="P74" s="243">
        <v>55.66590006272213</v>
      </c>
      <c r="Q74" s="369">
        <v>3.4524547877900891</v>
      </c>
    </row>
    <row r="75" spans="1:17" s="4" customFormat="1" ht="12.75" customHeight="1">
      <c r="A75" s="367"/>
      <c r="B75" s="238" t="s">
        <v>442</v>
      </c>
      <c r="C75" s="244" t="s">
        <v>405</v>
      </c>
      <c r="D75" s="245">
        <v>39</v>
      </c>
      <c r="E75" s="245">
        <v>1992</v>
      </c>
      <c r="F75" s="246">
        <f>G75+H75+I75</f>
        <v>12.035996000000001</v>
      </c>
      <c r="G75" s="246">
        <v>3.5051619999999999</v>
      </c>
      <c r="H75" s="246">
        <v>6.4</v>
      </c>
      <c r="I75" s="246">
        <v>2.1308340000000001</v>
      </c>
      <c r="J75" s="246">
        <v>2267.6400000000003</v>
      </c>
      <c r="K75" s="246">
        <f>I75</f>
        <v>2.1308340000000001</v>
      </c>
      <c r="L75" s="246">
        <f>J75</f>
        <v>2267.6400000000003</v>
      </c>
      <c r="M75" s="247">
        <f>K75/L75</f>
        <v>9.3967031803990039E-4</v>
      </c>
      <c r="N75" s="248">
        <v>56.789000000000001</v>
      </c>
      <c r="O75" s="249">
        <f>M75*N75</f>
        <v>5.3362937691167907E-2</v>
      </c>
      <c r="P75" s="137">
        <f>M75*60*1000</f>
        <v>56.380219082394028</v>
      </c>
      <c r="Q75" s="138">
        <f>P75*N75/1000</f>
        <v>3.2017762614700747</v>
      </c>
    </row>
    <row r="76" spans="1:17" s="4" customFormat="1" ht="12.75" customHeight="1">
      <c r="A76" s="367"/>
      <c r="B76" s="238" t="s">
        <v>79</v>
      </c>
      <c r="C76" s="244" t="s">
        <v>58</v>
      </c>
      <c r="D76" s="245">
        <v>22</v>
      </c>
      <c r="E76" s="245">
        <v>1982</v>
      </c>
      <c r="F76" s="246">
        <v>6.766</v>
      </c>
      <c r="G76" s="246">
        <v>1.903</v>
      </c>
      <c r="H76" s="246">
        <v>3.74</v>
      </c>
      <c r="I76" s="246">
        <v>1.1220000000000001</v>
      </c>
      <c r="J76" s="246">
        <v>1180.5999999999999</v>
      </c>
      <c r="K76" s="246">
        <v>1.1220000000000001</v>
      </c>
      <c r="L76" s="246">
        <v>1180.5999999999999</v>
      </c>
      <c r="M76" s="247">
        <v>9.5036422158224646E-4</v>
      </c>
      <c r="N76" s="248">
        <v>66.162999999999997</v>
      </c>
      <c r="O76" s="249">
        <v>6.2878947992546175E-2</v>
      </c>
      <c r="P76" s="137">
        <v>57.021853294934786</v>
      </c>
      <c r="Q76" s="138">
        <v>3.7727368795527698</v>
      </c>
    </row>
    <row r="77" spans="1:17" s="4" customFormat="1" ht="12.75" customHeight="1">
      <c r="A77" s="367"/>
      <c r="B77" s="167" t="s">
        <v>853</v>
      </c>
      <c r="C77" s="202" t="s">
        <v>831</v>
      </c>
      <c r="D77" s="198">
        <v>21</v>
      </c>
      <c r="E77" s="198">
        <v>2010</v>
      </c>
      <c r="F77" s="199">
        <v>3.2229999999999999</v>
      </c>
      <c r="G77" s="199">
        <v>0.255</v>
      </c>
      <c r="H77" s="199">
        <v>2</v>
      </c>
      <c r="I77" s="199">
        <v>0.96800099999999989</v>
      </c>
      <c r="J77" s="199">
        <v>1013.26</v>
      </c>
      <c r="K77" s="199">
        <v>0.96800099999999989</v>
      </c>
      <c r="L77" s="199">
        <v>1013.26</v>
      </c>
      <c r="M77" s="200">
        <v>9.5533328069794519E-4</v>
      </c>
      <c r="N77" s="201">
        <v>62.021000000000001</v>
      </c>
      <c r="O77" s="201">
        <v>5.9250725402167262E-2</v>
      </c>
      <c r="P77" s="243">
        <v>57.319996841876716</v>
      </c>
      <c r="Q77" s="369">
        <v>3.5550435241300358</v>
      </c>
    </row>
    <row r="78" spans="1:17" s="4" customFormat="1" ht="12.75" customHeight="1">
      <c r="A78" s="367"/>
      <c r="B78" s="238" t="s">
        <v>318</v>
      </c>
      <c r="C78" s="174" t="s">
        <v>284</v>
      </c>
      <c r="D78" s="167">
        <v>24</v>
      </c>
      <c r="E78" s="167" t="s">
        <v>278</v>
      </c>
      <c r="F78" s="169">
        <v>3.6161439999999998</v>
      </c>
      <c r="G78" s="169">
        <v>1.070255</v>
      </c>
      <c r="H78" s="169">
        <v>1.4756340000000001</v>
      </c>
      <c r="I78" s="169">
        <v>1.070255</v>
      </c>
      <c r="J78" s="169">
        <v>1107.3600000000001</v>
      </c>
      <c r="K78" s="169">
        <v>1.070255</v>
      </c>
      <c r="L78" s="169">
        <v>1107.3600000000001</v>
      </c>
      <c r="M78" s="170">
        <v>9.6649237826903611E-4</v>
      </c>
      <c r="N78" s="168">
        <v>49.1</v>
      </c>
      <c r="O78" s="168">
        <v>4.7454775773009675E-2</v>
      </c>
      <c r="P78" s="171">
        <v>57.989542696142166</v>
      </c>
      <c r="Q78" s="172">
        <v>2.8472865463805808</v>
      </c>
    </row>
    <row r="79" spans="1:17" s="4" customFormat="1" ht="12.75" customHeight="1">
      <c r="A79" s="367"/>
      <c r="B79" s="238" t="s">
        <v>698</v>
      </c>
      <c r="C79" s="240" t="s">
        <v>643</v>
      </c>
      <c r="D79" s="186">
        <v>116</v>
      </c>
      <c r="E79" s="186">
        <v>2007</v>
      </c>
      <c r="F79" s="187">
        <v>30.635000000000002</v>
      </c>
      <c r="G79" s="187">
        <v>23.613030999999999</v>
      </c>
      <c r="H79" s="187">
        <v>0</v>
      </c>
      <c r="I79" s="187">
        <v>7.0219699999999996</v>
      </c>
      <c r="J79" s="187">
        <v>7056.51</v>
      </c>
      <c r="K79" s="187">
        <v>7.0219699999999996</v>
      </c>
      <c r="L79" s="187">
        <v>7056.51</v>
      </c>
      <c r="M79" s="241">
        <v>9.9510522907216166E-4</v>
      </c>
      <c r="N79" s="188">
        <v>61.040000000000006</v>
      </c>
      <c r="O79" s="188">
        <v>6.0741223182564752E-2</v>
      </c>
      <c r="P79" s="189">
        <v>59.706313744329698</v>
      </c>
      <c r="Q79" s="190">
        <v>3.6444733909538849</v>
      </c>
    </row>
    <row r="80" spans="1:17" s="4" customFormat="1" ht="12.75" customHeight="1">
      <c r="A80" s="367"/>
      <c r="B80" s="238" t="s">
        <v>548</v>
      </c>
      <c r="C80" s="244" t="s">
        <v>517</v>
      </c>
      <c r="D80" s="245">
        <v>32</v>
      </c>
      <c r="E80" s="245">
        <v>1980</v>
      </c>
      <c r="F80" s="246">
        <v>10.124000000000001</v>
      </c>
      <c r="G80" s="246">
        <v>3.2160000000000002</v>
      </c>
      <c r="H80" s="246">
        <v>5.12</v>
      </c>
      <c r="I80" s="246">
        <f>F80-G80-H80</f>
        <v>1.7880000000000003</v>
      </c>
      <c r="J80" s="246">
        <v>1792.6</v>
      </c>
      <c r="K80" s="246">
        <v>1.788</v>
      </c>
      <c r="L80" s="246">
        <v>1792.6</v>
      </c>
      <c r="M80" s="247">
        <f>K80/L80</f>
        <v>9.9743389490126078E-4</v>
      </c>
      <c r="N80" s="248">
        <v>51.448</v>
      </c>
      <c r="O80" s="249">
        <f>M80*N80</f>
        <v>5.1315979024880068E-2</v>
      </c>
      <c r="P80" s="137">
        <f>M80*60*1000</f>
        <v>59.846033694075643</v>
      </c>
      <c r="Q80" s="138">
        <f>P80*N80/1000</f>
        <v>3.0789587414928037</v>
      </c>
    </row>
    <row r="81" spans="1:17" s="4" customFormat="1" ht="12.75" customHeight="1">
      <c r="A81" s="367"/>
      <c r="B81" s="238" t="s">
        <v>548</v>
      </c>
      <c r="C81" s="244" t="s">
        <v>516</v>
      </c>
      <c r="D81" s="245">
        <v>109</v>
      </c>
      <c r="E81" s="245">
        <v>1978</v>
      </c>
      <c r="F81" s="246">
        <v>33.302999999999997</v>
      </c>
      <c r="G81" s="246">
        <v>10.048</v>
      </c>
      <c r="H81" s="246">
        <v>17.04</v>
      </c>
      <c r="I81" s="246">
        <f>F81-G81-H81</f>
        <v>6.2149999999999963</v>
      </c>
      <c r="J81" s="246">
        <v>6172.76</v>
      </c>
      <c r="K81" s="246">
        <v>6.2149999999999999</v>
      </c>
      <c r="L81" s="246">
        <v>6172.76</v>
      </c>
      <c r="M81" s="247">
        <f>K81/L81</f>
        <v>1.0068429681374296E-3</v>
      </c>
      <c r="N81" s="248">
        <v>51.448</v>
      </c>
      <c r="O81" s="249">
        <f>M81*N81</f>
        <v>5.1800057024734475E-2</v>
      </c>
      <c r="P81" s="137">
        <f>M81*60*1000</f>
        <v>60.410578088245778</v>
      </c>
      <c r="Q81" s="138">
        <f>P81*N81/1000</f>
        <v>3.1080034214840691</v>
      </c>
    </row>
    <row r="82" spans="1:17" s="4" customFormat="1" ht="12.75" customHeight="1">
      <c r="A82" s="367"/>
      <c r="B82" s="238" t="s">
        <v>79</v>
      </c>
      <c r="C82" s="244" t="s">
        <v>52</v>
      </c>
      <c r="D82" s="245">
        <v>50</v>
      </c>
      <c r="E82" s="245">
        <v>1977</v>
      </c>
      <c r="F82" s="246">
        <v>14.564</v>
      </c>
      <c r="G82" s="246">
        <v>3.98</v>
      </c>
      <c r="H82" s="246">
        <v>8</v>
      </c>
      <c r="I82" s="246">
        <v>2.5830000000000002</v>
      </c>
      <c r="J82" s="246">
        <v>2555.87</v>
      </c>
      <c r="K82" s="246">
        <v>2.5830000000000002</v>
      </c>
      <c r="L82" s="246">
        <v>2555.87</v>
      </c>
      <c r="M82" s="247">
        <v>1.0106147808769618E-3</v>
      </c>
      <c r="N82" s="248">
        <v>66.162999999999997</v>
      </c>
      <c r="O82" s="249">
        <v>6.6865305747162415E-2</v>
      </c>
      <c r="P82" s="137">
        <v>60.636886852617707</v>
      </c>
      <c r="Q82" s="138">
        <v>4.0119183448297449</v>
      </c>
    </row>
    <row r="83" spans="1:17" s="4" customFormat="1" ht="12.75" customHeight="1">
      <c r="A83" s="367"/>
      <c r="B83" s="238" t="s">
        <v>318</v>
      </c>
      <c r="C83" s="174" t="s">
        <v>285</v>
      </c>
      <c r="D83" s="167">
        <v>45</v>
      </c>
      <c r="E83" s="167" t="s">
        <v>278</v>
      </c>
      <c r="F83" s="169">
        <v>7.768008</v>
      </c>
      <c r="G83" s="169">
        <v>2.4050040000000004</v>
      </c>
      <c r="H83" s="169">
        <v>2.9580000000000002</v>
      </c>
      <c r="I83" s="169">
        <v>2.4050040000000004</v>
      </c>
      <c r="J83" s="169">
        <v>2331.34</v>
      </c>
      <c r="K83" s="169">
        <v>2.4050040000000004</v>
      </c>
      <c r="L83" s="169">
        <v>2331.34</v>
      </c>
      <c r="M83" s="170">
        <v>1.0315972788181905E-3</v>
      </c>
      <c r="N83" s="168">
        <v>49.1</v>
      </c>
      <c r="O83" s="168">
        <v>5.0651426389973157E-2</v>
      </c>
      <c r="P83" s="171">
        <v>61.895836729091428</v>
      </c>
      <c r="Q83" s="172">
        <v>3.0390855833983892</v>
      </c>
    </row>
    <row r="84" spans="1:17" s="4" customFormat="1" ht="12.75" customHeight="1">
      <c r="A84" s="367"/>
      <c r="B84" s="238" t="s">
        <v>79</v>
      </c>
      <c r="C84" s="244" t="s">
        <v>54</v>
      </c>
      <c r="D84" s="245">
        <v>8</v>
      </c>
      <c r="E84" s="245">
        <v>1988</v>
      </c>
      <c r="F84" s="246">
        <v>2.5059999999999998</v>
      </c>
      <c r="G84" s="246">
        <v>0.65600000000000003</v>
      </c>
      <c r="H84" s="246">
        <v>1.28</v>
      </c>
      <c r="I84" s="246">
        <v>0.56899999999999995</v>
      </c>
      <c r="J84" s="246">
        <v>524.35</v>
      </c>
      <c r="K84" s="246">
        <v>0.56899999999999995</v>
      </c>
      <c r="L84" s="246">
        <v>524.35</v>
      </c>
      <c r="M84" s="247">
        <v>1.0851530466291597E-3</v>
      </c>
      <c r="N84" s="248">
        <v>66.162999999999997</v>
      </c>
      <c r="O84" s="249">
        <v>7.1796981024125087E-2</v>
      </c>
      <c r="P84" s="137">
        <v>65.109182797749583</v>
      </c>
      <c r="Q84" s="138">
        <v>4.3078188614475055</v>
      </c>
    </row>
    <row r="85" spans="1:17" s="4" customFormat="1" ht="12.75" customHeight="1">
      <c r="A85" s="367"/>
      <c r="B85" s="238" t="s">
        <v>318</v>
      </c>
      <c r="C85" s="174" t="s">
        <v>286</v>
      </c>
      <c r="D85" s="167">
        <v>75</v>
      </c>
      <c r="E85" s="167" t="s">
        <v>278</v>
      </c>
      <c r="F85" s="169">
        <v>16.437801</v>
      </c>
      <c r="G85" s="169">
        <v>4.3670999999999998</v>
      </c>
      <c r="H85" s="169">
        <v>7.7036009999999999</v>
      </c>
      <c r="I85" s="169">
        <v>4.3670999999999998</v>
      </c>
      <c r="J85" s="169">
        <v>3988.9900000000002</v>
      </c>
      <c r="K85" s="169">
        <v>4.3670999999999998</v>
      </c>
      <c r="L85" s="169">
        <v>3988.9900000000002</v>
      </c>
      <c r="M85" s="170">
        <v>1.0947884050849963E-3</v>
      </c>
      <c r="N85" s="168">
        <v>49.1</v>
      </c>
      <c r="O85" s="168">
        <v>5.3754110689673319E-2</v>
      </c>
      <c r="P85" s="171">
        <v>65.687304305099786</v>
      </c>
      <c r="Q85" s="172">
        <v>3.2252466413803997</v>
      </c>
    </row>
    <row r="86" spans="1:17" s="4" customFormat="1" ht="12.75" customHeight="1">
      <c r="A86" s="367"/>
      <c r="B86" s="238" t="s">
        <v>698</v>
      </c>
      <c r="C86" s="240" t="s">
        <v>644</v>
      </c>
      <c r="D86" s="186">
        <v>62</v>
      </c>
      <c r="E86" s="186">
        <v>2007</v>
      </c>
      <c r="F86" s="187">
        <v>15.465</v>
      </c>
      <c r="G86" s="187">
        <v>11.15202</v>
      </c>
      <c r="H86" s="187">
        <v>0</v>
      </c>
      <c r="I86" s="187">
        <v>4.3129790000000003</v>
      </c>
      <c r="J86" s="187">
        <v>3936.72</v>
      </c>
      <c r="K86" s="187">
        <v>4.3129790000000003</v>
      </c>
      <c r="L86" s="187">
        <v>3936.72</v>
      </c>
      <c r="M86" s="241">
        <v>1.0955767745737569E-3</v>
      </c>
      <c r="N86" s="188">
        <v>61.040000000000006</v>
      </c>
      <c r="O86" s="188">
        <v>6.6874006319982124E-2</v>
      </c>
      <c r="P86" s="189">
        <v>65.734606474425419</v>
      </c>
      <c r="Q86" s="190">
        <v>4.012440379198928</v>
      </c>
    </row>
    <row r="87" spans="1:17" s="4" customFormat="1" ht="12.75" customHeight="1">
      <c r="A87" s="367"/>
      <c r="B87" s="238" t="s">
        <v>220</v>
      </c>
      <c r="C87" s="174" t="s">
        <v>186</v>
      </c>
      <c r="D87" s="167">
        <v>22</v>
      </c>
      <c r="E87" s="167">
        <v>2006</v>
      </c>
      <c r="F87" s="169">
        <v>7.02</v>
      </c>
      <c r="G87" s="239">
        <v>5.09</v>
      </c>
      <c r="H87" s="239">
        <v>0</v>
      </c>
      <c r="I87" s="169">
        <f>F87-G87-H87</f>
        <v>1.9299999999999997</v>
      </c>
      <c r="J87" s="169">
        <v>1698.17</v>
      </c>
      <c r="K87" s="169">
        <f>I87/J87*L87</f>
        <v>1.9299999999999997</v>
      </c>
      <c r="L87" s="169">
        <v>1698.17</v>
      </c>
      <c r="M87" s="170">
        <f>K87/L87</f>
        <v>1.1365175453576495E-3</v>
      </c>
      <c r="N87" s="168">
        <f>49.4*1.09</f>
        <v>53.846000000000004</v>
      </c>
      <c r="O87" s="168">
        <f>M87*N87</f>
        <v>6.1196923747327998E-2</v>
      </c>
      <c r="P87" s="171">
        <f>M87*60*1000</f>
        <v>68.191052721458973</v>
      </c>
      <c r="Q87" s="172">
        <f>P87*N87/1000</f>
        <v>3.6718154248396799</v>
      </c>
    </row>
    <row r="88" spans="1:17" s="4" customFormat="1" ht="12.75" customHeight="1">
      <c r="A88" s="367"/>
      <c r="B88" s="238" t="s">
        <v>318</v>
      </c>
      <c r="C88" s="174" t="s">
        <v>287</v>
      </c>
      <c r="D88" s="167">
        <v>102</v>
      </c>
      <c r="E88" s="167" t="s">
        <v>278</v>
      </c>
      <c r="F88" s="169">
        <v>17.677903999999998</v>
      </c>
      <c r="G88" s="169">
        <v>5.0724999999999998</v>
      </c>
      <c r="H88" s="169">
        <v>7.5329040000000003</v>
      </c>
      <c r="I88" s="169">
        <v>5.0724999999999998</v>
      </c>
      <c r="J88" s="169">
        <v>4426.4800000000005</v>
      </c>
      <c r="K88" s="169">
        <v>5.0724999999999998</v>
      </c>
      <c r="L88" s="169">
        <v>4426.4800000000005</v>
      </c>
      <c r="M88" s="170">
        <v>1.1459444072942832E-3</v>
      </c>
      <c r="N88" s="168">
        <v>49.1</v>
      </c>
      <c r="O88" s="168">
        <v>5.6265870398149308E-2</v>
      </c>
      <c r="P88" s="171">
        <v>68.756664437656994</v>
      </c>
      <c r="Q88" s="172">
        <v>3.3759522238889583</v>
      </c>
    </row>
    <row r="89" spans="1:17" s="4" customFormat="1" ht="12.75" customHeight="1">
      <c r="A89" s="367"/>
      <c r="B89" s="238" t="s">
        <v>774</v>
      </c>
      <c r="C89" s="253" t="s">
        <v>778</v>
      </c>
      <c r="D89" s="254">
        <v>20</v>
      </c>
      <c r="E89" s="254">
        <v>1990</v>
      </c>
      <c r="F89" s="255">
        <v>6.3129999999999997</v>
      </c>
      <c r="G89" s="255">
        <v>1.8649169999999999</v>
      </c>
      <c r="H89" s="255">
        <v>3.2</v>
      </c>
      <c r="I89" s="255">
        <v>1.2480829999999998</v>
      </c>
      <c r="J89" s="255">
        <v>1074.54</v>
      </c>
      <c r="K89" s="255">
        <v>1.2480829999999998</v>
      </c>
      <c r="L89" s="255">
        <v>1074.54</v>
      </c>
      <c r="M89" s="256">
        <v>1.1615044577214435E-3</v>
      </c>
      <c r="N89" s="257">
        <v>81.313999999999993</v>
      </c>
      <c r="O89" s="257">
        <v>9.4446573475161444E-2</v>
      </c>
      <c r="P89" s="258">
        <v>69.690267463286602</v>
      </c>
      <c r="Q89" s="371">
        <v>5.666794408509686</v>
      </c>
    </row>
    <row r="90" spans="1:17" s="4" customFormat="1" ht="12.75" customHeight="1">
      <c r="A90" s="367"/>
      <c r="B90" s="238" t="s">
        <v>562</v>
      </c>
      <c r="C90" s="244" t="s">
        <v>886</v>
      </c>
      <c r="D90" s="245">
        <v>20</v>
      </c>
      <c r="E90" s="245" t="s">
        <v>278</v>
      </c>
      <c r="F90" s="246">
        <f>G90+H90+I90</f>
        <v>6.25</v>
      </c>
      <c r="G90" s="246">
        <v>1.86</v>
      </c>
      <c r="H90" s="246">
        <v>3.16</v>
      </c>
      <c r="I90" s="246">
        <v>1.23</v>
      </c>
      <c r="J90" s="246">
        <v>1055.4000000000001</v>
      </c>
      <c r="K90" s="246">
        <v>1.23</v>
      </c>
      <c r="L90" s="246">
        <v>1055.4000000000001</v>
      </c>
      <c r="M90" s="247">
        <f>K90/L90</f>
        <v>1.1654349061967027E-3</v>
      </c>
      <c r="N90" s="248">
        <v>49.27</v>
      </c>
      <c r="O90" s="249">
        <f>M90*N90</f>
        <v>5.7420977828311542E-2</v>
      </c>
      <c r="P90" s="137">
        <f>M90*60*1000</f>
        <v>69.926094371802165</v>
      </c>
      <c r="Q90" s="138">
        <f>P90*N90/1000</f>
        <v>3.4452586696986929</v>
      </c>
    </row>
    <row r="91" spans="1:17" s="4" customFormat="1" ht="12.75" customHeight="1">
      <c r="A91" s="367"/>
      <c r="B91" s="167" t="s">
        <v>46</v>
      </c>
      <c r="C91" s="244" t="s">
        <v>51</v>
      </c>
      <c r="D91" s="245">
        <v>40</v>
      </c>
      <c r="E91" s="245" t="s">
        <v>31</v>
      </c>
      <c r="F91" s="246">
        <f>+G91+H91+I91</f>
        <v>12.066002000000001</v>
      </c>
      <c r="G91" s="246">
        <v>3.285828</v>
      </c>
      <c r="H91" s="246">
        <v>6.17</v>
      </c>
      <c r="I91" s="246">
        <v>2.6101740000000002</v>
      </c>
      <c r="J91" s="246">
        <v>2233.8000000000002</v>
      </c>
      <c r="K91" s="246">
        <v>2.6101740000000002</v>
      </c>
      <c r="L91" s="246">
        <v>2233.8000000000002</v>
      </c>
      <c r="M91" s="247">
        <f>K91/L91</f>
        <v>1.1684904646790224E-3</v>
      </c>
      <c r="N91" s="248">
        <v>65.727000000000004</v>
      </c>
      <c r="O91" s="249">
        <f>M91*N91</f>
        <v>7.6801372771958101E-2</v>
      </c>
      <c r="P91" s="137">
        <f>M91*60*1000</f>
        <v>70.109427880741336</v>
      </c>
      <c r="Q91" s="138">
        <f>P91*N91/1000</f>
        <v>4.6080823663174861</v>
      </c>
    </row>
    <row r="92" spans="1:17" s="4" customFormat="1" ht="12.75" customHeight="1">
      <c r="A92" s="367"/>
      <c r="B92" s="167" t="s">
        <v>754</v>
      </c>
      <c r="C92" s="240" t="s">
        <v>738</v>
      </c>
      <c r="D92" s="186">
        <v>36</v>
      </c>
      <c r="E92" s="186">
        <v>1984</v>
      </c>
      <c r="F92" s="187">
        <v>14.728999999999999</v>
      </c>
      <c r="G92" s="187">
        <v>3.4068000000000001</v>
      </c>
      <c r="H92" s="187">
        <v>8.64</v>
      </c>
      <c r="I92" s="187">
        <v>2.6822119999999998</v>
      </c>
      <c r="J92" s="187">
        <v>2249.59</v>
      </c>
      <c r="K92" s="187">
        <v>2.6822119999999998</v>
      </c>
      <c r="L92" s="187">
        <v>2249.59</v>
      </c>
      <c r="M92" s="241">
        <v>1.192311487871123E-3</v>
      </c>
      <c r="N92" s="188">
        <v>79.897000000000006</v>
      </c>
      <c r="O92" s="188">
        <v>9.5262110946439119E-2</v>
      </c>
      <c r="P92" s="242">
        <v>71.538689272267376</v>
      </c>
      <c r="Q92" s="368">
        <v>5.7157266567863472</v>
      </c>
    </row>
    <row r="93" spans="1:17" s="4" customFormat="1" ht="12.75" customHeight="1">
      <c r="A93" s="367"/>
      <c r="B93" s="238" t="s">
        <v>79</v>
      </c>
      <c r="C93" s="244" t="s">
        <v>61</v>
      </c>
      <c r="D93" s="245">
        <v>22</v>
      </c>
      <c r="E93" s="245">
        <v>1986</v>
      </c>
      <c r="F93" s="246">
        <v>6.8</v>
      </c>
      <c r="G93" s="246">
        <v>1.68</v>
      </c>
      <c r="H93" s="246">
        <v>3.74</v>
      </c>
      <c r="I93" s="246">
        <v>1.379</v>
      </c>
      <c r="J93" s="246">
        <v>1422.16</v>
      </c>
      <c r="K93" s="246">
        <v>1.379</v>
      </c>
      <c r="L93" s="246">
        <v>1144.1600000000001</v>
      </c>
      <c r="M93" s="247">
        <v>1.2052510138442175E-3</v>
      </c>
      <c r="N93" s="248">
        <v>66.162999999999997</v>
      </c>
      <c r="O93" s="249">
        <v>7.9743022828974955E-2</v>
      </c>
      <c r="P93" s="137">
        <v>72.315060830653053</v>
      </c>
      <c r="Q93" s="138">
        <v>4.7845813697384978</v>
      </c>
    </row>
    <row r="94" spans="1:17" s="4" customFormat="1" ht="12.75" customHeight="1">
      <c r="A94" s="367"/>
      <c r="B94" s="238" t="s">
        <v>79</v>
      </c>
      <c r="C94" s="244" t="s">
        <v>55</v>
      </c>
      <c r="D94" s="245">
        <v>16</v>
      </c>
      <c r="E94" s="245">
        <v>1968</v>
      </c>
      <c r="F94" s="246">
        <v>3.9980000000000002</v>
      </c>
      <c r="G94" s="246">
        <v>1.274</v>
      </c>
      <c r="H94" s="246">
        <v>1.95</v>
      </c>
      <c r="I94" s="246">
        <v>0.77400000000000002</v>
      </c>
      <c r="J94" s="246">
        <v>626.73</v>
      </c>
      <c r="K94" s="259">
        <v>0.77400000000000002</v>
      </c>
      <c r="L94" s="246">
        <v>626.73</v>
      </c>
      <c r="M94" s="247">
        <v>1.2349815710114404E-3</v>
      </c>
      <c r="N94" s="248">
        <v>66.162999999999997</v>
      </c>
      <c r="O94" s="249">
        <v>8.1710085682829933E-2</v>
      </c>
      <c r="P94" s="137">
        <v>74.098894260686436</v>
      </c>
      <c r="Q94" s="138">
        <v>4.9026051409697962</v>
      </c>
    </row>
    <row r="95" spans="1:17" s="4" customFormat="1" ht="12.75" customHeight="1">
      <c r="A95" s="367"/>
      <c r="B95" s="167" t="s">
        <v>871</v>
      </c>
      <c r="C95" s="260" t="s">
        <v>854</v>
      </c>
      <c r="D95" s="261">
        <v>50</v>
      </c>
      <c r="E95" s="261">
        <v>1973</v>
      </c>
      <c r="F95" s="262">
        <v>14.38</v>
      </c>
      <c r="G95" s="262">
        <v>3.114417</v>
      </c>
      <c r="H95" s="262">
        <v>8.01</v>
      </c>
      <c r="I95" s="262">
        <v>3.255579</v>
      </c>
      <c r="J95" s="262">
        <v>2622.52</v>
      </c>
      <c r="K95" s="262">
        <v>3.255579</v>
      </c>
      <c r="L95" s="262">
        <v>2622.52</v>
      </c>
      <c r="M95" s="263">
        <v>1.2413933926147371E-3</v>
      </c>
      <c r="N95" s="264">
        <v>64.746000000000009</v>
      </c>
      <c r="O95" s="264">
        <v>8.0375256598233774E-2</v>
      </c>
      <c r="P95" s="265">
        <v>74.483603556884233</v>
      </c>
      <c r="Q95" s="372">
        <v>4.822515395894027</v>
      </c>
    </row>
    <row r="96" spans="1:17" s="4" customFormat="1" ht="12.75" customHeight="1">
      <c r="A96" s="367"/>
      <c r="B96" s="167" t="s">
        <v>507</v>
      </c>
      <c r="C96" s="244" t="s">
        <v>479</v>
      </c>
      <c r="D96" s="245">
        <v>24</v>
      </c>
      <c r="E96" s="245">
        <v>2011</v>
      </c>
      <c r="F96" s="246">
        <v>6.0369999999999999</v>
      </c>
      <c r="G96" s="246">
        <v>2.71</v>
      </c>
      <c r="H96" s="246">
        <v>1.92</v>
      </c>
      <c r="I96" s="246">
        <v>1.407</v>
      </c>
      <c r="J96" s="246">
        <v>1123.75</v>
      </c>
      <c r="K96" s="246">
        <v>1.407</v>
      </c>
      <c r="L96" s="246">
        <v>1123.75</v>
      </c>
      <c r="M96" s="247">
        <f>K96/L96</f>
        <v>1.2520578420467186E-3</v>
      </c>
      <c r="N96" s="248">
        <v>72.27</v>
      </c>
      <c r="O96" s="249">
        <f>M96*N96</f>
        <v>9.0486220244716351E-2</v>
      </c>
      <c r="P96" s="137">
        <f>M96*60*1000</f>
        <v>75.123470522803117</v>
      </c>
      <c r="Q96" s="138">
        <f>P96*N96/1000</f>
        <v>5.4291732146829812</v>
      </c>
    </row>
    <row r="97" spans="1:17" s="4" customFormat="1" ht="12.75" customHeight="1">
      <c r="A97" s="367"/>
      <c r="B97" s="238" t="s">
        <v>79</v>
      </c>
      <c r="C97" s="244" t="s">
        <v>60</v>
      </c>
      <c r="D97" s="245">
        <v>10</v>
      </c>
      <c r="E97" s="245">
        <v>1992</v>
      </c>
      <c r="F97" s="246">
        <v>1.9950000000000001</v>
      </c>
      <c r="G97" s="246">
        <v>1.159</v>
      </c>
      <c r="H97" s="246">
        <v>0.13</v>
      </c>
      <c r="I97" s="246">
        <v>0.70499999999999996</v>
      </c>
      <c r="J97" s="246">
        <v>556.38</v>
      </c>
      <c r="K97" s="246">
        <v>0.70499999999999996</v>
      </c>
      <c r="L97" s="246">
        <v>556.38</v>
      </c>
      <c r="M97" s="247">
        <v>1.2671195945217297E-3</v>
      </c>
      <c r="N97" s="248">
        <v>66.162999999999997</v>
      </c>
      <c r="O97" s="249">
        <v>8.3836433732341203E-2</v>
      </c>
      <c r="P97" s="137">
        <v>76.02717567130378</v>
      </c>
      <c r="Q97" s="138">
        <v>5.0301860239404714</v>
      </c>
    </row>
    <row r="98" spans="1:17" s="4" customFormat="1" ht="12.75" customHeight="1">
      <c r="A98" s="367"/>
      <c r="B98" s="167" t="s">
        <v>507</v>
      </c>
      <c r="C98" s="244" t="s">
        <v>477</v>
      </c>
      <c r="D98" s="245">
        <v>45</v>
      </c>
      <c r="E98" s="245">
        <v>1977</v>
      </c>
      <c r="F98" s="246">
        <v>14.124000000000001</v>
      </c>
      <c r="G98" s="246">
        <v>4.3289999999999997</v>
      </c>
      <c r="H98" s="246">
        <v>7.2</v>
      </c>
      <c r="I98" s="246">
        <v>2.5950000000000002</v>
      </c>
      <c r="J98" s="246">
        <v>2035.18</v>
      </c>
      <c r="K98" s="246">
        <v>2.5950000000000002</v>
      </c>
      <c r="L98" s="246">
        <v>2035.18</v>
      </c>
      <c r="M98" s="247">
        <f>K98/L98</f>
        <v>1.2750714924478425E-3</v>
      </c>
      <c r="N98" s="248">
        <v>72.27</v>
      </c>
      <c r="O98" s="249">
        <f>M98*N98</f>
        <v>9.2149416759205571E-2</v>
      </c>
      <c r="P98" s="137">
        <f>M98*60*1000</f>
        <v>76.504289546870552</v>
      </c>
      <c r="Q98" s="138">
        <f>P98*N98/1000</f>
        <v>5.5289650055523341</v>
      </c>
    </row>
    <row r="99" spans="1:17" s="4" customFormat="1" ht="12.75" customHeight="1">
      <c r="A99" s="367"/>
      <c r="B99" s="238" t="s">
        <v>442</v>
      </c>
      <c r="C99" s="244" t="s">
        <v>406</v>
      </c>
      <c r="D99" s="245">
        <v>32</v>
      </c>
      <c r="E99" s="245">
        <v>1962</v>
      </c>
      <c r="F99" s="246">
        <f>G99+H99+I99</f>
        <v>9.157</v>
      </c>
      <c r="G99" s="246">
        <v>2.4773700000000001</v>
      </c>
      <c r="H99" s="246">
        <v>5.12</v>
      </c>
      <c r="I99" s="246">
        <v>1.5596300000000001</v>
      </c>
      <c r="J99" s="246">
        <v>1208.05</v>
      </c>
      <c r="K99" s="246">
        <f>I99</f>
        <v>1.5596300000000001</v>
      </c>
      <c r="L99" s="246">
        <f>J99</f>
        <v>1208.05</v>
      </c>
      <c r="M99" s="247">
        <f>K99/L99</f>
        <v>1.2910310003725013E-3</v>
      </c>
      <c r="N99" s="248">
        <v>56.789000000000001</v>
      </c>
      <c r="O99" s="249">
        <f>M99*N99</f>
        <v>7.3316359480153984E-2</v>
      </c>
      <c r="P99" s="137">
        <f>M99*60*1000</f>
        <v>77.461860022350081</v>
      </c>
      <c r="Q99" s="138">
        <f>P99*N99/1000</f>
        <v>4.3989815688092389</v>
      </c>
    </row>
    <row r="100" spans="1:17" s="4" customFormat="1" ht="12.75" customHeight="1">
      <c r="A100" s="367"/>
      <c r="B100" s="238" t="s">
        <v>79</v>
      </c>
      <c r="C100" s="244" t="s">
        <v>57</v>
      </c>
      <c r="D100" s="245">
        <v>22</v>
      </c>
      <c r="E100" s="245">
        <v>1982</v>
      </c>
      <c r="F100" s="246">
        <v>7.9329999999999998</v>
      </c>
      <c r="G100" s="246">
        <v>2.6949999999999998</v>
      </c>
      <c r="H100" s="246">
        <v>3.74</v>
      </c>
      <c r="I100" s="246">
        <v>1.4970000000000001</v>
      </c>
      <c r="J100" s="246">
        <v>1146.26</v>
      </c>
      <c r="K100" s="246">
        <v>1.4970000000000001</v>
      </c>
      <c r="L100" s="246">
        <v>1146.26</v>
      </c>
      <c r="M100" s="247">
        <v>1.305986425418317E-3</v>
      </c>
      <c r="N100" s="248">
        <v>66.162999999999997</v>
      </c>
      <c r="O100" s="249">
        <v>8.6407979864952106E-2</v>
      </c>
      <c r="P100" s="137">
        <v>78.359185525099022</v>
      </c>
      <c r="Q100" s="138">
        <v>5.184478791897126</v>
      </c>
    </row>
    <row r="101" spans="1:17" s="4" customFormat="1" ht="12.75" customHeight="1">
      <c r="A101" s="367"/>
      <c r="B101" s="238" t="s">
        <v>179</v>
      </c>
      <c r="C101" s="244" t="s">
        <v>141</v>
      </c>
      <c r="D101" s="245">
        <v>60</v>
      </c>
      <c r="E101" s="245">
        <v>1980</v>
      </c>
      <c r="F101" s="246">
        <v>16.3918</v>
      </c>
      <c r="G101" s="246">
        <v>6.2690000000000001</v>
      </c>
      <c r="H101" s="246">
        <v>6</v>
      </c>
      <c r="I101" s="246">
        <f>F101-G101-H101</f>
        <v>4.1227999999999998</v>
      </c>
      <c r="J101" s="246">
        <v>3156.44</v>
      </c>
      <c r="K101" s="246">
        <f>I101</f>
        <v>4.1227999999999998</v>
      </c>
      <c r="L101" s="246">
        <f>J101</f>
        <v>3156.44</v>
      </c>
      <c r="M101" s="247">
        <f>K101/L101</f>
        <v>1.3061550354196499E-3</v>
      </c>
      <c r="N101" s="248">
        <v>57.7</v>
      </c>
      <c r="O101" s="249">
        <f>M101*N101</f>
        <v>7.5365145543713805E-2</v>
      </c>
      <c r="P101" s="137">
        <f>M101*60*1000</f>
        <v>78.36930212517899</v>
      </c>
      <c r="Q101" s="138">
        <f>P101*N101/1000</f>
        <v>4.521908732622828</v>
      </c>
    </row>
    <row r="102" spans="1:17" s="4" customFormat="1" ht="12.75" customHeight="1">
      <c r="A102" s="367"/>
      <c r="B102" s="238" t="s">
        <v>79</v>
      </c>
      <c r="C102" s="244" t="s">
        <v>53</v>
      </c>
      <c r="D102" s="245">
        <v>20</v>
      </c>
      <c r="E102" s="245">
        <v>1983</v>
      </c>
      <c r="F102" s="246">
        <v>6.726</v>
      </c>
      <c r="G102" s="246">
        <v>2.004</v>
      </c>
      <c r="H102" s="246">
        <v>3.2</v>
      </c>
      <c r="I102" s="246">
        <v>1.5209999999999999</v>
      </c>
      <c r="J102" s="246">
        <v>1143.9000000000001</v>
      </c>
      <c r="K102" s="246">
        <v>1.5209999999999999</v>
      </c>
      <c r="L102" s="246">
        <v>1143.9000000000001</v>
      </c>
      <c r="M102" s="247">
        <v>1.3296616837136111E-3</v>
      </c>
      <c r="N102" s="248">
        <v>66.162999999999997</v>
      </c>
      <c r="O102" s="249">
        <v>8.7974405979543646E-2</v>
      </c>
      <c r="P102" s="137">
        <v>79.779701022816667</v>
      </c>
      <c r="Q102" s="138">
        <v>5.2784643587726183</v>
      </c>
    </row>
    <row r="103" spans="1:17" s="4" customFormat="1" ht="12.75" customHeight="1">
      <c r="A103" s="367"/>
      <c r="B103" s="167" t="s">
        <v>401</v>
      </c>
      <c r="C103" s="174" t="s">
        <v>368</v>
      </c>
      <c r="D103" s="167">
        <v>55</v>
      </c>
      <c r="E103" s="167">
        <v>1966</v>
      </c>
      <c r="F103" s="169">
        <v>17.03</v>
      </c>
      <c r="G103" s="169">
        <v>4.7819279999999997</v>
      </c>
      <c r="H103" s="169">
        <v>8.8000000000000007</v>
      </c>
      <c r="I103" s="169">
        <v>3.44807</v>
      </c>
      <c r="J103" s="169">
        <v>2564.02</v>
      </c>
      <c r="K103" s="169">
        <v>3.44807</v>
      </c>
      <c r="L103" s="169">
        <v>2564.02</v>
      </c>
      <c r="M103" s="170">
        <f>K103/L103</f>
        <v>1.3447906022573926E-3</v>
      </c>
      <c r="N103" s="168">
        <v>61.585000000000001</v>
      </c>
      <c r="O103" s="168">
        <f>M103*N103</f>
        <v>8.281892924002153E-2</v>
      </c>
      <c r="P103" s="171">
        <f>M103*1000*60</f>
        <v>80.687436135443548</v>
      </c>
      <c r="Q103" s="172">
        <f>O103*60</f>
        <v>4.9691357544012922</v>
      </c>
    </row>
    <row r="104" spans="1:17" s="4" customFormat="1" ht="12.75" customHeight="1">
      <c r="A104" s="367"/>
      <c r="B104" s="167" t="s">
        <v>401</v>
      </c>
      <c r="C104" s="174" t="s">
        <v>371</v>
      </c>
      <c r="D104" s="167">
        <v>60</v>
      </c>
      <c r="E104" s="167">
        <v>1968</v>
      </c>
      <c r="F104" s="169">
        <v>18.260000000000002</v>
      </c>
      <c r="G104" s="169">
        <v>4.8446259999999999</v>
      </c>
      <c r="H104" s="169">
        <v>9.6</v>
      </c>
      <c r="I104" s="169">
        <v>3.8153739999999998</v>
      </c>
      <c r="J104" s="169">
        <v>2726.22</v>
      </c>
      <c r="K104" s="169">
        <v>3.8153739999999998</v>
      </c>
      <c r="L104" s="169">
        <v>2726.22</v>
      </c>
      <c r="M104" s="170">
        <f>K104/L104</f>
        <v>1.399510677788293E-3</v>
      </c>
      <c r="N104" s="168">
        <v>61.585000000000001</v>
      </c>
      <c r="O104" s="168">
        <f>M104*N104</f>
        <v>8.6188865091592029E-2</v>
      </c>
      <c r="P104" s="171">
        <f>M104*1000*60</f>
        <v>83.970640667297587</v>
      </c>
      <c r="Q104" s="172">
        <f>O104*60</f>
        <v>5.1713319054955216</v>
      </c>
    </row>
    <row r="105" spans="1:17" s="4" customFormat="1" ht="12.75" customHeight="1">
      <c r="A105" s="367"/>
      <c r="B105" s="238" t="s">
        <v>276</v>
      </c>
      <c r="C105" s="174" t="s">
        <v>250</v>
      </c>
      <c r="D105" s="167">
        <v>40</v>
      </c>
      <c r="E105" s="167">
        <v>1990</v>
      </c>
      <c r="F105" s="169">
        <f>G105+H105+I105</f>
        <v>12.498999999999999</v>
      </c>
      <c r="G105" s="169">
        <v>2.8919999999999999</v>
      </c>
      <c r="H105" s="169">
        <v>6.4</v>
      </c>
      <c r="I105" s="169">
        <v>3.2069999999999999</v>
      </c>
      <c r="J105" s="169">
        <v>2290.61</v>
      </c>
      <c r="K105" s="169">
        <v>3.2069999999999999</v>
      </c>
      <c r="L105" s="169">
        <v>2290.61</v>
      </c>
      <c r="M105" s="170">
        <f>K105/L105</f>
        <v>1.4000637384801427E-3</v>
      </c>
      <c r="N105" s="168">
        <v>57.4</v>
      </c>
      <c r="O105" s="168">
        <f>M105*N105</f>
        <v>8.0363658588760184E-2</v>
      </c>
      <c r="P105" s="171">
        <f>M105*60*1000</f>
        <v>84.003824308808561</v>
      </c>
      <c r="Q105" s="172">
        <f>P105*N105/1000</f>
        <v>4.8218195153256111</v>
      </c>
    </row>
    <row r="106" spans="1:17" s="4" customFormat="1" ht="12.75" customHeight="1">
      <c r="A106" s="367"/>
      <c r="B106" s="167" t="s">
        <v>882</v>
      </c>
      <c r="C106" s="266" t="s">
        <v>874</v>
      </c>
      <c r="D106" s="199">
        <v>44</v>
      </c>
      <c r="E106" s="199">
        <v>1985</v>
      </c>
      <c r="F106" s="199">
        <v>13.574999999999999</v>
      </c>
      <c r="G106" s="199">
        <v>3.9636179999999999</v>
      </c>
      <c r="H106" s="199">
        <v>6.32</v>
      </c>
      <c r="I106" s="199">
        <v>3.2913809999999999</v>
      </c>
      <c r="J106" s="199">
        <v>2285.27</v>
      </c>
      <c r="K106" s="199">
        <v>3.2913809999999999</v>
      </c>
      <c r="L106" s="199">
        <v>2285.27</v>
      </c>
      <c r="M106" s="200">
        <v>1.4402591378699235E-3</v>
      </c>
      <c r="N106" s="201">
        <v>77.608000000000004</v>
      </c>
      <c r="O106" s="201">
        <v>0.11177563117180903</v>
      </c>
      <c r="P106" s="243">
        <v>86.415548272195409</v>
      </c>
      <c r="Q106" s="369">
        <v>6.7065378703085416</v>
      </c>
    </row>
    <row r="107" spans="1:17" s="4" customFormat="1" ht="12.75" customHeight="1">
      <c r="A107" s="367"/>
      <c r="B107" s="238" t="s">
        <v>79</v>
      </c>
      <c r="C107" s="244" t="s">
        <v>56</v>
      </c>
      <c r="D107" s="245">
        <v>21</v>
      </c>
      <c r="E107" s="245">
        <v>1982</v>
      </c>
      <c r="F107" s="246">
        <v>7.4820000000000002</v>
      </c>
      <c r="G107" s="246">
        <v>2.149</v>
      </c>
      <c r="H107" s="246">
        <v>3.57</v>
      </c>
      <c r="I107" s="246">
        <v>1.754</v>
      </c>
      <c r="J107" s="246">
        <v>1204.17</v>
      </c>
      <c r="K107" s="246">
        <v>1.754</v>
      </c>
      <c r="L107" s="246">
        <v>1204.17</v>
      </c>
      <c r="M107" s="247">
        <v>1.4566049644153234E-3</v>
      </c>
      <c r="N107" s="248">
        <v>66.162999999999997</v>
      </c>
      <c r="O107" s="249">
        <v>9.6373354260611041E-2</v>
      </c>
      <c r="P107" s="137">
        <v>87.396297864919418</v>
      </c>
      <c r="Q107" s="138">
        <v>5.7824012556366631</v>
      </c>
    </row>
    <row r="108" spans="1:17" s="4" customFormat="1" ht="12.75" customHeight="1">
      <c r="A108" s="367"/>
      <c r="B108" s="167" t="s">
        <v>853</v>
      </c>
      <c r="C108" s="202" t="s">
        <v>832</v>
      </c>
      <c r="D108" s="198">
        <v>20</v>
      </c>
      <c r="E108" s="198">
        <v>1975</v>
      </c>
      <c r="F108" s="199">
        <v>6.4809999999999999</v>
      </c>
      <c r="G108" s="199">
        <v>1.6065</v>
      </c>
      <c r="H108" s="199">
        <v>3.2</v>
      </c>
      <c r="I108" s="199">
        <v>1.6745000000000001</v>
      </c>
      <c r="J108" s="199">
        <v>1127.03</v>
      </c>
      <c r="K108" s="199">
        <v>1.6745000000000001</v>
      </c>
      <c r="L108" s="199">
        <v>1127.03</v>
      </c>
      <c r="M108" s="200">
        <v>1.4857634668109989E-3</v>
      </c>
      <c r="N108" s="201">
        <v>62.021000000000001</v>
      </c>
      <c r="O108" s="201">
        <v>9.2148535975084961E-2</v>
      </c>
      <c r="P108" s="243">
        <v>89.145808008659927</v>
      </c>
      <c r="Q108" s="369">
        <v>5.5289121585050971</v>
      </c>
    </row>
    <row r="109" spans="1:17" s="4" customFormat="1" ht="12.75" customHeight="1">
      <c r="A109" s="367"/>
      <c r="B109" s="238" t="s">
        <v>220</v>
      </c>
      <c r="C109" s="174" t="s">
        <v>187</v>
      </c>
      <c r="D109" s="167">
        <v>51</v>
      </c>
      <c r="E109" s="167">
        <v>2005</v>
      </c>
      <c r="F109" s="169">
        <v>10.16</v>
      </c>
      <c r="G109" s="239">
        <v>5.59</v>
      </c>
      <c r="H109" s="239">
        <v>0</v>
      </c>
      <c r="I109" s="169">
        <f>F109-G109-H109</f>
        <v>4.57</v>
      </c>
      <c r="J109" s="169">
        <v>3073.94</v>
      </c>
      <c r="K109" s="169">
        <f>I109/J109*L109</f>
        <v>4.462541949419963</v>
      </c>
      <c r="L109" s="169">
        <v>3001.66</v>
      </c>
      <c r="M109" s="170">
        <f>K109/L109</f>
        <v>1.48669134726117E-3</v>
      </c>
      <c r="N109" s="168">
        <f>49.4*1.09</f>
        <v>53.846000000000004</v>
      </c>
      <c r="O109" s="168">
        <f>M109*N109</f>
        <v>8.0052382284624968E-2</v>
      </c>
      <c r="P109" s="171">
        <f>M109*60*1000</f>
        <v>89.201480835670196</v>
      </c>
      <c r="Q109" s="172">
        <f>P109*N109/1000</f>
        <v>4.8031429370774976</v>
      </c>
    </row>
    <row r="110" spans="1:17" s="4" customFormat="1" ht="12.75" customHeight="1">
      <c r="A110" s="367"/>
      <c r="B110" s="238" t="s">
        <v>774</v>
      </c>
      <c r="C110" s="253" t="s">
        <v>779</v>
      </c>
      <c r="D110" s="254">
        <v>30</v>
      </c>
      <c r="E110" s="254">
        <v>1974</v>
      </c>
      <c r="F110" s="255">
        <v>10.243</v>
      </c>
      <c r="G110" s="255">
        <v>2.8033679999999999</v>
      </c>
      <c r="H110" s="255">
        <v>4.8</v>
      </c>
      <c r="I110" s="255">
        <v>2.6396310000000001</v>
      </c>
      <c r="J110" s="255">
        <v>1743.53</v>
      </c>
      <c r="K110" s="255">
        <v>2.6396310000000001</v>
      </c>
      <c r="L110" s="255">
        <v>1743.53</v>
      </c>
      <c r="M110" s="256">
        <v>1.5139578900277024E-3</v>
      </c>
      <c r="N110" s="257">
        <v>81.313999999999993</v>
      </c>
      <c r="O110" s="257">
        <v>0.12310597186971257</v>
      </c>
      <c r="P110" s="258">
        <v>90.837473401662152</v>
      </c>
      <c r="Q110" s="371">
        <v>7.3863583121827556</v>
      </c>
    </row>
    <row r="111" spans="1:17" s="4" customFormat="1" ht="12.75" customHeight="1">
      <c r="A111" s="367"/>
      <c r="B111" s="167" t="s">
        <v>401</v>
      </c>
      <c r="C111" s="174" t="s">
        <v>365</v>
      </c>
      <c r="D111" s="167">
        <v>12</v>
      </c>
      <c r="E111" s="167">
        <v>1962</v>
      </c>
      <c r="F111" s="169">
        <v>3.92</v>
      </c>
      <c r="G111" s="169">
        <v>1.197438</v>
      </c>
      <c r="H111" s="169">
        <v>1.92</v>
      </c>
      <c r="I111" s="169">
        <v>0.80255900000000002</v>
      </c>
      <c r="J111" s="169">
        <v>528.27</v>
      </c>
      <c r="K111" s="169">
        <v>0.80255900000000002</v>
      </c>
      <c r="L111" s="169">
        <v>528.27</v>
      </c>
      <c r="M111" s="170">
        <f>K111/L111</f>
        <v>1.5192212315671911E-3</v>
      </c>
      <c r="N111" s="168">
        <v>61.585000000000001</v>
      </c>
      <c r="O111" s="168">
        <f>M111*N111</f>
        <v>9.3561239546065461E-2</v>
      </c>
      <c r="P111" s="171">
        <f>M111*1000*60</f>
        <v>91.153273894031472</v>
      </c>
      <c r="Q111" s="172">
        <f>O111*60</f>
        <v>5.6136743727639278</v>
      </c>
    </row>
    <row r="112" spans="1:17" s="4" customFormat="1" ht="12.75" customHeight="1">
      <c r="A112" s="367"/>
      <c r="B112" s="238" t="s">
        <v>79</v>
      </c>
      <c r="C112" s="244" t="s">
        <v>59</v>
      </c>
      <c r="D112" s="245">
        <v>12</v>
      </c>
      <c r="E112" s="245">
        <v>1990</v>
      </c>
      <c r="F112" s="246">
        <v>4.2910000000000004</v>
      </c>
      <c r="G112" s="246">
        <v>1.268</v>
      </c>
      <c r="H112" s="246">
        <v>1.92</v>
      </c>
      <c r="I112" s="246">
        <v>1.1020000000000001</v>
      </c>
      <c r="J112" s="246">
        <v>707.4</v>
      </c>
      <c r="K112" s="246">
        <v>1.1020000000000001</v>
      </c>
      <c r="L112" s="246">
        <v>707.4</v>
      </c>
      <c r="M112" s="247">
        <v>1.557817359344077E-3</v>
      </c>
      <c r="N112" s="248">
        <v>66.162999999999997</v>
      </c>
      <c r="O112" s="249">
        <v>0.10306986994628216</v>
      </c>
      <c r="P112" s="137">
        <v>93.469041560644612</v>
      </c>
      <c r="Q112" s="138">
        <v>6.1841921967769293</v>
      </c>
    </row>
    <row r="113" spans="1:17" s="4" customFormat="1" ht="12.75" customHeight="1">
      <c r="A113" s="367"/>
      <c r="B113" s="238" t="s">
        <v>562</v>
      </c>
      <c r="C113" s="244" t="s">
        <v>887</v>
      </c>
      <c r="D113" s="245">
        <v>50</v>
      </c>
      <c r="E113" s="245" t="s">
        <v>278</v>
      </c>
      <c r="F113" s="246">
        <f>G113+H113+I113</f>
        <v>16.32</v>
      </c>
      <c r="G113" s="246">
        <v>4.41</v>
      </c>
      <c r="H113" s="246">
        <v>7.89</v>
      </c>
      <c r="I113" s="246">
        <v>4.0199999999999996</v>
      </c>
      <c r="J113" s="246">
        <v>2578.96</v>
      </c>
      <c r="K113" s="246">
        <v>4.0199999999999996</v>
      </c>
      <c r="L113" s="246">
        <v>2578.96</v>
      </c>
      <c r="M113" s="247">
        <f>K113/L113</f>
        <v>1.5587678754226508E-3</v>
      </c>
      <c r="N113" s="248">
        <v>49.27</v>
      </c>
      <c r="O113" s="249">
        <f>M113*N113</f>
        <v>7.6800493222074009E-2</v>
      </c>
      <c r="P113" s="137">
        <f>M113*60*1000</f>
        <v>93.526072525359055</v>
      </c>
      <c r="Q113" s="138">
        <f>P113*N113/1000</f>
        <v>4.6080295933244404</v>
      </c>
    </row>
    <row r="114" spans="1:17" s="4" customFormat="1" ht="12.75" customHeight="1">
      <c r="A114" s="367"/>
      <c r="B114" s="167" t="s">
        <v>853</v>
      </c>
      <c r="C114" s="202" t="s">
        <v>833</v>
      </c>
      <c r="D114" s="198">
        <v>24</v>
      </c>
      <c r="E114" s="198">
        <v>1965</v>
      </c>
      <c r="F114" s="199">
        <v>3.9857</v>
      </c>
      <c r="G114" s="199">
        <v>1.9890000000000001</v>
      </c>
      <c r="H114" s="199">
        <v>0.24</v>
      </c>
      <c r="I114" s="199">
        <v>1.7566999999999999</v>
      </c>
      <c r="J114" s="199">
        <v>1110.8699999999999</v>
      </c>
      <c r="K114" s="199">
        <v>1.7566999999999999</v>
      </c>
      <c r="L114" s="199">
        <v>1110.8699999999999</v>
      </c>
      <c r="M114" s="200">
        <v>1.5813731579752807E-3</v>
      </c>
      <c r="N114" s="201">
        <v>62.021000000000001</v>
      </c>
      <c r="O114" s="201">
        <v>9.8078344630784881E-2</v>
      </c>
      <c r="P114" s="243">
        <v>94.882389478516842</v>
      </c>
      <c r="Q114" s="369">
        <v>5.8847006778470936</v>
      </c>
    </row>
    <row r="115" spans="1:17" s="4" customFormat="1" ht="12.75" customHeight="1">
      <c r="A115" s="367"/>
      <c r="B115" s="238" t="s">
        <v>130</v>
      </c>
      <c r="C115" s="244" t="s">
        <v>120</v>
      </c>
      <c r="D115" s="245">
        <v>4</v>
      </c>
      <c r="E115" s="245">
        <v>1988</v>
      </c>
      <c r="F115" s="246">
        <v>1.4330000000000001</v>
      </c>
      <c r="G115" s="246">
        <v>0.36299999999999999</v>
      </c>
      <c r="H115" s="246">
        <v>0.64</v>
      </c>
      <c r="I115" s="246">
        <v>0.43</v>
      </c>
      <c r="J115" s="246">
        <v>270.88</v>
      </c>
      <c r="K115" s="246">
        <v>0.43</v>
      </c>
      <c r="L115" s="246">
        <v>270.88</v>
      </c>
      <c r="M115" s="247">
        <f>K115/L115</f>
        <v>1.5874187832250442E-3</v>
      </c>
      <c r="N115" s="248">
        <v>65.900000000000006</v>
      </c>
      <c r="O115" s="249">
        <f>M115*N115</f>
        <v>0.10461089781453042</v>
      </c>
      <c r="P115" s="137">
        <f>M115*60*1000</f>
        <v>95.245126993502652</v>
      </c>
      <c r="Q115" s="138">
        <f>P115*N115/1000</f>
        <v>6.2766538688718256</v>
      </c>
    </row>
    <row r="116" spans="1:17" s="4" customFormat="1" ht="12.75" customHeight="1">
      <c r="A116" s="367"/>
      <c r="B116" s="167" t="s">
        <v>596</v>
      </c>
      <c r="C116" s="244" t="s">
        <v>563</v>
      </c>
      <c r="D116" s="245">
        <v>8</v>
      </c>
      <c r="E116" s="245">
        <v>1975</v>
      </c>
      <c r="F116" s="246">
        <v>3.19</v>
      </c>
      <c r="G116" s="246">
        <v>0.98</v>
      </c>
      <c r="H116" s="246">
        <v>1.28</v>
      </c>
      <c r="I116" s="246">
        <v>0.92900000000000005</v>
      </c>
      <c r="J116" s="246">
        <v>574.41</v>
      </c>
      <c r="K116" s="246">
        <v>0.92900000000000005</v>
      </c>
      <c r="L116" s="246">
        <v>574.41</v>
      </c>
      <c r="M116" s="247">
        <f>K116/L116</f>
        <v>1.6173116763287549E-3</v>
      </c>
      <c r="N116" s="248">
        <v>74.2</v>
      </c>
      <c r="O116" s="249">
        <f>M116*N116</f>
        <v>0.12000452638359362</v>
      </c>
      <c r="P116" s="137">
        <f>M116*60*1000</f>
        <v>97.038700579725301</v>
      </c>
      <c r="Q116" s="138">
        <f>P116*N116/1000</f>
        <v>7.2002715830156179</v>
      </c>
    </row>
    <row r="117" spans="1:17" s="4" customFormat="1" ht="12.75" customHeight="1">
      <c r="A117" s="367"/>
      <c r="B117" s="167" t="s">
        <v>871</v>
      </c>
      <c r="C117" s="260" t="s">
        <v>855</v>
      </c>
      <c r="D117" s="261">
        <v>32</v>
      </c>
      <c r="E117" s="261">
        <v>1973</v>
      </c>
      <c r="F117" s="262">
        <v>10.349</v>
      </c>
      <c r="G117" s="262">
        <v>2.2647569999999999</v>
      </c>
      <c r="H117" s="262">
        <v>5.13</v>
      </c>
      <c r="I117" s="262">
        <v>2.9542440000000001</v>
      </c>
      <c r="J117" s="262">
        <v>1758.16</v>
      </c>
      <c r="K117" s="262">
        <v>2.9542440000000001</v>
      </c>
      <c r="L117" s="262">
        <v>1758.16</v>
      </c>
      <c r="M117" s="263">
        <v>1.6803044091550257E-3</v>
      </c>
      <c r="N117" s="264">
        <v>64.746000000000009</v>
      </c>
      <c r="O117" s="264">
        <v>0.10879298927515131</v>
      </c>
      <c r="P117" s="265">
        <v>100.81826454930155</v>
      </c>
      <c r="Q117" s="372">
        <v>6.5275793565090785</v>
      </c>
    </row>
    <row r="118" spans="1:17" s="4" customFormat="1" ht="12.75" customHeight="1">
      <c r="A118" s="367"/>
      <c r="B118" s="167" t="s">
        <v>806</v>
      </c>
      <c r="C118" s="191" t="s">
        <v>786</v>
      </c>
      <c r="D118" s="192">
        <v>12</v>
      </c>
      <c r="E118" s="192">
        <v>1988</v>
      </c>
      <c r="F118" s="193">
        <v>4.0110000000000001</v>
      </c>
      <c r="G118" s="193">
        <v>1.0655429999999999</v>
      </c>
      <c r="H118" s="193">
        <v>1.92</v>
      </c>
      <c r="I118" s="193">
        <v>1.025458</v>
      </c>
      <c r="J118" s="193">
        <v>608.15</v>
      </c>
      <c r="K118" s="193">
        <v>1.025458</v>
      </c>
      <c r="L118" s="193">
        <v>608.15</v>
      </c>
      <c r="M118" s="194">
        <v>1.6861925511798077E-3</v>
      </c>
      <c r="N118" s="195">
        <v>94.612000000000009</v>
      </c>
      <c r="O118" s="195">
        <v>0.15953404965222398</v>
      </c>
      <c r="P118" s="250">
        <v>101.17155307078848</v>
      </c>
      <c r="Q118" s="370">
        <v>9.5720429791334407</v>
      </c>
    </row>
    <row r="119" spans="1:17" s="4" customFormat="1" ht="12.75" customHeight="1">
      <c r="A119" s="367"/>
      <c r="B119" s="238" t="s">
        <v>276</v>
      </c>
      <c r="C119" s="174" t="s">
        <v>253</v>
      </c>
      <c r="D119" s="167">
        <v>20</v>
      </c>
      <c r="E119" s="167">
        <v>1993</v>
      </c>
      <c r="F119" s="169">
        <f>G119+H119+I119</f>
        <v>6.9990000000000006</v>
      </c>
      <c r="G119" s="169">
        <v>1.6890000000000001</v>
      </c>
      <c r="H119" s="169">
        <v>3.2</v>
      </c>
      <c r="I119" s="169">
        <v>2.11</v>
      </c>
      <c r="J119" s="169">
        <v>1238.6099999999999</v>
      </c>
      <c r="K119" s="169">
        <v>2.11</v>
      </c>
      <c r="L119" s="169">
        <v>1238.6099999999999</v>
      </c>
      <c r="M119" s="170">
        <f>K119/L119</f>
        <v>1.7035224969925967E-3</v>
      </c>
      <c r="N119" s="168">
        <v>57.4</v>
      </c>
      <c r="O119" s="168">
        <f>M119*N119</f>
        <v>9.7782191327375048E-2</v>
      </c>
      <c r="P119" s="171">
        <f>M119*60*1000</f>
        <v>102.21134981955581</v>
      </c>
      <c r="Q119" s="172">
        <f>P119*N119/1000</f>
        <v>5.8669314796425036</v>
      </c>
    </row>
    <row r="120" spans="1:17" s="4" customFormat="1" ht="12.75" customHeight="1">
      <c r="A120" s="367"/>
      <c r="B120" s="167" t="s">
        <v>754</v>
      </c>
      <c r="C120" s="240" t="s">
        <v>739</v>
      </c>
      <c r="D120" s="186">
        <v>21</v>
      </c>
      <c r="E120" s="186">
        <v>2000</v>
      </c>
      <c r="F120" s="187">
        <v>5.5830000000000002</v>
      </c>
      <c r="G120" s="187">
        <v>2.5408430000000002</v>
      </c>
      <c r="H120" s="187">
        <v>1.15896</v>
      </c>
      <c r="I120" s="187">
        <v>1.8832</v>
      </c>
      <c r="J120" s="187">
        <v>1105.27</v>
      </c>
      <c r="K120" s="187">
        <v>1.8832</v>
      </c>
      <c r="L120" s="187">
        <v>1105.27</v>
      </c>
      <c r="M120" s="241">
        <v>1.7038370714847957E-3</v>
      </c>
      <c r="N120" s="188">
        <v>79.897000000000006</v>
      </c>
      <c r="O120" s="188">
        <v>0.13613147050042074</v>
      </c>
      <c r="P120" s="242">
        <v>102.23022428908773</v>
      </c>
      <c r="Q120" s="368">
        <v>8.1678882300252429</v>
      </c>
    </row>
    <row r="121" spans="1:17" s="4" customFormat="1" ht="12.75" customHeight="1">
      <c r="A121" s="367"/>
      <c r="B121" s="238" t="s">
        <v>179</v>
      </c>
      <c r="C121" s="244" t="s">
        <v>142</v>
      </c>
      <c r="D121" s="245">
        <v>45</v>
      </c>
      <c r="E121" s="245">
        <v>2006</v>
      </c>
      <c r="F121" s="246">
        <v>12.1286</v>
      </c>
      <c r="G121" s="246">
        <v>7.1398999999999999</v>
      </c>
      <c r="H121" s="246">
        <v>0</v>
      </c>
      <c r="I121" s="246">
        <f>F121-G121-H121</f>
        <v>4.9887000000000006</v>
      </c>
      <c r="J121" s="246">
        <v>2893.9</v>
      </c>
      <c r="K121" s="246">
        <f>I121</f>
        <v>4.9887000000000006</v>
      </c>
      <c r="L121" s="246">
        <f>J121</f>
        <v>2893.9</v>
      </c>
      <c r="M121" s="247">
        <f>K121/L121</f>
        <v>1.7238674453160098E-3</v>
      </c>
      <c r="N121" s="248">
        <v>57.7</v>
      </c>
      <c r="O121" s="249">
        <f>M121*N121</f>
        <v>9.9467151594733766E-2</v>
      </c>
      <c r="P121" s="137">
        <f>M121*60*1000</f>
        <v>103.43204671896059</v>
      </c>
      <c r="Q121" s="138">
        <f>P121*N121/1000</f>
        <v>5.9680290956840265</v>
      </c>
    </row>
    <row r="122" spans="1:17" s="4" customFormat="1" ht="12.75" customHeight="1">
      <c r="A122" s="367"/>
      <c r="B122" s="238" t="s">
        <v>276</v>
      </c>
      <c r="C122" s="174" t="s">
        <v>251</v>
      </c>
      <c r="D122" s="167">
        <v>40</v>
      </c>
      <c r="E122" s="167">
        <v>1983</v>
      </c>
      <c r="F122" s="169">
        <f>G122+H122+I122</f>
        <v>13.101000000000001</v>
      </c>
      <c r="G122" s="169">
        <v>3.0249999999999999</v>
      </c>
      <c r="H122" s="169">
        <v>6.24</v>
      </c>
      <c r="I122" s="169">
        <v>3.8359999999999999</v>
      </c>
      <c r="J122" s="169">
        <v>2268.94</v>
      </c>
      <c r="K122" s="169">
        <v>3.8359999999999999</v>
      </c>
      <c r="L122" s="169">
        <v>2190.15</v>
      </c>
      <c r="M122" s="170">
        <f>K122/L122</f>
        <v>1.7514782092550737E-3</v>
      </c>
      <c r="N122" s="168">
        <v>57.4</v>
      </c>
      <c r="O122" s="168">
        <f>M122*N122</f>
        <v>0.10053484921124123</v>
      </c>
      <c r="P122" s="171">
        <f>M122*60*1000</f>
        <v>105.08869255530442</v>
      </c>
      <c r="Q122" s="172">
        <f>P122*N122/1000</f>
        <v>6.0320909526744737</v>
      </c>
    </row>
    <row r="123" spans="1:17" s="4" customFormat="1" ht="12.75" customHeight="1">
      <c r="A123" s="367"/>
      <c r="B123" s="167" t="s">
        <v>507</v>
      </c>
      <c r="C123" s="244" t="s">
        <v>478</v>
      </c>
      <c r="D123" s="245">
        <v>20</v>
      </c>
      <c r="E123" s="245">
        <v>1979</v>
      </c>
      <c r="F123" s="246">
        <v>6.2530000000000001</v>
      </c>
      <c r="G123" s="246">
        <v>1.4</v>
      </c>
      <c r="H123" s="246">
        <v>3.1680000000000001</v>
      </c>
      <c r="I123" s="246">
        <v>1.635</v>
      </c>
      <c r="J123" s="246">
        <v>960.93</v>
      </c>
      <c r="K123" s="246">
        <v>1.6850000000000001</v>
      </c>
      <c r="L123" s="246">
        <v>960.93</v>
      </c>
      <c r="M123" s="247">
        <f>K123/L123</f>
        <v>1.7535096208880982E-3</v>
      </c>
      <c r="N123" s="248">
        <v>72.27</v>
      </c>
      <c r="O123" s="249">
        <f>M123*N123</f>
        <v>0.12672614030158286</v>
      </c>
      <c r="P123" s="137">
        <f>M123*60*1000</f>
        <v>105.21057725328589</v>
      </c>
      <c r="Q123" s="138">
        <f>P123*N123/1000</f>
        <v>7.6035684180949712</v>
      </c>
    </row>
    <row r="124" spans="1:17" s="4" customFormat="1" ht="12.75" customHeight="1">
      <c r="A124" s="367"/>
      <c r="B124" s="167" t="s">
        <v>882</v>
      </c>
      <c r="C124" s="266" t="s">
        <v>875</v>
      </c>
      <c r="D124" s="199">
        <v>45</v>
      </c>
      <c r="E124" s="199">
        <v>1975</v>
      </c>
      <c r="F124" s="199">
        <v>14.64</v>
      </c>
      <c r="G124" s="199">
        <v>3.2981189999999998</v>
      </c>
      <c r="H124" s="199">
        <v>7.2</v>
      </c>
      <c r="I124" s="199">
        <v>4.1418809999999997</v>
      </c>
      <c r="J124" s="199">
        <v>2325.2199999999998</v>
      </c>
      <c r="K124" s="199">
        <v>4.1418809999999997</v>
      </c>
      <c r="L124" s="199">
        <v>2325.2199999999998</v>
      </c>
      <c r="M124" s="200">
        <v>1.781285641788734E-3</v>
      </c>
      <c r="N124" s="201">
        <v>77.608000000000004</v>
      </c>
      <c r="O124" s="201">
        <v>0.13824201608794007</v>
      </c>
      <c r="P124" s="243">
        <v>106.87713850732403</v>
      </c>
      <c r="Q124" s="369">
        <v>8.2945209652764049</v>
      </c>
    </row>
    <row r="125" spans="1:17" s="4" customFormat="1" ht="12.75" customHeight="1">
      <c r="A125" s="367"/>
      <c r="B125" s="238" t="s">
        <v>442</v>
      </c>
      <c r="C125" s="244" t="s">
        <v>407</v>
      </c>
      <c r="D125" s="245">
        <v>32</v>
      </c>
      <c r="E125" s="245">
        <v>1962</v>
      </c>
      <c r="F125" s="246">
        <f>G125+H125+I125</f>
        <v>8.8230000000000004</v>
      </c>
      <c r="G125" s="246">
        <v>1.6076550000000001</v>
      </c>
      <c r="H125" s="246">
        <v>5.0529999999999999</v>
      </c>
      <c r="I125" s="246">
        <v>2.1623450000000002</v>
      </c>
      <c r="J125" s="246">
        <v>1208.8</v>
      </c>
      <c r="K125" s="246">
        <f>I125</f>
        <v>2.1623450000000002</v>
      </c>
      <c r="L125" s="246">
        <f>J125</f>
        <v>1208.8</v>
      </c>
      <c r="M125" s="247">
        <f>K125/L125</f>
        <v>1.7888360357379222E-3</v>
      </c>
      <c r="N125" s="248">
        <v>56.789000000000001</v>
      </c>
      <c r="O125" s="249">
        <f>M125*N125</f>
        <v>0.10158620963352087</v>
      </c>
      <c r="P125" s="137">
        <f>M125*60*1000</f>
        <v>107.33016214427533</v>
      </c>
      <c r="Q125" s="138">
        <f>P125*N125/1000</f>
        <v>6.095172578011252</v>
      </c>
    </row>
    <row r="126" spans="1:17" s="4" customFormat="1" ht="12.75" customHeight="1">
      <c r="A126" s="367"/>
      <c r="B126" s="167" t="s">
        <v>853</v>
      </c>
      <c r="C126" s="202" t="s">
        <v>834</v>
      </c>
      <c r="D126" s="198">
        <v>8</v>
      </c>
      <c r="E126" s="198">
        <v>1980</v>
      </c>
      <c r="F126" s="199">
        <v>3.5150000000000001</v>
      </c>
      <c r="G126" s="199">
        <v>1.074927</v>
      </c>
      <c r="H126" s="199">
        <v>1.28</v>
      </c>
      <c r="I126" s="199">
        <v>1.160074</v>
      </c>
      <c r="J126" s="199">
        <v>627.78</v>
      </c>
      <c r="K126" s="199">
        <v>1.160074</v>
      </c>
      <c r="L126" s="199">
        <v>627.78</v>
      </c>
      <c r="M126" s="200">
        <v>1.8478989454904587E-3</v>
      </c>
      <c r="N126" s="201">
        <v>62.021000000000001</v>
      </c>
      <c r="O126" s="201">
        <v>0.11460854049826374</v>
      </c>
      <c r="P126" s="243">
        <v>110.87393672942753</v>
      </c>
      <c r="Q126" s="369">
        <v>6.8765124298958247</v>
      </c>
    </row>
    <row r="127" spans="1:17" s="4" customFormat="1" ht="12.75" customHeight="1">
      <c r="A127" s="367"/>
      <c r="B127" s="167" t="s">
        <v>401</v>
      </c>
      <c r="C127" s="174" t="s">
        <v>367</v>
      </c>
      <c r="D127" s="167">
        <v>12</v>
      </c>
      <c r="E127" s="167">
        <v>1963</v>
      </c>
      <c r="F127" s="169">
        <v>3.84</v>
      </c>
      <c r="G127" s="169">
        <v>0.89768199999999998</v>
      </c>
      <c r="H127" s="169">
        <v>1.92</v>
      </c>
      <c r="I127" s="169">
        <v>1.0222100000000001</v>
      </c>
      <c r="J127" s="169">
        <v>532.45000000000005</v>
      </c>
      <c r="K127" s="169">
        <v>1.0222100000000001</v>
      </c>
      <c r="L127" s="169">
        <v>532.45000000000005</v>
      </c>
      <c r="M127" s="170">
        <f>K127/L127</f>
        <v>1.9198234576016527E-3</v>
      </c>
      <c r="N127" s="168">
        <v>61.585000000000001</v>
      </c>
      <c r="O127" s="168">
        <f>M127*N127</f>
        <v>0.11823232763639778</v>
      </c>
      <c r="P127" s="171">
        <f>M127*1000*60</f>
        <v>115.18940745609916</v>
      </c>
      <c r="Q127" s="172">
        <f>O127*60</f>
        <v>7.0939396581838672</v>
      </c>
    </row>
    <row r="128" spans="1:17" s="4" customFormat="1" ht="12.75" customHeight="1">
      <c r="A128" s="367"/>
      <c r="B128" s="167" t="s">
        <v>360</v>
      </c>
      <c r="C128" s="181" t="s">
        <v>324</v>
      </c>
      <c r="D128" s="182">
        <v>20</v>
      </c>
      <c r="E128" s="183" t="s">
        <v>278</v>
      </c>
      <c r="F128" s="251">
        <v>5.39</v>
      </c>
      <c r="G128" s="251">
        <v>2.34</v>
      </c>
      <c r="H128" s="251">
        <v>1.32</v>
      </c>
      <c r="I128" s="251">
        <v>1.73</v>
      </c>
      <c r="J128" s="252">
        <v>899.93</v>
      </c>
      <c r="K128" s="251">
        <v>1.73</v>
      </c>
      <c r="L128" s="252">
        <v>899.93</v>
      </c>
      <c r="M128" s="247">
        <f>K128/L128</f>
        <v>1.9223717400242242E-3</v>
      </c>
      <c r="N128" s="248">
        <v>60.6</v>
      </c>
      <c r="O128" s="249">
        <f>M128*N128</f>
        <v>0.11649572744546799</v>
      </c>
      <c r="P128" s="137">
        <f>M128*60*1000</f>
        <v>115.34230440145345</v>
      </c>
      <c r="Q128" s="138">
        <f>P128*N128/1000</f>
        <v>6.9897436467280789</v>
      </c>
    </row>
    <row r="129" spans="1:17" s="4" customFormat="1" ht="12.75" customHeight="1">
      <c r="A129" s="367"/>
      <c r="B129" s="167" t="s">
        <v>853</v>
      </c>
      <c r="C129" s="202" t="s">
        <v>835</v>
      </c>
      <c r="D129" s="198">
        <v>8</v>
      </c>
      <c r="E129" s="198">
        <v>1970</v>
      </c>
      <c r="F129" s="199">
        <v>1.4370000000000001</v>
      </c>
      <c r="G129" s="199">
        <v>0.60720600000000002</v>
      </c>
      <c r="H129" s="199">
        <v>0.08</v>
      </c>
      <c r="I129" s="199">
        <v>0.74979600000000002</v>
      </c>
      <c r="J129" s="199">
        <v>389.07</v>
      </c>
      <c r="K129" s="199">
        <v>0.74979600000000002</v>
      </c>
      <c r="L129" s="199">
        <v>389.07</v>
      </c>
      <c r="M129" s="200">
        <v>1.9271493561569899E-3</v>
      </c>
      <c r="N129" s="201">
        <v>62.021000000000001</v>
      </c>
      <c r="O129" s="201">
        <v>0.11952373021821268</v>
      </c>
      <c r="P129" s="243">
        <v>115.6289613694194</v>
      </c>
      <c r="Q129" s="369">
        <v>7.171423813092761</v>
      </c>
    </row>
    <row r="130" spans="1:17" s="4" customFormat="1" ht="12.75" customHeight="1">
      <c r="A130" s="367"/>
      <c r="B130" s="167" t="s">
        <v>596</v>
      </c>
      <c r="C130" s="244" t="s">
        <v>564</v>
      </c>
      <c r="D130" s="245">
        <v>10</v>
      </c>
      <c r="E130" s="245" t="s">
        <v>320</v>
      </c>
      <c r="F130" s="246">
        <v>0.78</v>
      </c>
      <c r="G130" s="246">
        <v>0</v>
      </c>
      <c r="H130" s="246">
        <v>0</v>
      </c>
      <c r="I130" s="246">
        <v>0.78</v>
      </c>
      <c r="J130" s="246">
        <v>397.1</v>
      </c>
      <c r="K130" s="246">
        <v>0.78</v>
      </c>
      <c r="L130" s="246">
        <v>397.1</v>
      </c>
      <c r="M130" s="247">
        <f>K130/L130</f>
        <v>1.9642407454041801E-3</v>
      </c>
      <c r="N130" s="248">
        <v>74.2</v>
      </c>
      <c r="O130" s="249">
        <f>M130*N130</f>
        <v>0.14574666330899017</v>
      </c>
      <c r="P130" s="137">
        <f>M130*60*1000</f>
        <v>117.8544447242508</v>
      </c>
      <c r="Q130" s="138">
        <f>P130*N130/1000</f>
        <v>8.7447997985394093</v>
      </c>
    </row>
    <row r="131" spans="1:17" s="4" customFormat="1" ht="12.75" customHeight="1">
      <c r="A131" s="367"/>
      <c r="B131" s="167" t="s">
        <v>473</v>
      </c>
      <c r="C131" s="244" t="s">
        <v>444</v>
      </c>
      <c r="D131" s="245">
        <v>50</v>
      </c>
      <c r="E131" s="245">
        <v>1975</v>
      </c>
      <c r="F131" s="246">
        <f>SUM(G131+H131+I131)</f>
        <v>17.5</v>
      </c>
      <c r="G131" s="246">
        <v>4.3</v>
      </c>
      <c r="H131" s="246">
        <v>8</v>
      </c>
      <c r="I131" s="246">
        <v>5.2</v>
      </c>
      <c r="J131" s="246">
        <v>2599.5700000000002</v>
      </c>
      <c r="K131" s="246">
        <v>5.202</v>
      </c>
      <c r="L131" s="246">
        <v>2599.5700000000002</v>
      </c>
      <c r="M131" s="247">
        <f>K131/L131</f>
        <v>2.0011001819531691E-3</v>
      </c>
      <c r="N131" s="248">
        <v>55.2</v>
      </c>
      <c r="O131" s="249">
        <f>M131*N131</f>
        <v>0.11046073004381494</v>
      </c>
      <c r="P131" s="137">
        <f>M131*60*1000</f>
        <v>120.06601091719014</v>
      </c>
      <c r="Q131" s="138">
        <f>P131*N131/1000</f>
        <v>6.6276438026288957</v>
      </c>
    </row>
    <row r="132" spans="1:17" s="4" customFormat="1" ht="12.75" customHeight="1">
      <c r="A132" s="367"/>
      <c r="B132" s="167" t="s">
        <v>871</v>
      </c>
      <c r="C132" s="260" t="s">
        <v>856</v>
      </c>
      <c r="D132" s="261">
        <v>31</v>
      </c>
      <c r="E132" s="261">
        <v>1991</v>
      </c>
      <c r="F132" s="262">
        <v>9.1769999999999996</v>
      </c>
      <c r="G132" s="262">
        <v>2.4962460000000002</v>
      </c>
      <c r="H132" s="262">
        <v>3.6560000000000001</v>
      </c>
      <c r="I132" s="262">
        <v>3.024759</v>
      </c>
      <c r="J132" s="262">
        <v>1504.89</v>
      </c>
      <c r="K132" s="262">
        <v>3.024759</v>
      </c>
      <c r="L132" s="262">
        <v>1504.89</v>
      </c>
      <c r="M132" s="263">
        <v>2.0099535514223632E-3</v>
      </c>
      <c r="N132" s="264">
        <v>64.746000000000009</v>
      </c>
      <c r="O132" s="264">
        <v>0.13013645264039234</v>
      </c>
      <c r="P132" s="265">
        <v>120.59721308534178</v>
      </c>
      <c r="Q132" s="372">
        <v>7.8081871584235394</v>
      </c>
    </row>
    <row r="133" spans="1:17" s="4" customFormat="1" ht="12.75" customHeight="1">
      <c r="A133" s="367"/>
      <c r="B133" s="238" t="s">
        <v>276</v>
      </c>
      <c r="C133" s="174" t="s">
        <v>252</v>
      </c>
      <c r="D133" s="167">
        <v>40</v>
      </c>
      <c r="E133" s="167">
        <v>1992</v>
      </c>
      <c r="F133" s="169">
        <f>G133+H133+I133</f>
        <v>13.997</v>
      </c>
      <c r="G133" s="169">
        <v>3.2069999999999999</v>
      </c>
      <c r="H133" s="169">
        <v>6.4</v>
      </c>
      <c r="I133" s="169">
        <v>4.3899999999999997</v>
      </c>
      <c r="J133" s="169">
        <v>2169.38</v>
      </c>
      <c r="K133" s="169">
        <v>4.3899999999999997</v>
      </c>
      <c r="L133" s="169">
        <v>2169.38</v>
      </c>
      <c r="M133" s="170">
        <f>K133/L133</f>
        <v>2.02361965169772E-3</v>
      </c>
      <c r="N133" s="168">
        <v>57.4</v>
      </c>
      <c r="O133" s="168">
        <f>M133*N133</f>
        <v>0.11615576800744913</v>
      </c>
      <c r="P133" s="171">
        <f>M133*60*1000</f>
        <v>121.4171791018632</v>
      </c>
      <c r="Q133" s="172">
        <f>P133*N133/1000</f>
        <v>6.9693460804469476</v>
      </c>
    </row>
    <row r="134" spans="1:17" s="4" customFormat="1" ht="11.25" customHeight="1">
      <c r="A134" s="367"/>
      <c r="B134" s="167" t="s">
        <v>871</v>
      </c>
      <c r="C134" s="260" t="s">
        <v>857</v>
      </c>
      <c r="D134" s="261">
        <v>20</v>
      </c>
      <c r="E134" s="261">
        <v>1978</v>
      </c>
      <c r="F134" s="262">
        <v>6.6180000000000003</v>
      </c>
      <c r="G134" s="262">
        <v>1.276071</v>
      </c>
      <c r="H134" s="262">
        <v>3.2</v>
      </c>
      <c r="I134" s="262">
        <v>2.1419280000000001</v>
      </c>
      <c r="J134" s="262">
        <v>1050.01</v>
      </c>
      <c r="K134" s="262">
        <v>2.1419280000000001</v>
      </c>
      <c r="L134" s="262">
        <v>1050.01</v>
      </c>
      <c r="M134" s="263">
        <v>2.0399120008380875E-3</v>
      </c>
      <c r="N134" s="264">
        <v>64.746000000000009</v>
      </c>
      <c r="O134" s="264">
        <v>0.13207614240626284</v>
      </c>
      <c r="P134" s="265">
        <v>122.39472005028524</v>
      </c>
      <c r="Q134" s="372">
        <v>7.9245685443757692</v>
      </c>
    </row>
    <row r="135" spans="1:17" s="4" customFormat="1" ht="12.75" customHeight="1">
      <c r="A135" s="367"/>
      <c r="B135" s="238" t="s">
        <v>442</v>
      </c>
      <c r="C135" s="244" t="s">
        <v>408</v>
      </c>
      <c r="D135" s="245">
        <v>45</v>
      </c>
      <c r="E135" s="245">
        <v>1990</v>
      </c>
      <c r="F135" s="246">
        <f>G135+H135+I135</f>
        <v>16.488002000000002</v>
      </c>
      <c r="G135" s="246">
        <v>4.3675560000000004</v>
      </c>
      <c r="H135" s="246">
        <v>7.2</v>
      </c>
      <c r="I135" s="246">
        <v>4.9204460000000001</v>
      </c>
      <c r="J135" s="246">
        <v>2333.65</v>
      </c>
      <c r="K135" s="246">
        <f>I135</f>
        <v>4.9204460000000001</v>
      </c>
      <c r="L135" s="246">
        <f>J135</f>
        <v>2333.65</v>
      </c>
      <c r="M135" s="247">
        <f>K135/L135</f>
        <v>2.108476421057142E-3</v>
      </c>
      <c r="N135" s="248">
        <v>56.789000000000001</v>
      </c>
      <c r="O135" s="249">
        <f>M135*N135</f>
        <v>0.11973826747541404</v>
      </c>
      <c r="P135" s="137">
        <f>M135*60*1000</f>
        <v>126.50858526342851</v>
      </c>
      <c r="Q135" s="138">
        <f>P135*N135/1000</f>
        <v>7.1842960485248426</v>
      </c>
    </row>
    <row r="136" spans="1:17" s="4" customFormat="1" ht="12.75" customHeight="1">
      <c r="A136" s="367"/>
      <c r="B136" s="238" t="s">
        <v>442</v>
      </c>
      <c r="C136" s="244" t="s">
        <v>409</v>
      </c>
      <c r="D136" s="245">
        <v>32</v>
      </c>
      <c r="E136" s="245">
        <v>1964</v>
      </c>
      <c r="F136" s="246">
        <f>G136+H136+I136</f>
        <v>9.242998</v>
      </c>
      <c r="G136" s="246">
        <v>1.5285899999999999</v>
      </c>
      <c r="H136" s="246">
        <v>5.12</v>
      </c>
      <c r="I136" s="246">
        <v>2.594408</v>
      </c>
      <c r="J136" s="246">
        <v>1222.47</v>
      </c>
      <c r="K136" s="246">
        <f>I136</f>
        <v>2.594408</v>
      </c>
      <c r="L136" s="246">
        <f>J136</f>
        <v>1222.47</v>
      </c>
      <c r="M136" s="247">
        <f>K136/L136</f>
        <v>2.122267213101344E-3</v>
      </c>
      <c r="N136" s="248">
        <v>56.789000000000001</v>
      </c>
      <c r="O136" s="249">
        <f>M136*N136</f>
        <v>0.12052143276481223</v>
      </c>
      <c r="P136" s="137">
        <f>M136*60*1000</f>
        <v>127.33603278608064</v>
      </c>
      <c r="Q136" s="138">
        <f>P136*N136/1000</f>
        <v>7.2312859658887341</v>
      </c>
    </row>
    <row r="137" spans="1:17" s="4" customFormat="1" ht="12.75" customHeight="1">
      <c r="A137" s="367"/>
      <c r="B137" s="238" t="s">
        <v>179</v>
      </c>
      <c r="C137" s="244" t="s">
        <v>143</v>
      </c>
      <c r="D137" s="245">
        <v>63</v>
      </c>
      <c r="E137" s="245">
        <v>2011</v>
      </c>
      <c r="F137" s="246">
        <v>14.153</v>
      </c>
      <c r="G137" s="246">
        <v>7.0635000000000003</v>
      </c>
      <c r="H137" s="246">
        <v>0</v>
      </c>
      <c r="I137" s="246">
        <f>F137-G137-H137</f>
        <v>7.0895000000000001</v>
      </c>
      <c r="J137" s="246">
        <v>3332.56</v>
      </c>
      <c r="K137" s="246">
        <f>I137</f>
        <v>7.0895000000000001</v>
      </c>
      <c r="L137" s="246">
        <f>J137</f>
        <v>3332.56</v>
      </c>
      <c r="M137" s="247">
        <f>K137/L137</f>
        <v>2.1273435437021392E-3</v>
      </c>
      <c r="N137" s="248">
        <v>57.7</v>
      </c>
      <c r="O137" s="249">
        <f>M137*N137</f>
        <v>0.12274772247161343</v>
      </c>
      <c r="P137" s="137">
        <f>M137*60*1000</f>
        <v>127.64061262212833</v>
      </c>
      <c r="Q137" s="138">
        <f>P137*N137/1000</f>
        <v>7.3648633482968053</v>
      </c>
    </row>
    <row r="138" spans="1:17" s="4" customFormat="1" ht="12.75" customHeight="1">
      <c r="A138" s="367"/>
      <c r="B138" s="238" t="s">
        <v>827</v>
      </c>
      <c r="C138" s="267" t="s">
        <v>826</v>
      </c>
      <c r="D138" s="268">
        <v>50</v>
      </c>
      <c r="E138" s="268">
        <v>1993</v>
      </c>
      <c r="F138" s="269">
        <v>16.635999999999999</v>
      </c>
      <c r="G138" s="269">
        <v>3.5233759999999998</v>
      </c>
      <c r="H138" s="269">
        <v>7.84</v>
      </c>
      <c r="I138" s="269">
        <v>5.2726199999999999</v>
      </c>
      <c r="J138" s="269">
        <v>2469.6799999999998</v>
      </c>
      <c r="K138" s="269">
        <v>5.2726199999999999</v>
      </c>
      <c r="L138" s="269">
        <v>2469.6799999999998</v>
      </c>
      <c r="M138" s="270">
        <v>2.1349405591007745E-3</v>
      </c>
      <c r="N138" s="271">
        <v>80.878000000000014</v>
      </c>
      <c r="O138" s="271">
        <v>0.17266972253895246</v>
      </c>
      <c r="P138" s="272">
        <v>128.09643354604646</v>
      </c>
      <c r="Q138" s="373">
        <v>10.360183352337147</v>
      </c>
    </row>
    <row r="139" spans="1:17" s="4" customFormat="1" ht="12.75" customHeight="1">
      <c r="A139" s="367"/>
      <c r="B139" s="167" t="s">
        <v>853</v>
      </c>
      <c r="C139" s="202" t="s">
        <v>836</v>
      </c>
      <c r="D139" s="198">
        <v>38</v>
      </c>
      <c r="E139" s="198" t="s">
        <v>837</v>
      </c>
      <c r="F139" s="199">
        <v>13.861000000000001</v>
      </c>
      <c r="G139" s="199">
        <v>3.7849650000000001</v>
      </c>
      <c r="H139" s="199">
        <v>5.92</v>
      </c>
      <c r="I139" s="199">
        <v>4.1560379999999997</v>
      </c>
      <c r="J139" s="199">
        <v>1934.43</v>
      </c>
      <c r="K139" s="199">
        <v>4.1560379999999997</v>
      </c>
      <c r="L139" s="199">
        <v>1934.43</v>
      </c>
      <c r="M139" s="200">
        <v>2.1484561343651618E-3</v>
      </c>
      <c r="N139" s="201">
        <v>62.021000000000001</v>
      </c>
      <c r="O139" s="201">
        <v>0.13324939790946169</v>
      </c>
      <c r="P139" s="243">
        <v>128.90736806190969</v>
      </c>
      <c r="Q139" s="369">
        <v>7.9949638745677012</v>
      </c>
    </row>
    <row r="140" spans="1:17" s="4" customFormat="1" ht="12.75" customHeight="1">
      <c r="A140" s="367"/>
      <c r="B140" s="167" t="s">
        <v>360</v>
      </c>
      <c r="C140" s="181" t="s">
        <v>325</v>
      </c>
      <c r="D140" s="182">
        <v>52</v>
      </c>
      <c r="E140" s="183">
        <v>2007</v>
      </c>
      <c r="F140" s="251">
        <v>13.05</v>
      </c>
      <c r="G140" s="251">
        <v>0</v>
      </c>
      <c r="H140" s="251">
        <v>4.9000000000000004</v>
      </c>
      <c r="I140" s="251">
        <v>8.15</v>
      </c>
      <c r="J140" s="251">
        <v>3741.59</v>
      </c>
      <c r="K140" s="251">
        <v>8.15</v>
      </c>
      <c r="L140" s="251">
        <v>3741.59</v>
      </c>
      <c r="M140" s="247">
        <f>K140/L140</f>
        <v>2.1782183510218917E-3</v>
      </c>
      <c r="N140" s="248">
        <v>60.6</v>
      </c>
      <c r="O140" s="249">
        <f>M140*N140</f>
        <v>0.13200003207192665</v>
      </c>
      <c r="P140" s="137">
        <f>M140*60*1000</f>
        <v>130.69310106131348</v>
      </c>
      <c r="Q140" s="138">
        <f>P140*N140/1000</f>
        <v>7.9200019243155975</v>
      </c>
    </row>
    <row r="141" spans="1:17" s="4" customFormat="1" ht="12.75" customHeight="1">
      <c r="A141" s="367"/>
      <c r="B141" s="167" t="s">
        <v>871</v>
      </c>
      <c r="C141" s="260" t="s">
        <v>858</v>
      </c>
      <c r="D141" s="261">
        <v>21</v>
      </c>
      <c r="E141" s="261">
        <v>1988</v>
      </c>
      <c r="F141" s="262">
        <v>6.6269999999999998</v>
      </c>
      <c r="G141" s="262">
        <v>1.0586580000000001</v>
      </c>
      <c r="H141" s="262">
        <v>3.2</v>
      </c>
      <c r="I141" s="262">
        <v>2.3683449999999997</v>
      </c>
      <c r="J141" s="262">
        <v>1072.1099999999999</v>
      </c>
      <c r="K141" s="262">
        <v>2.3683449999999997</v>
      </c>
      <c r="L141" s="262">
        <v>1072.1099999999999</v>
      </c>
      <c r="M141" s="263">
        <v>2.2090503772933747E-3</v>
      </c>
      <c r="N141" s="264">
        <v>64.746000000000009</v>
      </c>
      <c r="O141" s="264">
        <v>0.14302717572823687</v>
      </c>
      <c r="P141" s="265">
        <v>132.54302263760249</v>
      </c>
      <c r="Q141" s="372">
        <v>8.5816305436942137</v>
      </c>
    </row>
    <row r="142" spans="1:17" s="4" customFormat="1" ht="12.75" customHeight="1">
      <c r="A142" s="367"/>
      <c r="B142" s="238" t="s">
        <v>731</v>
      </c>
      <c r="C142" s="240" t="s">
        <v>703</v>
      </c>
      <c r="D142" s="186">
        <v>54</v>
      </c>
      <c r="E142" s="186">
        <v>1992</v>
      </c>
      <c r="F142" s="187">
        <v>19.835999999999999</v>
      </c>
      <c r="G142" s="187">
        <v>5.2848750000000004</v>
      </c>
      <c r="H142" s="187">
        <v>8.64</v>
      </c>
      <c r="I142" s="187">
        <v>5.9111229999999999</v>
      </c>
      <c r="J142" s="187">
        <v>2632.94</v>
      </c>
      <c r="K142" s="187">
        <v>5.9111229999999999</v>
      </c>
      <c r="L142" s="187">
        <v>2632.94</v>
      </c>
      <c r="M142" s="241">
        <v>2.2450655920757782E-3</v>
      </c>
      <c r="N142" s="188">
        <v>79.025000000000006</v>
      </c>
      <c r="O142" s="188">
        <v>0.17741630841378839</v>
      </c>
      <c r="P142" s="242">
        <v>134.70393552454669</v>
      </c>
      <c r="Q142" s="368">
        <v>10.644978504827302</v>
      </c>
    </row>
    <row r="143" spans="1:17" s="4" customFormat="1" ht="12.75" customHeight="1">
      <c r="A143" s="367"/>
      <c r="B143" s="167" t="s">
        <v>853</v>
      </c>
      <c r="C143" s="202" t="s">
        <v>838</v>
      </c>
      <c r="D143" s="198">
        <v>33</v>
      </c>
      <c r="E143" s="198">
        <v>1985</v>
      </c>
      <c r="F143" s="199">
        <v>15.143000000000001</v>
      </c>
      <c r="G143" s="199">
        <v>5.1897599999999997</v>
      </c>
      <c r="H143" s="199">
        <v>5.28</v>
      </c>
      <c r="I143" s="199">
        <v>4.6732360000000002</v>
      </c>
      <c r="J143" s="199">
        <v>2059.6</v>
      </c>
      <c r="K143" s="199">
        <v>4.6732360000000002</v>
      </c>
      <c r="L143" s="199">
        <v>2059.6</v>
      </c>
      <c r="M143" s="200">
        <v>2.2690017479122162E-3</v>
      </c>
      <c r="N143" s="201">
        <v>62.021000000000001</v>
      </c>
      <c r="O143" s="201">
        <v>0.14072575740726356</v>
      </c>
      <c r="P143" s="243">
        <v>136.14010487473297</v>
      </c>
      <c r="Q143" s="369">
        <v>8.4435454444358129</v>
      </c>
    </row>
    <row r="144" spans="1:17" s="4" customFormat="1" ht="12.75" customHeight="1">
      <c r="A144" s="367"/>
      <c r="B144" s="167" t="s">
        <v>401</v>
      </c>
      <c r="C144" s="174" t="s">
        <v>370</v>
      </c>
      <c r="D144" s="167">
        <v>60</v>
      </c>
      <c r="E144" s="167">
        <v>1986</v>
      </c>
      <c r="F144" s="169">
        <v>24.02</v>
      </c>
      <c r="G144" s="169">
        <v>5.9992260000000002</v>
      </c>
      <c r="H144" s="169">
        <v>9.2799999999999994</v>
      </c>
      <c r="I144" s="169">
        <v>8.7405790000000003</v>
      </c>
      <c r="J144" s="169">
        <v>3808.22</v>
      </c>
      <c r="K144" s="169">
        <v>8.7405790000000003</v>
      </c>
      <c r="L144" s="169">
        <v>3808.22</v>
      </c>
      <c r="M144" s="170">
        <f>K144/L144</f>
        <v>2.2951875154271551E-3</v>
      </c>
      <c r="N144" s="168">
        <v>61.585000000000001</v>
      </c>
      <c r="O144" s="168">
        <f>M144*N144</f>
        <v>0.14134912313758136</v>
      </c>
      <c r="P144" s="171">
        <f>M144*1000*60</f>
        <v>137.71125092562932</v>
      </c>
      <c r="Q144" s="172">
        <f>O144*60</f>
        <v>8.4809473882548811</v>
      </c>
    </row>
    <row r="145" spans="1:17" s="4" customFormat="1" ht="12.75" customHeight="1">
      <c r="A145" s="367"/>
      <c r="B145" s="238" t="s">
        <v>698</v>
      </c>
      <c r="C145" s="240" t="s">
        <v>645</v>
      </c>
      <c r="D145" s="186">
        <v>70</v>
      </c>
      <c r="E145" s="186">
        <v>2008</v>
      </c>
      <c r="F145" s="187">
        <v>22.83</v>
      </c>
      <c r="G145" s="187">
        <v>10.944982</v>
      </c>
      <c r="H145" s="187">
        <v>0</v>
      </c>
      <c r="I145" s="187">
        <v>11.137867</v>
      </c>
      <c r="J145" s="187">
        <v>4787.37</v>
      </c>
      <c r="K145" s="187">
        <v>11.137867</v>
      </c>
      <c r="L145" s="187">
        <v>4787.37</v>
      </c>
      <c r="M145" s="241">
        <v>2.3265105893214857E-3</v>
      </c>
      <c r="N145" s="188">
        <v>61.040000000000006</v>
      </c>
      <c r="O145" s="188">
        <v>0.14201020637218351</v>
      </c>
      <c r="P145" s="189">
        <v>139.59063535928914</v>
      </c>
      <c r="Q145" s="190">
        <v>8.5206123823310094</v>
      </c>
    </row>
    <row r="146" spans="1:17" s="4" customFormat="1" ht="12.75" customHeight="1">
      <c r="A146" s="367"/>
      <c r="B146" s="167" t="s">
        <v>637</v>
      </c>
      <c r="C146" s="273" t="s">
        <v>597</v>
      </c>
      <c r="D146" s="274">
        <v>25</v>
      </c>
      <c r="E146" s="274" t="s">
        <v>278</v>
      </c>
      <c r="F146" s="275">
        <f>G146+H146+I146</f>
        <v>10.199999999999999</v>
      </c>
      <c r="G146" s="275">
        <v>3.1328999999999998</v>
      </c>
      <c r="H146" s="275">
        <v>4</v>
      </c>
      <c r="I146" s="275">
        <v>3.0670999999999999</v>
      </c>
      <c r="J146" s="275">
        <v>1275.81</v>
      </c>
      <c r="K146" s="275">
        <f>I146</f>
        <v>3.0670999999999999</v>
      </c>
      <c r="L146" s="275">
        <f>J146</f>
        <v>1275.81</v>
      </c>
      <c r="M146" s="276">
        <f>K146/L146</f>
        <v>2.4040413541201277E-3</v>
      </c>
      <c r="N146" s="277">
        <v>46.5</v>
      </c>
      <c r="O146" s="278">
        <f>M146*N146</f>
        <v>0.11178792296658593</v>
      </c>
      <c r="P146" s="279">
        <f>M146*60*1000</f>
        <v>144.24248124720768</v>
      </c>
      <c r="Q146" s="374">
        <f>P146*N146/1000</f>
        <v>6.7072753779951571</v>
      </c>
    </row>
    <row r="147" spans="1:17" s="4" customFormat="1" ht="12.75" customHeight="1">
      <c r="A147" s="367"/>
      <c r="B147" s="167" t="s">
        <v>637</v>
      </c>
      <c r="C147" s="273" t="s">
        <v>598</v>
      </c>
      <c r="D147" s="274">
        <v>60</v>
      </c>
      <c r="E147" s="274" t="s">
        <v>278</v>
      </c>
      <c r="F147" s="275">
        <f>G147+H147+I147</f>
        <v>23.719000000000001</v>
      </c>
      <c r="G147" s="275">
        <v>6.6041999999999996</v>
      </c>
      <c r="H147" s="275">
        <v>9.6</v>
      </c>
      <c r="I147" s="275">
        <v>7.5148000000000001</v>
      </c>
      <c r="J147" s="275">
        <v>3125.26</v>
      </c>
      <c r="K147" s="275">
        <f>I147</f>
        <v>7.5148000000000001</v>
      </c>
      <c r="L147" s="275">
        <f>J147</f>
        <v>3125.26</v>
      </c>
      <c r="M147" s="276">
        <f>K147/L147</f>
        <v>2.4045359426095748E-3</v>
      </c>
      <c r="N147" s="277">
        <v>46.5</v>
      </c>
      <c r="O147" s="278">
        <f>M147*N147</f>
        <v>0.11181092133134522</v>
      </c>
      <c r="P147" s="279">
        <f>M147*60*1000</f>
        <v>144.27215655657449</v>
      </c>
      <c r="Q147" s="374">
        <f>P147*N147/1000</f>
        <v>6.7086552798807135</v>
      </c>
    </row>
    <row r="148" spans="1:17" s="4" customFormat="1" ht="12.75" customHeight="1">
      <c r="A148" s="367"/>
      <c r="B148" s="167" t="s">
        <v>871</v>
      </c>
      <c r="C148" s="260" t="s">
        <v>859</v>
      </c>
      <c r="D148" s="261">
        <v>40</v>
      </c>
      <c r="E148" s="261">
        <v>1984</v>
      </c>
      <c r="F148" s="262">
        <v>15.013999999999999</v>
      </c>
      <c r="G148" s="262">
        <v>3.126096</v>
      </c>
      <c r="H148" s="262">
        <v>6.4</v>
      </c>
      <c r="I148" s="262">
        <v>5.4879039999999994</v>
      </c>
      <c r="J148" s="262">
        <v>2262.7800000000002</v>
      </c>
      <c r="K148" s="262">
        <v>5.4879039999999994</v>
      </c>
      <c r="L148" s="262">
        <v>2262.7800000000002</v>
      </c>
      <c r="M148" s="263">
        <v>2.4252927814458316E-3</v>
      </c>
      <c r="N148" s="264">
        <v>64.746000000000009</v>
      </c>
      <c r="O148" s="264">
        <v>0.15702800642749185</v>
      </c>
      <c r="P148" s="265">
        <v>145.51756688674988</v>
      </c>
      <c r="Q148" s="372">
        <v>9.4216803856495073</v>
      </c>
    </row>
    <row r="149" spans="1:17" s="4" customFormat="1" ht="12.75" customHeight="1">
      <c r="A149" s="367"/>
      <c r="B149" s="238" t="s">
        <v>179</v>
      </c>
      <c r="C149" s="244" t="s">
        <v>144</v>
      </c>
      <c r="D149" s="245">
        <v>48</v>
      </c>
      <c r="E149" s="245">
        <v>1964</v>
      </c>
      <c r="F149" s="246">
        <v>16</v>
      </c>
      <c r="G149" s="246">
        <v>6.4130000000000003</v>
      </c>
      <c r="H149" s="246">
        <v>4.8</v>
      </c>
      <c r="I149" s="246">
        <f>F149-G149-H149</f>
        <v>4.7869999999999999</v>
      </c>
      <c r="J149" s="246">
        <v>1945.78</v>
      </c>
      <c r="K149" s="246">
        <f>I149</f>
        <v>4.7869999999999999</v>
      </c>
      <c r="L149" s="246">
        <f>J149</f>
        <v>1945.78</v>
      </c>
      <c r="M149" s="247">
        <f>K149/L149</f>
        <v>2.460195911151312E-3</v>
      </c>
      <c r="N149" s="248">
        <v>57.7</v>
      </c>
      <c r="O149" s="249">
        <f>M149*N149</f>
        <v>0.14195330407343071</v>
      </c>
      <c r="P149" s="137">
        <f>M149*60*1000</f>
        <v>147.61175466907872</v>
      </c>
      <c r="Q149" s="138">
        <f>P149*N149/1000</f>
        <v>8.5171982444058436</v>
      </c>
    </row>
    <row r="150" spans="1:17" s="4" customFormat="1" ht="12.75" customHeight="1">
      <c r="A150" s="367"/>
      <c r="B150" s="167" t="s">
        <v>401</v>
      </c>
      <c r="C150" s="174" t="s">
        <v>373</v>
      </c>
      <c r="D150" s="167">
        <v>85</v>
      </c>
      <c r="E150" s="167">
        <v>1970</v>
      </c>
      <c r="F150" s="169">
        <v>29.41</v>
      </c>
      <c r="G150" s="169">
        <v>6.3771620000000002</v>
      </c>
      <c r="H150" s="169">
        <v>13.6</v>
      </c>
      <c r="I150" s="169">
        <v>9.4328420000000008</v>
      </c>
      <c r="J150" s="169">
        <v>3789.83</v>
      </c>
      <c r="K150" s="169">
        <v>9.4328420000000008</v>
      </c>
      <c r="L150" s="169">
        <v>3789.83</v>
      </c>
      <c r="M150" s="170">
        <f>K150/L150</f>
        <v>2.4889881604188055E-3</v>
      </c>
      <c r="N150" s="168">
        <v>61.585000000000001</v>
      </c>
      <c r="O150" s="168">
        <f>M150*N150</f>
        <v>0.15328433585939213</v>
      </c>
      <c r="P150" s="171">
        <f>M150*1000*60</f>
        <v>149.33928962512832</v>
      </c>
      <c r="Q150" s="172">
        <f>O150*60</f>
        <v>9.1970601515635284</v>
      </c>
    </row>
    <row r="151" spans="1:17" s="4" customFormat="1" ht="12.75" customHeight="1">
      <c r="A151" s="367"/>
      <c r="B151" s="238" t="s">
        <v>442</v>
      </c>
      <c r="C151" s="244" t="s">
        <v>410</v>
      </c>
      <c r="D151" s="245">
        <v>32</v>
      </c>
      <c r="E151" s="245">
        <v>1961</v>
      </c>
      <c r="F151" s="246">
        <f>G151+H151+I151</f>
        <v>9.3629990000000003</v>
      </c>
      <c r="G151" s="246">
        <v>1.37046</v>
      </c>
      <c r="H151" s="246">
        <v>4.9859999999999998</v>
      </c>
      <c r="I151" s="246">
        <v>3.0065390000000001</v>
      </c>
      <c r="J151" s="246">
        <v>1204.29</v>
      </c>
      <c r="K151" s="246">
        <f>I151</f>
        <v>3.0065390000000001</v>
      </c>
      <c r="L151" s="246">
        <f>J151</f>
        <v>1204.29</v>
      </c>
      <c r="M151" s="247">
        <f>K151/L151</f>
        <v>2.49652409303407E-3</v>
      </c>
      <c r="N151" s="248">
        <v>56.789000000000001</v>
      </c>
      <c r="O151" s="249">
        <f>M151*N151</f>
        <v>0.14177510671931182</v>
      </c>
      <c r="P151" s="137">
        <f>M151*60*1000</f>
        <v>149.79144558204422</v>
      </c>
      <c r="Q151" s="138">
        <f>P151*N151/1000</f>
        <v>8.5065064031587099</v>
      </c>
    </row>
    <row r="152" spans="1:17" s="4" customFormat="1" ht="12.75" customHeight="1">
      <c r="A152" s="367"/>
      <c r="B152" s="238" t="s">
        <v>774</v>
      </c>
      <c r="C152" s="253" t="s">
        <v>780</v>
      </c>
      <c r="D152" s="254">
        <v>12</v>
      </c>
      <c r="E152" s="254">
        <v>1968</v>
      </c>
      <c r="F152" s="255">
        <v>1.7569999999999999</v>
      </c>
      <c r="G152" s="255">
        <v>0.26917799999999997</v>
      </c>
      <c r="H152" s="255">
        <v>0.12</v>
      </c>
      <c r="I152" s="255">
        <v>1.367818</v>
      </c>
      <c r="J152" s="255">
        <v>536.53</v>
      </c>
      <c r="K152" s="255">
        <v>1.367818</v>
      </c>
      <c r="L152" s="255">
        <v>536.53</v>
      </c>
      <c r="M152" s="256">
        <v>2.5493784131362645E-3</v>
      </c>
      <c r="N152" s="257">
        <v>81.313999999999993</v>
      </c>
      <c r="O152" s="257">
        <v>0.2073001562857622</v>
      </c>
      <c r="P152" s="258">
        <v>152.96270478817587</v>
      </c>
      <c r="Q152" s="371">
        <v>12.438009377145733</v>
      </c>
    </row>
    <row r="153" spans="1:17" s="4" customFormat="1" ht="12.75" customHeight="1">
      <c r="A153" s="367"/>
      <c r="B153" s="167" t="s">
        <v>401</v>
      </c>
      <c r="C153" s="174" t="s">
        <v>374</v>
      </c>
      <c r="D153" s="167">
        <v>24</v>
      </c>
      <c r="E153" s="167">
        <v>1991</v>
      </c>
      <c r="F153" s="169">
        <v>8.5299999999999994</v>
      </c>
      <c r="G153" s="169">
        <v>1.6991160000000001</v>
      </c>
      <c r="H153" s="169">
        <v>3.84</v>
      </c>
      <c r="I153" s="169">
        <v>2.9908800000000002</v>
      </c>
      <c r="J153" s="169">
        <v>1163.97</v>
      </c>
      <c r="K153" s="169">
        <v>2.9908800000000002</v>
      </c>
      <c r="L153" s="169">
        <v>1163.97</v>
      </c>
      <c r="M153" s="170">
        <f>K153/L153</f>
        <v>2.5695507616175675E-3</v>
      </c>
      <c r="N153" s="168">
        <v>61.585000000000001</v>
      </c>
      <c r="O153" s="168">
        <f>M153*N153</f>
        <v>0.1582457836542179</v>
      </c>
      <c r="P153" s="171">
        <f>M153*1000*60</f>
        <v>154.17304569705405</v>
      </c>
      <c r="Q153" s="172">
        <f>O153*60</f>
        <v>9.4947470192530741</v>
      </c>
    </row>
    <row r="154" spans="1:17" s="4" customFormat="1" ht="12.75" customHeight="1">
      <c r="A154" s="367"/>
      <c r="B154" s="167" t="s">
        <v>360</v>
      </c>
      <c r="C154" s="185" t="s">
        <v>326</v>
      </c>
      <c r="D154" s="182">
        <v>92</v>
      </c>
      <c r="E154" s="183">
        <v>2007</v>
      </c>
      <c r="F154" s="251">
        <v>22.09</v>
      </c>
      <c r="G154" s="251">
        <v>0</v>
      </c>
      <c r="H154" s="251">
        <v>5</v>
      </c>
      <c r="I154" s="251">
        <v>17.09</v>
      </c>
      <c r="J154" s="252">
        <v>6309.48</v>
      </c>
      <c r="K154" s="251">
        <v>17.09</v>
      </c>
      <c r="L154" s="252">
        <v>6309.48</v>
      </c>
      <c r="M154" s="247">
        <f>K154/L154</f>
        <v>2.708622580624711E-3</v>
      </c>
      <c r="N154" s="248">
        <v>60.6</v>
      </c>
      <c r="O154" s="249">
        <f>M154*N154</f>
        <v>0.16414252838585749</v>
      </c>
      <c r="P154" s="137">
        <f>M154*60*1000</f>
        <v>162.51735483748266</v>
      </c>
      <c r="Q154" s="138">
        <f>P154*N154/1000</f>
        <v>9.8485517031514505</v>
      </c>
    </row>
    <row r="155" spans="1:17" s="4" customFormat="1" ht="12.75" customHeight="1">
      <c r="A155" s="367"/>
      <c r="B155" s="167" t="s">
        <v>596</v>
      </c>
      <c r="C155" s="244" t="s">
        <v>565</v>
      </c>
      <c r="D155" s="245">
        <v>26</v>
      </c>
      <c r="E155" s="245">
        <v>1962</v>
      </c>
      <c r="F155" s="246">
        <v>8.09</v>
      </c>
      <c r="G155" s="246">
        <v>1.2190000000000001</v>
      </c>
      <c r="H155" s="246">
        <v>3.68</v>
      </c>
      <c r="I155" s="246">
        <v>3.19</v>
      </c>
      <c r="J155" s="246">
        <v>1176.43</v>
      </c>
      <c r="K155" s="246">
        <v>3.19</v>
      </c>
      <c r="L155" s="246">
        <v>1176.43</v>
      </c>
      <c r="M155" s="247">
        <f>K155/L155</f>
        <v>2.7115935499774741E-3</v>
      </c>
      <c r="N155" s="248">
        <v>74.2</v>
      </c>
      <c r="O155" s="249">
        <f>M155*N155</f>
        <v>0.2012002414083286</v>
      </c>
      <c r="P155" s="137">
        <f>M155*60*1000</f>
        <v>162.69561299864847</v>
      </c>
      <c r="Q155" s="138">
        <f>P155*N155/1000</f>
        <v>12.072014484499718</v>
      </c>
    </row>
    <row r="156" spans="1:17" s="4" customFormat="1" ht="12.75" customHeight="1">
      <c r="A156" s="367"/>
      <c r="B156" s="167" t="s">
        <v>871</v>
      </c>
      <c r="C156" s="260" t="s">
        <v>860</v>
      </c>
      <c r="D156" s="261">
        <v>19</v>
      </c>
      <c r="E156" s="261">
        <v>1978</v>
      </c>
      <c r="F156" s="262">
        <v>7.4269999999999996</v>
      </c>
      <c r="G156" s="262">
        <v>1.2962670000000001</v>
      </c>
      <c r="H156" s="262">
        <v>3.2</v>
      </c>
      <c r="I156" s="262">
        <v>2.930733</v>
      </c>
      <c r="J156" s="262">
        <v>1059.1500000000001</v>
      </c>
      <c r="K156" s="262">
        <v>2.930733</v>
      </c>
      <c r="L156" s="262">
        <v>1059.1500000000001</v>
      </c>
      <c r="M156" s="263">
        <v>2.7670613227588157E-3</v>
      </c>
      <c r="N156" s="264">
        <v>64.746000000000009</v>
      </c>
      <c r="O156" s="264">
        <v>0.17915615240334232</v>
      </c>
      <c r="P156" s="265">
        <v>166.02367936552895</v>
      </c>
      <c r="Q156" s="372">
        <v>10.749369144200539</v>
      </c>
    </row>
    <row r="157" spans="1:17" s="4" customFormat="1" ht="12.75" customHeight="1">
      <c r="A157" s="367"/>
      <c r="B157" s="238" t="s">
        <v>179</v>
      </c>
      <c r="C157" s="244" t="s">
        <v>145</v>
      </c>
      <c r="D157" s="245">
        <v>37</v>
      </c>
      <c r="E157" s="245">
        <v>1981</v>
      </c>
      <c r="F157" s="246">
        <v>12.5</v>
      </c>
      <c r="G157" s="246">
        <v>2.3517000000000001</v>
      </c>
      <c r="H157" s="246">
        <v>3.7</v>
      </c>
      <c r="I157" s="246">
        <f>F157-G157-H157</f>
        <v>6.4482999999999988</v>
      </c>
      <c r="J157" s="246">
        <v>2262.5</v>
      </c>
      <c r="K157" s="246">
        <f>I157</f>
        <v>6.4482999999999988</v>
      </c>
      <c r="L157" s="246">
        <f>J157</f>
        <v>2262.5</v>
      </c>
      <c r="M157" s="247">
        <f>K157/L157</f>
        <v>2.8500773480662979E-3</v>
      </c>
      <c r="N157" s="248">
        <v>57.7</v>
      </c>
      <c r="O157" s="249">
        <f>M157*N157</f>
        <v>0.16444946298342539</v>
      </c>
      <c r="P157" s="137">
        <f>M157*60*1000</f>
        <v>171.00464088397788</v>
      </c>
      <c r="Q157" s="138">
        <f>P157*N157/1000</f>
        <v>9.8669677790055239</v>
      </c>
    </row>
    <row r="158" spans="1:17" s="4" customFormat="1" ht="12.75" customHeight="1">
      <c r="A158" s="367"/>
      <c r="B158" s="238" t="s">
        <v>249</v>
      </c>
      <c r="C158" s="174" t="s">
        <v>221</v>
      </c>
      <c r="D158" s="167">
        <v>8</v>
      </c>
      <c r="E158" s="167">
        <v>1975</v>
      </c>
      <c r="F158" s="169">
        <f>SUM(G158:I158)</f>
        <v>1.4650000000000001</v>
      </c>
      <c r="G158" s="169">
        <v>0</v>
      </c>
      <c r="H158" s="169">
        <v>0</v>
      </c>
      <c r="I158" s="169">
        <v>1.4650000000000001</v>
      </c>
      <c r="J158" s="169">
        <v>488.96</v>
      </c>
      <c r="K158" s="169">
        <v>1.4650000000000001</v>
      </c>
      <c r="L158" s="169">
        <v>488.96</v>
      </c>
      <c r="M158" s="170">
        <f>K158/L158</f>
        <v>2.9961551047120423E-3</v>
      </c>
      <c r="N158" s="168">
        <v>71.2</v>
      </c>
      <c r="O158" s="168">
        <f>M158*N158</f>
        <v>0.21332624345549742</v>
      </c>
      <c r="P158" s="171">
        <f>M158*60*1000</f>
        <v>179.76930628272254</v>
      </c>
      <c r="Q158" s="172">
        <f>P158*N158/1000</f>
        <v>12.799574607329845</v>
      </c>
    </row>
    <row r="159" spans="1:17" s="4" customFormat="1" ht="12.75" customHeight="1">
      <c r="A159" s="367"/>
      <c r="B159" s="167" t="s">
        <v>401</v>
      </c>
      <c r="C159" s="174" t="s">
        <v>366</v>
      </c>
      <c r="D159" s="167">
        <v>12</v>
      </c>
      <c r="E159" s="167">
        <v>1962</v>
      </c>
      <c r="F159" s="169">
        <v>4.5199999999999996</v>
      </c>
      <c r="G159" s="169">
        <v>0.98138800000000004</v>
      </c>
      <c r="H159" s="169">
        <v>1.92</v>
      </c>
      <c r="I159" s="169">
        <v>1.6186100000000001</v>
      </c>
      <c r="J159" s="169">
        <v>533.70000000000005</v>
      </c>
      <c r="K159" s="169">
        <v>1.6186100000000001</v>
      </c>
      <c r="L159" s="169">
        <v>533.70000000000005</v>
      </c>
      <c r="M159" s="170">
        <f>K159/L159</f>
        <v>3.0328086940228593E-3</v>
      </c>
      <c r="N159" s="168">
        <v>61.585000000000001</v>
      </c>
      <c r="O159" s="168">
        <f>M159*N159</f>
        <v>0.18677552342139778</v>
      </c>
      <c r="P159" s="171">
        <f>M159*1000*60</f>
        <v>181.96852164137155</v>
      </c>
      <c r="Q159" s="172">
        <f>O159*60</f>
        <v>11.206531405283867</v>
      </c>
    </row>
    <row r="160" spans="1:17" s="4" customFormat="1" ht="12.75" customHeight="1">
      <c r="A160" s="367"/>
      <c r="B160" s="238" t="s">
        <v>774</v>
      </c>
      <c r="C160" s="253" t="s">
        <v>781</v>
      </c>
      <c r="D160" s="254">
        <v>18</v>
      </c>
      <c r="E160" s="254">
        <v>1989</v>
      </c>
      <c r="F160" s="255">
        <v>3.7719999999999998</v>
      </c>
      <c r="G160" s="255">
        <v>0.88403399999999999</v>
      </c>
      <c r="H160" s="255">
        <v>0</v>
      </c>
      <c r="I160" s="255">
        <v>2.8879630000000001</v>
      </c>
      <c r="J160" s="255">
        <v>937.87</v>
      </c>
      <c r="K160" s="255">
        <v>2.8879630000000001</v>
      </c>
      <c r="L160" s="255">
        <v>937.87</v>
      </c>
      <c r="M160" s="256">
        <v>3.0792785780545278E-3</v>
      </c>
      <c r="N160" s="257">
        <v>81.313999999999993</v>
      </c>
      <c r="O160" s="257">
        <v>0.25038845829592588</v>
      </c>
      <c r="P160" s="258">
        <v>184.75671468327167</v>
      </c>
      <c r="Q160" s="371">
        <v>15.023307497755551</v>
      </c>
    </row>
    <row r="161" spans="1:17" s="4" customFormat="1" ht="12.75" customHeight="1">
      <c r="A161" s="367"/>
      <c r="B161" s="167" t="s">
        <v>117</v>
      </c>
      <c r="C161" s="244" t="s">
        <v>90</v>
      </c>
      <c r="D161" s="245">
        <v>48</v>
      </c>
      <c r="E161" s="245">
        <v>1961</v>
      </c>
      <c r="F161" s="246">
        <v>19.350999999999999</v>
      </c>
      <c r="G161" s="246">
        <v>4.4109999999999996</v>
      </c>
      <c r="H161" s="246">
        <v>7.68</v>
      </c>
      <c r="I161" s="246">
        <v>7.26</v>
      </c>
      <c r="J161" s="246">
        <v>2296.96</v>
      </c>
      <c r="K161" s="246">
        <v>7.26</v>
      </c>
      <c r="L161" s="246">
        <v>2296.96</v>
      </c>
      <c r="M161" s="247">
        <f>K161/L161</f>
        <v>3.1606993591529672E-3</v>
      </c>
      <c r="N161" s="248">
        <v>50.2</v>
      </c>
      <c r="O161" s="249">
        <f>M161*N161</f>
        <v>0.15866710782947896</v>
      </c>
      <c r="P161" s="137">
        <f>M161*60*1000</f>
        <v>189.64196154917803</v>
      </c>
      <c r="Q161" s="138">
        <f>P161*N161/1000</f>
        <v>9.5200264697687373</v>
      </c>
    </row>
    <row r="162" spans="1:17" s="4" customFormat="1" ht="12.75" customHeight="1">
      <c r="A162" s="367"/>
      <c r="B162" s="167" t="s">
        <v>401</v>
      </c>
      <c r="C162" s="174" t="s">
        <v>362</v>
      </c>
      <c r="D162" s="167">
        <v>30</v>
      </c>
      <c r="E162" s="167">
        <v>2007</v>
      </c>
      <c r="F162" s="169">
        <v>9.2578200000000006</v>
      </c>
      <c r="G162" s="169">
        <v>2.2978200000000002</v>
      </c>
      <c r="H162" s="169">
        <v>2.4</v>
      </c>
      <c r="I162" s="169">
        <v>4.5599999999999996</v>
      </c>
      <c r="J162" s="169">
        <v>1423.9</v>
      </c>
      <c r="K162" s="169">
        <v>4.5599999999999996</v>
      </c>
      <c r="L162" s="169">
        <v>1423.9</v>
      </c>
      <c r="M162" s="170">
        <f>K162/L162</f>
        <v>3.2024720837137434E-3</v>
      </c>
      <c r="N162" s="168">
        <v>61.585000000000001</v>
      </c>
      <c r="O162" s="168">
        <f>M162*N162</f>
        <v>0.19722424327551089</v>
      </c>
      <c r="P162" s="171">
        <f>M162*1000*60</f>
        <v>192.14832502282459</v>
      </c>
      <c r="Q162" s="172">
        <f>O162*60</f>
        <v>11.833454596530654</v>
      </c>
    </row>
    <row r="163" spans="1:17" s="4" customFormat="1" ht="12.75" customHeight="1">
      <c r="A163" s="367"/>
      <c r="B163" s="238" t="s">
        <v>249</v>
      </c>
      <c r="C163" s="244" t="s">
        <v>222</v>
      </c>
      <c r="D163" s="167">
        <v>85</v>
      </c>
      <c r="E163" s="167">
        <v>1969</v>
      </c>
      <c r="F163" s="169">
        <f>SUM(G163:I163)</f>
        <v>12.855</v>
      </c>
      <c r="G163" s="169">
        <v>0</v>
      </c>
      <c r="H163" s="169">
        <v>0</v>
      </c>
      <c r="I163" s="169">
        <v>12.855</v>
      </c>
      <c r="J163" s="169">
        <v>3919.55</v>
      </c>
      <c r="K163" s="169">
        <v>12.855</v>
      </c>
      <c r="L163" s="169">
        <v>3919.55</v>
      </c>
      <c r="M163" s="170">
        <f>K163/L163</f>
        <v>3.2797132323863706E-3</v>
      </c>
      <c r="N163" s="168">
        <v>71.2</v>
      </c>
      <c r="O163" s="168">
        <f>M163*N163</f>
        <v>0.23351558214590959</v>
      </c>
      <c r="P163" s="171">
        <f>M163*60*1000</f>
        <v>196.78279394318224</v>
      </c>
      <c r="Q163" s="172">
        <f>P163*N163/1000</f>
        <v>14.010934928754576</v>
      </c>
    </row>
    <row r="164" spans="1:17" s="4" customFormat="1" ht="12.75" customHeight="1">
      <c r="A164" s="367"/>
      <c r="B164" s="167" t="s">
        <v>401</v>
      </c>
      <c r="C164" s="174" t="s">
        <v>364</v>
      </c>
      <c r="D164" s="167">
        <v>12</v>
      </c>
      <c r="E164" s="167">
        <v>1962</v>
      </c>
      <c r="F164" s="169">
        <v>4.75</v>
      </c>
      <c r="G164" s="169">
        <v>1.07724</v>
      </c>
      <c r="H164" s="169">
        <v>1.92</v>
      </c>
      <c r="I164" s="169">
        <v>1.752748</v>
      </c>
      <c r="J164" s="169">
        <v>533.5</v>
      </c>
      <c r="K164" s="169">
        <v>1.752748</v>
      </c>
      <c r="L164" s="169">
        <v>533.5</v>
      </c>
      <c r="M164" s="170">
        <f>K164/L164</f>
        <v>3.2853758200562322E-3</v>
      </c>
      <c r="N164" s="168">
        <v>61.585000000000001</v>
      </c>
      <c r="O164" s="168">
        <f>M164*N164</f>
        <v>0.20232986987816307</v>
      </c>
      <c r="P164" s="171">
        <f>M164*1000*60</f>
        <v>197.12254920337395</v>
      </c>
      <c r="Q164" s="172">
        <f>O164*60</f>
        <v>12.139792192689784</v>
      </c>
    </row>
    <row r="165" spans="1:17" s="4" customFormat="1" ht="12.75" customHeight="1">
      <c r="A165" s="367"/>
      <c r="B165" s="238" t="s">
        <v>276</v>
      </c>
      <c r="C165" s="174" t="s">
        <v>256</v>
      </c>
      <c r="D165" s="167">
        <v>20</v>
      </c>
      <c r="E165" s="167">
        <v>1970</v>
      </c>
      <c r="F165" s="169">
        <f>G165+H165+I165</f>
        <v>7.9990000000000006</v>
      </c>
      <c r="G165" s="169">
        <v>1.3080000000000001</v>
      </c>
      <c r="H165" s="169">
        <v>3.2</v>
      </c>
      <c r="I165" s="169">
        <v>3.4910000000000001</v>
      </c>
      <c r="J165" s="169">
        <v>1062.4000000000001</v>
      </c>
      <c r="K165" s="169">
        <v>3.4910000000000001</v>
      </c>
      <c r="L165" s="169">
        <v>1062.4000000000001</v>
      </c>
      <c r="M165" s="170">
        <f>K165/L165</f>
        <v>3.2859563253012048E-3</v>
      </c>
      <c r="N165" s="168">
        <v>57.4</v>
      </c>
      <c r="O165" s="168">
        <f>M165*N165</f>
        <v>0.18861389307228915</v>
      </c>
      <c r="P165" s="171">
        <f>M165*60*1000</f>
        <v>197.1573795180723</v>
      </c>
      <c r="Q165" s="172">
        <f>P165*N165/1000</f>
        <v>11.316833584337349</v>
      </c>
    </row>
    <row r="166" spans="1:17" s="4" customFormat="1" ht="12.75" customHeight="1">
      <c r="A166" s="367"/>
      <c r="B166" s="167" t="s">
        <v>871</v>
      </c>
      <c r="C166" s="260" t="s">
        <v>861</v>
      </c>
      <c r="D166" s="261">
        <v>29</v>
      </c>
      <c r="E166" s="261">
        <v>1987</v>
      </c>
      <c r="F166" s="262">
        <v>11.962</v>
      </c>
      <c r="G166" s="262">
        <v>2.3813939999999998</v>
      </c>
      <c r="H166" s="262">
        <v>4.8</v>
      </c>
      <c r="I166" s="262">
        <v>4.7805970000000002</v>
      </c>
      <c r="J166" s="262">
        <v>1510.61</v>
      </c>
      <c r="K166" s="262">
        <v>4.7805970000000002</v>
      </c>
      <c r="L166" s="262">
        <v>1454.7299999999998</v>
      </c>
      <c r="M166" s="263">
        <v>3.2862434953565274E-3</v>
      </c>
      <c r="N166" s="264">
        <v>64.746000000000009</v>
      </c>
      <c r="O166" s="264">
        <v>0.21277112135035375</v>
      </c>
      <c r="P166" s="265">
        <v>197.17460972139165</v>
      </c>
      <c r="Q166" s="372">
        <v>12.766267281021227</v>
      </c>
    </row>
    <row r="167" spans="1:17" s="4" customFormat="1" ht="12.75" customHeight="1">
      <c r="A167" s="367"/>
      <c r="B167" s="238" t="s">
        <v>562</v>
      </c>
      <c r="C167" s="244" t="s">
        <v>888</v>
      </c>
      <c r="D167" s="245">
        <v>35</v>
      </c>
      <c r="E167" s="245" t="s">
        <v>278</v>
      </c>
      <c r="F167" s="246">
        <f>G167+H167+I167</f>
        <v>18.28</v>
      </c>
      <c r="G167" s="246">
        <v>4.4400000000000004</v>
      </c>
      <c r="H167" s="246">
        <v>5.52</v>
      </c>
      <c r="I167" s="246">
        <v>8.32</v>
      </c>
      <c r="J167" s="246">
        <v>2527.9899999999998</v>
      </c>
      <c r="K167" s="246">
        <v>8.32</v>
      </c>
      <c r="L167" s="246">
        <v>2527.9899999999998</v>
      </c>
      <c r="M167" s="247">
        <f>K167/L167</f>
        <v>3.2911522593048236E-3</v>
      </c>
      <c r="N167" s="248">
        <v>49.27</v>
      </c>
      <c r="O167" s="249">
        <f>M167*N167</f>
        <v>0.16215507181594868</v>
      </c>
      <c r="P167" s="137">
        <f>M167*60*1000</f>
        <v>197.46913555828939</v>
      </c>
      <c r="Q167" s="138">
        <f>P167*N167/1000</f>
        <v>9.7293043089569178</v>
      </c>
    </row>
    <row r="168" spans="1:17" s="4" customFormat="1" ht="12.75" customHeight="1">
      <c r="A168" s="367"/>
      <c r="B168" s="238" t="s">
        <v>179</v>
      </c>
      <c r="C168" s="244" t="s">
        <v>146</v>
      </c>
      <c r="D168" s="245">
        <v>60</v>
      </c>
      <c r="E168" s="245">
        <v>2008</v>
      </c>
      <c r="F168" s="246">
        <v>26.241299999999999</v>
      </c>
      <c r="G168" s="246">
        <v>11.577</v>
      </c>
      <c r="H168" s="246">
        <v>0</v>
      </c>
      <c r="I168" s="246">
        <f>F168-G168-H168</f>
        <v>14.664299999999999</v>
      </c>
      <c r="J168" s="246">
        <v>4305.95</v>
      </c>
      <c r="K168" s="246">
        <f>I168</f>
        <v>14.664299999999999</v>
      </c>
      <c r="L168" s="246">
        <f>J168</f>
        <v>4305.95</v>
      </c>
      <c r="M168" s="247">
        <f>K168/L168</f>
        <v>3.4055899395023163E-3</v>
      </c>
      <c r="N168" s="248">
        <v>57.7</v>
      </c>
      <c r="O168" s="249">
        <f>M168*N168</f>
        <v>0.19650253950928367</v>
      </c>
      <c r="P168" s="137">
        <f>M168*60*1000</f>
        <v>204.33539637013897</v>
      </c>
      <c r="Q168" s="138">
        <f>P168*N168/1000</f>
        <v>11.790152370557021</v>
      </c>
    </row>
    <row r="169" spans="1:17" s="4" customFormat="1" ht="12.75" customHeight="1">
      <c r="A169" s="367"/>
      <c r="B169" s="167" t="s">
        <v>637</v>
      </c>
      <c r="C169" s="273" t="s">
        <v>600</v>
      </c>
      <c r="D169" s="274">
        <v>31</v>
      </c>
      <c r="E169" s="274" t="s">
        <v>278</v>
      </c>
      <c r="F169" s="275">
        <f>G169+H169+I169</f>
        <v>12.870000000000001</v>
      </c>
      <c r="G169" s="275">
        <v>2.6198000000000001</v>
      </c>
      <c r="H169" s="275">
        <v>4.8</v>
      </c>
      <c r="I169" s="275">
        <v>5.4501999999999997</v>
      </c>
      <c r="J169" s="275">
        <v>1554.23</v>
      </c>
      <c r="K169" s="275">
        <f>I169</f>
        <v>5.4501999999999997</v>
      </c>
      <c r="L169" s="275">
        <f>J169</f>
        <v>1554.23</v>
      </c>
      <c r="M169" s="276">
        <f>K169/L169</f>
        <v>3.5066881993012617E-3</v>
      </c>
      <c r="N169" s="277">
        <v>46.5</v>
      </c>
      <c r="O169" s="278">
        <f>M169*N169</f>
        <v>0.16306100126750867</v>
      </c>
      <c r="P169" s="279">
        <f>M169*60*1000</f>
        <v>210.40129195807569</v>
      </c>
      <c r="Q169" s="374">
        <f>P169*N169/1000</f>
        <v>9.7836600760505181</v>
      </c>
    </row>
    <row r="170" spans="1:17" s="4" customFormat="1" ht="12.75" customHeight="1">
      <c r="A170" s="367"/>
      <c r="B170" s="167" t="s">
        <v>637</v>
      </c>
      <c r="C170" s="273" t="s">
        <v>599</v>
      </c>
      <c r="D170" s="274">
        <v>31</v>
      </c>
      <c r="E170" s="274" t="s">
        <v>278</v>
      </c>
      <c r="F170" s="275">
        <f>G170+H170+I170</f>
        <v>13.08</v>
      </c>
      <c r="G170" s="275">
        <v>2.9582000000000002</v>
      </c>
      <c r="H170" s="275">
        <v>4.72</v>
      </c>
      <c r="I170" s="275">
        <v>5.4017999999999997</v>
      </c>
      <c r="J170" s="275">
        <v>1538.89</v>
      </c>
      <c r="K170" s="275">
        <f>I170</f>
        <v>5.4017999999999997</v>
      </c>
      <c r="L170" s="275">
        <f>J170</f>
        <v>1538.89</v>
      </c>
      <c r="M170" s="276">
        <f>K170/L170</f>
        <v>3.5101924114134208E-3</v>
      </c>
      <c r="N170" s="277">
        <v>46.5</v>
      </c>
      <c r="O170" s="278">
        <f>M170*N170</f>
        <v>0.16322394713072408</v>
      </c>
      <c r="P170" s="279">
        <f>M170*60*1000</f>
        <v>210.61154468480524</v>
      </c>
      <c r="Q170" s="374">
        <f>P170*N170/1000</f>
        <v>9.7934368278434434</v>
      </c>
    </row>
    <row r="171" spans="1:17" s="4" customFormat="1" ht="12.75" customHeight="1">
      <c r="A171" s="367"/>
      <c r="B171" s="238" t="s">
        <v>249</v>
      </c>
      <c r="C171" s="244" t="s">
        <v>223</v>
      </c>
      <c r="D171" s="167">
        <v>10</v>
      </c>
      <c r="E171" s="167">
        <v>1997</v>
      </c>
      <c r="F171" s="169">
        <f>SUM(G171:I171)</f>
        <v>2.8879999999999999</v>
      </c>
      <c r="G171" s="169">
        <v>0</v>
      </c>
      <c r="H171" s="169">
        <v>0</v>
      </c>
      <c r="I171" s="169">
        <v>2.8879999999999999</v>
      </c>
      <c r="J171" s="169">
        <v>822.7</v>
      </c>
      <c r="K171" s="169">
        <v>2.8879999999999999</v>
      </c>
      <c r="L171" s="169">
        <v>822.7</v>
      </c>
      <c r="M171" s="170">
        <f>K171/L171</f>
        <v>3.5103926096997687E-3</v>
      </c>
      <c r="N171" s="168">
        <v>71.2</v>
      </c>
      <c r="O171" s="168">
        <f>M171*N171</f>
        <v>0.24993995381062353</v>
      </c>
      <c r="P171" s="171">
        <f>M171*60*1000</f>
        <v>210.62355658198612</v>
      </c>
      <c r="Q171" s="172">
        <f>P171*N171/1000</f>
        <v>14.996397228637411</v>
      </c>
    </row>
    <row r="172" spans="1:17" s="4" customFormat="1" ht="12.75" customHeight="1">
      <c r="A172" s="367"/>
      <c r="B172" s="167" t="s">
        <v>871</v>
      </c>
      <c r="C172" s="260" t="s">
        <v>862</v>
      </c>
      <c r="D172" s="261">
        <v>13</v>
      </c>
      <c r="E172" s="261">
        <v>1962</v>
      </c>
      <c r="F172" s="262">
        <v>5.6210000000000004</v>
      </c>
      <c r="G172" s="262">
        <v>0.957117</v>
      </c>
      <c r="H172" s="262">
        <v>2.56</v>
      </c>
      <c r="I172" s="262">
        <v>2.103885</v>
      </c>
      <c r="J172" s="262">
        <v>583.82000000000005</v>
      </c>
      <c r="K172" s="262">
        <v>2.103885</v>
      </c>
      <c r="L172" s="262">
        <v>583.82000000000005</v>
      </c>
      <c r="M172" s="263">
        <v>3.6036535233462366E-3</v>
      </c>
      <c r="N172" s="264">
        <v>64.746000000000009</v>
      </c>
      <c r="O172" s="264">
        <v>0.23332215102257547</v>
      </c>
      <c r="P172" s="265">
        <v>216.21921140077418</v>
      </c>
      <c r="Q172" s="372">
        <v>13.999329061354526</v>
      </c>
    </row>
    <row r="173" spans="1:17" s="4" customFormat="1" ht="12.75" customHeight="1">
      <c r="A173" s="367"/>
      <c r="B173" s="167" t="s">
        <v>117</v>
      </c>
      <c r="C173" s="244" t="s">
        <v>93</v>
      </c>
      <c r="D173" s="245">
        <v>60</v>
      </c>
      <c r="E173" s="245">
        <v>1967</v>
      </c>
      <c r="F173" s="246">
        <v>24.263000000000002</v>
      </c>
      <c r="G173" s="246">
        <v>4.8579999999999997</v>
      </c>
      <c r="H173" s="246">
        <v>9.6</v>
      </c>
      <c r="I173" s="246">
        <v>9.8049999999999997</v>
      </c>
      <c r="J173" s="246">
        <v>2712.54</v>
      </c>
      <c r="K173" s="246">
        <v>9.8049999999999997</v>
      </c>
      <c r="L173" s="246">
        <v>2712.54</v>
      </c>
      <c r="M173" s="247">
        <f>K173/L173</f>
        <v>3.614693239546698E-3</v>
      </c>
      <c r="N173" s="248">
        <v>50.2</v>
      </c>
      <c r="O173" s="249">
        <f>M173*N173</f>
        <v>0.18145760062524424</v>
      </c>
      <c r="P173" s="137">
        <f>M173*60*1000</f>
        <v>216.88159437280189</v>
      </c>
      <c r="Q173" s="138">
        <f>P173*N173/1000</f>
        <v>10.887456037514657</v>
      </c>
    </row>
    <row r="174" spans="1:17" s="4" customFormat="1" ht="12.75" customHeight="1">
      <c r="A174" s="367"/>
      <c r="B174" s="167" t="s">
        <v>882</v>
      </c>
      <c r="C174" s="267" t="s">
        <v>876</v>
      </c>
      <c r="D174" s="269">
        <v>32</v>
      </c>
      <c r="E174" s="269">
        <v>1967</v>
      </c>
      <c r="F174" s="269">
        <v>5.6360000000000001</v>
      </c>
      <c r="G174" s="269">
        <v>0</v>
      </c>
      <c r="H174" s="269">
        <v>0</v>
      </c>
      <c r="I174" s="269">
        <v>5.6360000000000001</v>
      </c>
      <c r="J174" s="269">
        <v>1535</v>
      </c>
      <c r="K174" s="269">
        <v>5.6360000000000001</v>
      </c>
      <c r="L174" s="269">
        <v>1535</v>
      </c>
      <c r="M174" s="270">
        <v>3.6716612377850162E-3</v>
      </c>
      <c r="N174" s="271">
        <v>77.608000000000004</v>
      </c>
      <c r="O174" s="271">
        <v>0.28495028534201955</v>
      </c>
      <c r="P174" s="272">
        <v>220.29967426710098</v>
      </c>
      <c r="Q174" s="373">
        <v>17.097017120521173</v>
      </c>
    </row>
    <row r="175" spans="1:17" s="4" customFormat="1" ht="12.75" customHeight="1">
      <c r="A175" s="367"/>
      <c r="B175" s="167" t="s">
        <v>637</v>
      </c>
      <c r="C175" s="273" t="s">
        <v>601</v>
      </c>
      <c r="D175" s="274">
        <v>45</v>
      </c>
      <c r="E175" s="274" t="s">
        <v>278</v>
      </c>
      <c r="F175" s="275">
        <f>G175+H175+I175</f>
        <v>18.43</v>
      </c>
      <c r="G175" s="275">
        <v>4.3445999999999998</v>
      </c>
      <c r="H175" s="275">
        <v>7.2</v>
      </c>
      <c r="I175" s="275">
        <v>6.8853999999999997</v>
      </c>
      <c r="J175" s="275">
        <v>1870.08</v>
      </c>
      <c r="K175" s="275">
        <f>I175</f>
        <v>6.8853999999999997</v>
      </c>
      <c r="L175" s="275">
        <f>J175</f>
        <v>1870.08</v>
      </c>
      <c r="M175" s="276">
        <f>K175/L175</f>
        <v>3.6818745722108147E-3</v>
      </c>
      <c r="N175" s="277">
        <v>46.5</v>
      </c>
      <c r="O175" s="278">
        <f>M175*N175</f>
        <v>0.17120716760780288</v>
      </c>
      <c r="P175" s="279">
        <f>M175*60*1000</f>
        <v>220.91247433264888</v>
      </c>
      <c r="Q175" s="374">
        <f>P175*N175/1000</f>
        <v>10.272430056468172</v>
      </c>
    </row>
    <row r="176" spans="1:17" s="4" customFormat="1" ht="12.75" customHeight="1">
      <c r="A176" s="367"/>
      <c r="B176" s="167" t="s">
        <v>473</v>
      </c>
      <c r="C176" s="244" t="s">
        <v>447</v>
      </c>
      <c r="D176" s="245">
        <v>12</v>
      </c>
      <c r="E176" s="245">
        <v>1960</v>
      </c>
      <c r="F176" s="246">
        <f>SUM(G176+H176+I176)</f>
        <v>4.4000000000000004</v>
      </c>
      <c r="G176" s="246">
        <v>0.8</v>
      </c>
      <c r="H176" s="246">
        <v>1.7</v>
      </c>
      <c r="I176" s="246">
        <v>1.9</v>
      </c>
      <c r="J176" s="246">
        <v>530.4</v>
      </c>
      <c r="K176" s="246">
        <v>1.8140000000000001</v>
      </c>
      <c r="L176" s="246">
        <v>487.41</v>
      </c>
      <c r="M176" s="247">
        <f>K176/L176</f>
        <v>3.7217127264520629E-3</v>
      </c>
      <c r="N176" s="248">
        <v>55.2</v>
      </c>
      <c r="O176" s="249">
        <f>M176*N176</f>
        <v>0.20543854250015389</v>
      </c>
      <c r="P176" s="137">
        <f>M176*60*1000</f>
        <v>223.30276358712379</v>
      </c>
      <c r="Q176" s="138">
        <f>P176*N176/1000</f>
        <v>12.326312550009234</v>
      </c>
    </row>
    <row r="177" spans="1:17" s="4" customFormat="1" ht="12.75" customHeight="1">
      <c r="A177" s="367"/>
      <c r="B177" s="238" t="s">
        <v>179</v>
      </c>
      <c r="C177" s="244" t="s">
        <v>147</v>
      </c>
      <c r="D177" s="245">
        <v>35</v>
      </c>
      <c r="E177" s="245">
        <v>2008</v>
      </c>
      <c r="F177" s="246">
        <v>12</v>
      </c>
      <c r="G177" s="246">
        <v>4.4880000000000004</v>
      </c>
      <c r="H177" s="246">
        <v>0</v>
      </c>
      <c r="I177" s="246">
        <f>F177-G177-H177</f>
        <v>7.5119999999999996</v>
      </c>
      <c r="J177" s="246">
        <v>2000.03</v>
      </c>
      <c r="K177" s="246">
        <f>I177</f>
        <v>7.5119999999999996</v>
      </c>
      <c r="L177" s="246">
        <f>J177</f>
        <v>2000.03</v>
      </c>
      <c r="M177" s="247">
        <f>K177/L177</f>
        <v>3.7559436608450873E-3</v>
      </c>
      <c r="N177" s="248">
        <v>57.7</v>
      </c>
      <c r="O177" s="249">
        <f>M177*N177</f>
        <v>0.21671794923076154</v>
      </c>
      <c r="P177" s="137">
        <f>M177*60*1000</f>
        <v>225.35661965070526</v>
      </c>
      <c r="Q177" s="138">
        <f>P177*N177/1000</f>
        <v>13.003076953845694</v>
      </c>
    </row>
    <row r="178" spans="1:17" s="4" customFormat="1" ht="12.75" customHeight="1">
      <c r="A178" s="367"/>
      <c r="B178" s="167" t="s">
        <v>637</v>
      </c>
      <c r="C178" s="273" t="s">
        <v>602</v>
      </c>
      <c r="D178" s="274">
        <v>30</v>
      </c>
      <c r="E178" s="274" t="s">
        <v>278</v>
      </c>
      <c r="F178" s="275">
        <f>G178+H178+I178</f>
        <v>15.129999999999999</v>
      </c>
      <c r="G178" s="275">
        <v>3.8206000000000002</v>
      </c>
      <c r="H178" s="275">
        <v>4.8</v>
      </c>
      <c r="I178" s="275">
        <v>6.5094000000000003</v>
      </c>
      <c r="J178" s="275">
        <v>1720.83</v>
      </c>
      <c r="K178" s="275">
        <f>I178</f>
        <v>6.5094000000000003</v>
      </c>
      <c r="L178" s="275">
        <f>J178</f>
        <v>1720.83</v>
      </c>
      <c r="M178" s="276">
        <f>K178/L178</f>
        <v>3.7827095064590925E-3</v>
      </c>
      <c r="N178" s="277">
        <v>46.5</v>
      </c>
      <c r="O178" s="278">
        <f>M178*N178</f>
        <v>0.17589599205034781</v>
      </c>
      <c r="P178" s="279">
        <f>M178*60*1000</f>
        <v>226.96257038754555</v>
      </c>
      <c r="Q178" s="374">
        <f>P178*N178/1000</f>
        <v>10.553759523020869</v>
      </c>
    </row>
    <row r="179" spans="1:17" s="4" customFormat="1" ht="12.75" customHeight="1">
      <c r="A179" s="367"/>
      <c r="B179" s="238" t="s">
        <v>442</v>
      </c>
      <c r="C179" s="244" t="s">
        <v>411</v>
      </c>
      <c r="D179" s="245">
        <v>40</v>
      </c>
      <c r="E179" s="245">
        <v>1982</v>
      </c>
      <c r="F179" s="246">
        <f>G179+H179+I179</f>
        <v>18.398001999999998</v>
      </c>
      <c r="G179" s="246">
        <v>3.2627489999999999</v>
      </c>
      <c r="H179" s="246">
        <v>6.4</v>
      </c>
      <c r="I179" s="246">
        <v>8.7352530000000002</v>
      </c>
      <c r="J179" s="246">
        <v>2259.52</v>
      </c>
      <c r="K179" s="246">
        <f>I179</f>
        <v>8.7352530000000002</v>
      </c>
      <c r="L179" s="246">
        <f>J179</f>
        <v>2259.52</v>
      </c>
      <c r="M179" s="247">
        <f>K179/L179</f>
        <v>3.865977287211443E-3</v>
      </c>
      <c r="N179" s="248">
        <v>56.789000000000001</v>
      </c>
      <c r="O179" s="249">
        <f>M179*N179</f>
        <v>0.21954498416345064</v>
      </c>
      <c r="P179" s="137">
        <f>M179*60*1000</f>
        <v>231.95863723268658</v>
      </c>
      <c r="Q179" s="138">
        <f>P179*N179/1000</f>
        <v>13.172699049807038</v>
      </c>
    </row>
    <row r="180" spans="1:17" s="4" customFormat="1" ht="12.75" customHeight="1">
      <c r="A180" s="367"/>
      <c r="B180" s="167" t="s">
        <v>473</v>
      </c>
      <c r="C180" s="244" t="s">
        <v>448</v>
      </c>
      <c r="D180" s="245">
        <v>12</v>
      </c>
      <c r="E180" s="245">
        <v>1963</v>
      </c>
      <c r="F180" s="246">
        <f>SUM(G180+H180+I180)</f>
        <v>4.6899999999999995</v>
      </c>
      <c r="G180" s="246">
        <v>0.9</v>
      </c>
      <c r="H180" s="246">
        <v>1.69</v>
      </c>
      <c r="I180" s="246">
        <v>2.1</v>
      </c>
      <c r="J180" s="246">
        <v>533.91999999999996</v>
      </c>
      <c r="K180" s="246">
        <v>2.1</v>
      </c>
      <c r="L180" s="246">
        <v>533.91999999999996</v>
      </c>
      <c r="M180" s="247">
        <f>K180/L180</f>
        <v>3.9331735091399462E-3</v>
      </c>
      <c r="N180" s="248">
        <v>55.2</v>
      </c>
      <c r="O180" s="249">
        <f>M180*N180</f>
        <v>0.21711117770452504</v>
      </c>
      <c r="P180" s="137">
        <f>M180*60*1000</f>
        <v>235.9904105483968</v>
      </c>
      <c r="Q180" s="138">
        <f>P180*N180/1000</f>
        <v>13.026670662271504</v>
      </c>
    </row>
    <row r="181" spans="1:17" s="4" customFormat="1" ht="12.75" customHeight="1">
      <c r="A181" s="367"/>
      <c r="B181" s="167" t="s">
        <v>637</v>
      </c>
      <c r="C181" s="273" t="s">
        <v>603</v>
      </c>
      <c r="D181" s="274">
        <v>12</v>
      </c>
      <c r="E181" s="274" t="s">
        <v>278</v>
      </c>
      <c r="F181" s="275">
        <f>G181+H181+I181</f>
        <v>6.2560000000000002</v>
      </c>
      <c r="G181" s="275">
        <v>1.5282</v>
      </c>
      <c r="H181" s="275">
        <v>1.92</v>
      </c>
      <c r="I181" s="275">
        <v>2.8077999999999999</v>
      </c>
      <c r="J181" s="275">
        <v>705.43</v>
      </c>
      <c r="K181" s="275">
        <f>I181</f>
        <v>2.8077999999999999</v>
      </c>
      <c r="L181" s="275">
        <f>J181</f>
        <v>705.43</v>
      </c>
      <c r="M181" s="276">
        <f>K181/L181</f>
        <v>3.9802673546631131E-3</v>
      </c>
      <c r="N181" s="277">
        <v>46.5</v>
      </c>
      <c r="O181" s="278">
        <f>M181*N181</f>
        <v>0.18508243199183477</v>
      </c>
      <c r="P181" s="279">
        <f>M181*60*1000</f>
        <v>238.81604127978679</v>
      </c>
      <c r="Q181" s="374">
        <f>P181*N181/1000</f>
        <v>11.104945919510087</v>
      </c>
    </row>
    <row r="182" spans="1:17" s="4" customFormat="1" ht="12.75" customHeight="1">
      <c r="A182" s="367"/>
      <c r="B182" s="167" t="s">
        <v>117</v>
      </c>
      <c r="C182" s="244" t="s">
        <v>88</v>
      </c>
      <c r="D182" s="245">
        <v>48</v>
      </c>
      <c r="E182" s="245">
        <v>1961</v>
      </c>
      <c r="F182" s="246">
        <v>22.346</v>
      </c>
      <c r="G182" s="246">
        <v>5.1369999999999996</v>
      </c>
      <c r="H182" s="246">
        <v>7.68</v>
      </c>
      <c r="I182" s="246">
        <v>9.5289999999999999</v>
      </c>
      <c r="J182" s="246">
        <v>2393.7600000000002</v>
      </c>
      <c r="K182" s="246">
        <v>9.5289999999999999</v>
      </c>
      <c r="L182" s="246">
        <v>2393.7600000000002</v>
      </c>
      <c r="M182" s="247">
        <f>K182/L182</f>
        <v>3.9807666599826208E-3</v>
      </c>
      <c r="N182" s="248">
        <v>50.2</v>
      </c>
      <c r="O182" s="249">
        <f>M182*N182</f>
        <v>0.19983448633112758</v>
      </c>
      <c r="P182" s="137">
        <f>M182*60*1000</f>
        <v>238.84599959895723</v>
      </c>
      <c r="Q182" s="138">
        <f>P182*N182/1000</f>
        <v>11.990069179867655</v>
      </c>
    </row>
    <row r="183" spans="1:17" s="4" customFormat="1" ht="12.75" customHeight="1">
      <c r="A183" s="367"/>
      <c r="B183" s="167" t="s">
        <v>360</v>
      </c>
      <c r="C183" s="181" t="s">
        <v>327</v>
      </c>
      <c r="D183" s="182">
        <v>17</v>
      </c>
      <c r="E183" s="183">
        <v>2009</v>
      </c>
      <c r="F183" s="251">
        <v>10.199999999999999</v>
      </c>
      <c r="G183" s="251">
        <v>0</v>
      </c>
      <c r="H183" s="251">
        <v>4.3600000000000003</v>
      </c>
      <c r="I183" s="251">
        <v>5.84</v>
      </c>
      <c r="J183" s="252">
        <v>1463.65</v>
      </c>
      <c r="K183" s="251">
        <v>5.84</v>
      </c>
      <c r="L183" s="252">
        <v>1463.65</v>
      </c>
      <c r="M183" s="247">
        <f>K183/L183</f>
        <v>3.9900249376558601E-3</v>
      </c>
      <c r="N183" s="248">
        <v>60.6</v>
      </c>
      <c r="O183" s="249">
        <f>M183*N183</f>
        <v>0.24179551122194512</v>
      </c>
      <c r="P183" s="137">
        <f>M183*60*1000</f>
        <v>239.4014962593516</v>
      </c>
      <c r="Q183" s="138">
        <f>P183*N183/1000</f>
        <v>14.507730673316708</v>
      </c>
    </row>
    <row r="184" spans="1:17" s="4" customFormat="1" ht="12.75" customHeight="1">
      <c r="A184" s="367"/>
      <c r="B184" s="167" t="s">
        <v>473</v>
      </c>
      <c r="C184" s="244" t="s">
        <v>446</v>
      </c>
      <c r="D184" s="245">
        <v>24</v>
      </c>
      <c r="E184" s="245">
        <v>1963</v>
      </c>
      <c r="F184" s="246">
        <f>SUM(G184+H184+I184)</f>
        <v>9.68</v>
      </c>
      <c r="G184" s="246">
        <v>1.3</v>
      </c>
      <c r="H184" s="246">
        <v>3.68</v>
      </c>
      <c r="I184" s="246">
        <v>4.7</v>
      </c>
      <c r="J184" s="246">
        <v>1072.29</v>
      </c>
      <c r="K184" s="246">
        <v>3.581</v>
      </c>
      <c r="L184" s="246">
        <v>893.79</v>
      </c>
      <c r="M184" s="247">
        <f>K184/L184</f>
        <v>4.0065339733046917E-3</v>
      </c>
      <c r="N184" s="248">
        <v>55.2</v>
      </c>
      <c r="O184" s="249">
        <f>M184*N184</f>
        <v>0.221160675326419</v>
      </c>
      <c r="P184" s="137">
        <f>M184*60*1000</f>
        <v>240.3920383982815</v>
      </c>
      <c r="Q184" s="138">
        <f>P184*N184/1000</f>
        <v>13.26964051958514</v>
      </c>
    </row>
    <row r="185" spans="1:17" s="4" customFormat="1" ht="12.75" customHeight="1">
      <c r="A185" s="367"/>
      <c r="B185" s="167" t="s">
        <v>401</v>
      </c>
      <c r="C185" s="174" t="s">
        <v>361</v>
      </c>
      <c r="D185" s="167">
        <v>30</v>
      </c>
      <c r="E185" s="167">
        <v>2000</v>
      </c>
      <c r="F185" s="169">
        <v>12.34</v>
      </c>
      <c r="G185" s="280">
        <v>1.936734</v>
      </c>
      <c r="H185" s="169">
        <v>4.72</v>
      </c>
      <c r="I185" s="169">
        <v>5.683268</v>
      </c>
      <c r="J185" s="169">
        <v>1411.56</v>
      </c>
      <c r="K185" s="169">
        <v>5.683268</v>
      </c>
      <c r="L185" s="169">
        <v>1411.56</v>
      </c>
      <c r="M185" s="170">
        <f>K185/L185</f>
        <v>4.0262319703023609E-3</v>
      </c>
      <c r="N185" s="168">
        <v>61.585000000000001</v>
      </c>
      <c r="O185" s="168">
        <f>M185*N185</f>
        <v>0.24795549589107091</v>
      </c>
      <c r="P185" s="171">
        <f>M185*1000*60</f>
        <v>241.57391821814167</v>
      </c>
      <c r="Q185" s="172">
        <f>O185*60</f>
        <v>14.877329753464254</v>
      </c>
    </row>
    <row r="186" spans="1:17" s="4" customFormat="1" ht="12.75" customHeight="1">
      <c r="A186" s="367"/>
      <c r="B186" s="167" t="s">
        <v>117</v>
      </c>
      <c r="C186" s="244" t="s">
        <v>91</v>
      </c>
      <c r="D186" s="245">
        <v>60</v>
      </c>
      <c r="E186" s="245">
        <v>1967</v>
      </c>
      <c r="F186" s="246">
        <v>27.443999999999999</v>
      </c>
      <c r="G186" s="246">
        <v>6.6449999999999996</v>
      </c>
      <c r="H186" s="246">
        <v>9.6</v>
      </c>
      <c r="I186" s="246">
        <v>11.199</v>
      </c>
      <c r="J186" s="246">
        <v>2712.89</v>
      </c>
      <c r="K186" s="246">
        <v>11.199</v>
      </c>
      <c r="L186" s="246">
        <v>2712.89</v>
      </c>
      <c r="M186" s="247">
        <f>K186/L186</f>
        <v>4.1280700655021031E-3</v>
      </c>
      <c r="N186" s="248">
        <v>50.2</v>
      </c>
      <c r="O186" s="249">
        <f>M186*N186</f>
        <v>0.20722911728820559</v>
      </c>
      <c r="P186" s="137">
        <f>M186*60*1000</f>
        <v>247.68420393012619</v>
      </c>
      <c r="Q186" s="138">
        <f>P186*N186/1000</f>
        <v>12.433747037292335</v>
      </c>
    </row>
    <row r="187" spans="1:17" s="4" customFormat="1" ht="12.75" customHeight="1">
      <c r="A187" s="367"/>
      <c r="B187" s="238" t="s">
        <v>249</v>
      </c>
      <c r="C187" s="244" t="s">
        <v>224</v>
      </c>
      <c r="D187" s="167">
        <v>48</v>
      </c>
      <c r="E187" s="167">
        <v>1962</v>
      </c>
      <c r="F187" s="169">
        <f>SUM(G187:I187)</f>
        <v>7.984</v>
      </c>
      <c r="G187" s="169">
        <v>0</v>
      </c>
      <c r="H187" s="169">
        <v>0</v>
      </c>
      <c r="I187" s="169">
        <v>7.984</v>
      </c>
      <c r="J187" s="169">
        <v>1908.69</v>
      </c>
      <c r="K187" s="169">
        <v>7.984</v>
      </c>
      <c r="L187" s="169">
        <v>1908.69</v>
      </c>
      <c r="M187" s="170">
        <f>K187/L187</f>
        <v>4.1829736625643762E-3</v>
      </c>
      <c r="N187" s="168">
        <v>71.2</v>
      </c>
      <c r="O187" s="168">
        <f>M187*N187</f>
        <v>0.29782772477458358</v>
      </c>
      <c r="P187" s="171">
        <f>M187*60*1000</f>
        <v>250.9784197538626</v>
      </c>
      <c r="Q187" s="172">
        <f>P187*N187/1000</f>
        <v>17.869663486475016</v>
      </c>
    </row>
    <row r="188" spans="1:17" s="4" customFormat="1" ht="12.75" customHeight="1">
      <c r="A188" s="367"/>
      <c r="B188" s="167" t="s">
        <v>86</v>
      </c>
      <c r="C188" s="244" t="s">
        <v>81</v>
      </c>
      <c r="D188" s="245">
        <v>10</v>
      </c>
      <c r="E188" s="245">
        <v>1984</v>
      </c>
      <c r="F188" s="246">
        <v>5.2</v>
      </c>
      <c r="G188" s="246">
        <v>0.6</v>
      </c>
      <c r="H188" s="246">
        <v>1.6</v>
      </c>
      <c r="I188" s="246">
        <v>2.9</v>
      </c>
      <c r="J188" s="246">
        <v>688</v>
      </c>
      <c r="K188" s="246">
        <v>2.9</v>
      </c>
      <c r="L188" s="246">
        <v>688</v>
      </c>
      <c r="M188" s="247">
        <f>K188/L188</f>
        <v>4.2151162790697669E-3</v>
      </c>
      <c r="N188" s="248">
        <v>58.64</v>
      </c>
      <c r="O188" s="249">
        <f>M188*N188</f>
        <v>0.24717441860465114</v>
      </c>
      <c r="P188" s="137">
        <f>M188*60*1000</f>
        <v>252.90697674418598</v>
      </c>
      <c r="Q188" s="138">
        <f>P188*N188/1000</f>
        <v>14.830465116279067</v>
      </c>
    </row>
    <row r="189" spans="1:17" s="4" customFormat="1" ht="12.75" customHeight="1">
      <c r="A189" s="367"/>
      <c r="B189" s="238" t="s">
        <v>179</v>
      </c>
      <c r="C189" s="244" t="s">
        <v>148</v>
      </c>
      <c r="D189" s="245">
        <v>90</v>
      </c>
      <c r="E189" s="245">
        <v>1981</v>
      </c>
      <c r="F189" s="246">
        <v>46.676299999999998</v>
      </c>
      <c r="G189" s="246">
        <v>17.5075</v>
      </c>
      <c r="H189" s="246">
        <v>9</v>
      </c>
      <c r="I189" s="246">
        <f>F189-G189-H189</f>
        <v>20.168799999999997</v>
      </c>
      <c r="J189" s="246">
        <v>4784.78</v>
      </c>
      <c r="K189" s="246">
        <f>I189</f>
        <v>20.168799999999997</v>
      </c>
      <c r="L189" s="246">
        <f>J189</f>
        <v>4784.78</v>
      </c>
      <c r="M189" s="247">
        <f>K189/L189</f>
        <v>4.2151990269145082E-3</v>
      </c>
      <c r="N189" s="248">
        <v>57.7</v>
      </c>
      <c r="O189" s="249">
        <f>M189*N189</f>
        <v>0.24321698385296714</v>
      </c>
      <c r="P189" s="137">
        <f>M189*60*1000</f>
        <v>252.91194161487053</v>
      </c>
      <c r="Q189" s="138">
        <f>P189*N189/1000</f>
        <v>14.593019031178029</v>
      </c>
    </row>
    <row r="190" spans="1:17" s="4" customFormat="1" ht="12.75" customHeight="1">
      <c r="A190" s="367"/>
      <c r="B190" s="167" t="s">
        <v>360</v>
      </c>
      <c r="C190" s="181" t="s">
        <v>328</v>
      </c>
      <c r="D190" s="182">
        <v>4</v>
      </c>
      <c r="E190" s="183" t="s">
        <v>278</v>
      </c>
      <c r="F190" s="251">
        <v>1.2</v>
      </c>
      <c r="G190" s="251">
        <v>0.34</v>
      </c>
      <c r="H190" s="251">
        <v>0.04</v>
      </c>
      <c r="I190" s="251">
        <v>0.82</v>
      </c>
      <c r="J190" s="252">
        <v>193.25</v>
      </c>
      <c r="K190" s="251">
        <v>0.82</v>
      </c>
      <c r="L190" s="252">
        <v>193.25</v>
      </c>
      <c r="M190" s="247">
        <f>K190/L190</f>
        <v>4.2432082794307885E-3</v>
      </c>
      <c r="N190" s="248">
        <v>60.6</v>
      </c>
      <c r="O190" s="249">
        <f>M190*N190</f>
        <v>0.25713842173350576</v>
      </c>
      <c r="P190" s="137">
        <f>M190*60*1000</f>
        <v>254.59249676584733</v>
      </c>
      <c r="Q190" s="138">
        <f>P190*N190/1000</f>
        <v>15.428305304010347</v>
      </c>
    </row>
    <row r="191" spans="1:17" s="4" customFormat="1" ht="12.75" customHeight="1">
      <c r="A191" s="367"/>
      <c r="B191" s="167" t="s">
        <v>117</v>
      </c>
      <c r="C191" s="244" t="s">
        <v>92</v>
      </c>
      <c r="D191" s="245">
        <v>50</v>
      </c>
      <c r="E191" s="245">
        <v>1971</v>
      </c>
      <c r="F191" s="246">
        <v>23.353999999999999</v>
      </c>
      <c r="G191" s="246">
        <v>4.4669999999999996</v>
      </c>
      <c r="H191" s="246">
        <v>8</v>
      </c>
      <c r="I191" s="246">
        <v>10.887</v>
      </c>
      <c r="J191" s="246">
        <v>2563.1999999999998</v>
      </c>
      <c r="K191" s="246">
        <v>10.887</v>
      </c>
      <c r="L191" s="246">
        <v>2563.1999999999998</v>
      </c>
      <c r="M191" s="247">
        <f>K191/L191</f>
        <v>4.247425093632959E-3</v>
      </c>
      <c r="N191" s="248">
        <v>50.2</v>
      </c>
      <c r="O191" s="249">
        <f>M191*N191</f>
        <v>0.21322073970037456</v>
      </c>
      <c r="P191" s="137">
        <f>M191*60*1000</f>
        <v>254.84550561797752</v>
      </c>
      <c r="Q191" s="138">
        <f>P191*N191/1000</f>
        <v>12.793244382022472</v>
      </c>
    </row>
    <row r="192" spans="1:17" s="4" customFormat="1" ht="12.75" customHeight="1">
      <c r="A192" s="367"/>
      <c r="B192" s="167" t="s">
        <v>473</v>
      </c>
      <c r="C192" s="244" t="s">
        <v>443</v>
      </c>
      <c r="D192" s="245">
        <v>40</v>
      </c>
      <c r="E192" s="245">
        <v>1998</v>
      </c>
      <c r="F192" s="246">
        <f>SUM(G192+H192+I192)</f>
        <v>18.8</v>
      </c>
      <c r="G192" s="246">
        <v>3</v>
      </c>
      <c r="H192" s="246">
        <v>6.4</v>
      </c>
      <c r="I192" s="246">
        <v>9.4</v>
      </c>
      <c r="J192" s="246">
        <v>2183.6999999999998</v>
      </c>
      <c r="K192" s="246">
        <v>9.2159999999999993</v>
      </c>
      <c r="L192" s="246">
        <v>2133.8000000000002</v>
      </c>
      <c r="M192" s="247">
        <f>K192/L192</f>
        <v>4.3190552066735399E-3</v>
      </c>
      <c r="N192" s="248">
        <v>55.2</v>
      </c>
      <c r="O192" s="249">
        <f>M192*N192</f>
        <v>0.23841184740837942</v>
      </c>
      <c r="P192" s="137">
        <f>M192*60*1000</f>
        <v>259.14331240041241</v>
      </c>
      <c r="Q192" s="138">
        <f>P192*N192/1000</f>
        <v>14.304710844502766</v>
      </c>
    </row>
    <row r="193" spans="1:17" s="4" customFormat="1" ht="12.75" customHeight="1">
      <c r="A193" s="367"/>
      <c r="B193" s="167" t="s">
        <v>117</v>
      </c>
      <c r="C193" s="244" t="s">
        <v>89</v>
      </c>
      <c r="D193" s="245">
        <v>48</v>
      </c>
      <c r="E193" s="245">
        <v>1961</v>
      </c>
      <c r="F193" s="246">
        <v>22.879000000000001</v>
      </c>
      <c r="G193" s="246">
        <v>5.2489999999999997</v>
      </c>
      <c r="H193" s="246">
        <v>7.68</v>
      </c>
      <c r="I193" s="246">
        <v>9.9499999999999993</v>
      </c>
      <c r="J193" s="246">
        <v>2297.0100000000002</v>
      </c>
      <c r="K193" s="246">
        <v>9.9499999999999993</v>
      </c>
      <c r="L193" s="246">
        <v>2297.0100000000002</v>
      </c>
      <c r="M193" s="247">
        <f>K193/L193</f>
        <v>4.3317181901689579E-3</v>
      </c>
      <c r="N193" s="248">
        <v>50.2</v>
      </c>
      <c r="O193" s="249">
        <f>M193*N193</f>
        <v>0.2174522531464817</v>
      </c>
      <c r="P193" s="137">
        <f>M193*60*1000</f>
        <v>259.90309141013745</v>
      </c>
      <c r="Q193" s="138">
        <f>P193*N193/1000</f>
        <v>13.047135188788902</v>
      </c>
    </row>
    <row r="194" spans="1:17" s="4" customFormat="1" ht="12.75" customHeight="1">
      <c r="A194" s="367"/>
      <c r="B194" s="238" t="s">
        <v>774</v>
      </c>
      <c r="C194" s="253" t="s">
        <v>782</v>
      </c>
      <c r="D194" s="254">
        <v>11</v>
      </c>
      <c r="E194" s="254">
        <v>1976</v>
      </c>
      <c r="F194" s="255">
        <v>2.1539999999999999</v>
      </c>
      <c r="G194" s="255">
        <v>0</v>
      </c>
      <c r="H194" s="255">
        <v>0</v>
      </c>
      <c r="I194" s="255">
        <v>2.1540009999999996</v>
      </c>
      <c r="J194" s="255">
        <v>496.05</v>
      </c>
      <c r="K194" s="255">
        <v>2.1540009999999996</v>
      </c>
      <c r="L194" s="255">
        <v>496.05</v>
      </c>
      <c r="M194" s="256">
        <v>4.3423062191311349E-3</v>
      </c>
      <c r="N194" s="257">
        <v>81.313999999999993</v>
      </c>
      <c r="O194" s="257">
        <v>0.35309028790242908</v>
      </c>
      <c r="P194" s="258">
        <v>260.53837314786807</v>
      </c>
      <c r="Q194" s="371">
        <v>21.185417274145745</v>
      </c>
    </row>
    <row r="195" spans="1:17" s="4" customFormat="1" ht="12.75" customHeight="1">
      <c r="A195" s="367"/>
      <c r="B195" s="167" t="s">
        <v>117</v>
      </c>
      <c r="C195" s="244" t="s">
        <v>87</v>
      </c>
      <c r="D195" s="245">
        <v>64</v>
      </c>
      <c r="E195" s="245">
        <v>1961</v>
      </c>
      <c r="F195" s="246">
        <v>28.257999999999999</v>
      </c>
      <c r="G195" s="246">
        <v>5.0250000000000004</v>
      </c>
      <c r="H195" s="246">
        <v>10.24</v>
      </c>
      <c r="I195" s="246">
        <v>12.992000000000001</v>
      </c>
      <c r="J195" s="246">
        <v>2955.81</v>
      </c>
      <c r="K195" s="246">
        <v>12.992000000000001</v>
      </c>
      <c r="L195" s="246">
        <v>2955.81</v>
      </c>
      <c r="M195" s="247">
        <f>K195/L195</f>
        <v>4.395411071753598E-3</v>
      </c>
      <c r="N195" s="248">
        <v>50.2</v>
      </c>
      <c r="O195" s="249">
        <f>M195*N195</f>
        <v>0.22064963580203062</v>
      </c>
      <c r="P195" s="137">
        <f>M195*60*1000</f>
        <v>263.72466430521592</v>
      </c>
      <c r="Q195" s="138">
        <f>P195*N195/1000</f>
        <v>13.23897814812184</v>
      </c>
    </row>
    <row r="196" spans="1:17" s="4" customFormat="1" ht="12.75" customHeight="1">
      <c r="A196" s="367"/>
      <c r="B196" s="167" t="s">
        <v>637</v>
      </c>
      <c r="C196" s="273" t="s">
        <v>605</v>
      </c>
      <c r="D196" s="274">
        <v>55</v>
      </c>
      <c r="E196" s="274" t="s">
        <v>278</v>
      </c>
      <c r="F196" s="275">
        <f>G196+H196+I196</f>
        <v>24.56</v>
      </c>
      <c r="G196" s="275">
        <v>4.6010999999999997</v>
      </c>
      <c r="H196" s="275">
        <v>8.8000000000000007</v>
      </c>
      <c r="I196" s="275">
        <v>11.158899999999999</v>
      </c>
      <c r="J196" s="275">
        <v>2498.1</v>
      </c>
      <c r="K196" s="275">
        <f>I196</f>
        <v>11.158899999999999</v>
      </c>
      <c r="L196" s="275">
        <f>J196</f>
        <v>2498.1</v>
      </c>
      <c r="M196" s="276">
        <f>K196/L196</f>
        <v>4.4669548857131421E-3</v>
      </c>
      <c r="N196" s="277">
        <v>46.5</v>
      </c>
      <c r="O196" s="278">
        <f>M196*N196</f>
        <v>0.20771340218566112</v>
      </c>
      <c r="P196" s="279">
        <f>M196*60*1000</f>
        <v>268.01729314278856</v>
      </c>
      <c r="Q196" s="374">
        <f>P196*N196/1000</f>
        <v>12.462804131139668</v>
      </c>
    </row>
    <row r="197" spans="1:17" s="4" customFormat="1" ht="12.75" customHeight="1">
      <c r="A197" s="367"/>
      <c r="B197" s="167" t="s">
        <v>637</v>
      </c>
      <c r="C197" s="273" t="s">
        <v>604</v>
      </c>
      <c r="D197" s="274">
        <v>50</v>
      </c>
      <c r="E197" s="274" t="s">
        <v>278</v>
      </c>
      <c r="F197" s="275">
        <f>G197+H197+I197</f>
        <v>25.479999999999997</v>
      </c>
      <c r="G197" s="275">
        <v>5.6054000000000004</v>
      </c>
      <c r="H197" s="275">
        <v>8</v>
      </c>
      <c r="I197" s="275">
        <v>11.874599999999999</v>
      </c>
      <c r="J197" s="275">
        <v>2625.03</v>
      </c>
      <c r="K197" s="275">
        <f>I197</f>
        <v>11.874599999999999</v>
      </c>
      <c r="L197" s="275">
        <f>J197</f>
        <v>2625.03</v>
      </c>
      <c r="M197" s="276">
        <f>K197/L197</f>
        <v>4.5236054445092046E-3</v>
      </c>
      <c r="N197" s="277">
        <v>46.5</v>
      </c>
      <c r="O197" s="278">
        <f>M197*N197</f>
        <v>0.21034765316967802</v>
      </c>
      <c r="P197" s="279">
        <f>M197*60*1000</f>
        <v>271.41632667055228</v>
      </c>
      <c r="Q197" s="374">
        <f>P197*N197/1000</f>
        <v>12.620859190180681</v>
      </c>
    </row>
    <row r="198" spans="1:17" s="4" customFormat="1" ht="12.75" customHeight="1">
      <c r="A198" s="367"/>
      <c r="B198" s="167" t="s">
        <v>473</v>
      </c>
      <c r="C198" s="244" t="s">
        <v>450</v>
      </c>
      <c r="D198" s="245">
        <v>12</v>
      </c>
      <c r="E198" s="245">
        <v>1987</v>
      </c>
      <c r="F198" s="246">
        <f>SUM(G198+H198+I198)</f>
        <v>3.3</v>
      </c>
      <c r="G198" s="246"/>
      <c r="H198" s="246"/>
      <c r="I198" s="246">
        <v>3.3</v>
      </c>
      <c r="J198" s="246">
        <v>711.66</v>
      </c>
      <c r="K198" s="246">
        <v>3.2719999999999998</v>
      </c>
      <c r="L198" s="246">
        <v>711.66</v>
      </c>
      <c r="M198" s="247">
        <f>K198/L198</f>
        <v>4.5977011494252873E-3</v>
      </c>
      <c r="N198" s="248">
        <v>55.2</v>
      </c>
      <c r="O198" s="249">
        <f>M198*N198</f>
        <v>0.25379310344827588</v>
      </c>
      <c r="P198" s="137">
        <f>M198*60*1000</f>
        <v>275.86206896551721</v>
      </c>
      <c r="Q198" s="138">
        <f>P198*N198/1000</f>
        <v>15.22758620689655</v>
      </c>
    </row>
    <row r="199" spans="1:17" s="4" customFormat="1" ht="12.75" customHeight="1">
      <c r="A199" s="367"/>
      <c r="B199" s="167" t="s">
        <v>117</v>
      </c>
      <c r="C199" s="244" t="s">
        <v>95</v>
      </c>
      <c r="D199" s="245">
        <v>30</v>
      </c>
      <c r="E199" s="245">
        <v>1973</v>
      </c>
      <c r="F199" s="246">
        <v>18.72</v>
      </c>
      <c r="G199" s="246">
        <v>5.9749999999999996</v>
      </c>
      <c r="H199" s="246">
        <v>4.8</v>
      </c>
      <c r="I199" s="246">
        <v>7.9450000000000003</v>
      </c>
      <c r="J199" s="246">
        <v>1725.95</v>
      </c>
      <c r="K199" s="246">
        <v>7.9450000000000003</v>
      </c>
      <c r="L199" s="246">
        <v>1725.95</v>
      </c>
      <c r="M199" s="247">
        <f>K199/L199</f>
        <v>4.6032619716677775E-3</v>
      </c>
      <c r="N199" s="248">
        <v>50.2</v>
      </c>
      <c r="O199" s="249">
        <f>M199*N199</f>
        <v>0.23108375097772244</v>
      </c>
      <c r="P199" s="137">
        <f>M199*60*1000</f>
        <v>276.19571830006669</v>
      </c>
      <c r="Q199" s="138">
        <f>P199*N199/1000</f>
        <v>13.865025058663349</v>
      </c>
    </row>
    <row r="200" spans="1:17" s="4" customFormat="1" ht="12.75" customHeight="1">
      <c r="A200" s="367"/>
      <c r="B200" s="238" t="s">
        <v>276</v>
      </c>
      <c r="C200" s="174" t="s">
        <v>254</v>
      </c>
      <c r="D200" s="167">
        <v>6</v>
      </c>
      <c r="E200" s="167">
        <v>1970</v>
      </c>
      <c r="F200" s="169">
        <f>G200+H200+I200</f>
        <v>2.0990000000000002</v>
      </c>
      <c r="G200" s="169">
        <v>0.29499999999999998</v>
      </c>
      <c r="H200" s="169">
        <v>0</v>
      </c>
      <c r="I200" s="169">
        <v>1.804</v>
      </c>
      <c r="J200" s="169">
        <v>379.07</v>
      </c>
      <c r="K200" s="169">
        <v>1.804</v>
      </c>
      <c r="L200" s="169">
        <v>379.07</v>
      </c>
      <c r="M200" s="170">
        <f>K200/L200</f>
        <v>4.7590154852665736E-3</v>
      </c>
      <c r="N200" s="168">
        <v>57.4</v>
      </c>
      <c r="O200" s="168">
        <f>M200*N200</f>
        <v>0.27316748885430131</v>
      </c>
      <c r="P200" s="171">
        <f>M200*60*1000</f>
        <v>285.54092911599446</v>
      </c>
      <c r="Q200" s="172">
        <f>P200*N200/1000</f>
        <v>16.39004933125808</v>
      </c>
    </row>
    <row r="201" spans="1:17" s="4" customFormat="1" ht="12.75" customHeight="1">
      <c r="A201" s="367"/>
      <c r="B201" s="167" t="s">
        <v>117</v>
      </c>
      <c r="C201" s="244" t="s">
        <v>94</v>
      </c>
      <c r="D201" s="245">
        <v>30</v>
      </c>
      <c r="E201" s="245">
        <v>1972</v>
      </c>
      <c r="F201" s="246">
        <v>17.024999999999999</v>
      </c>
      <c r="G201" s="246">
        <v>3.9089999999999998</v>
      </c>
      <c r="H201" s="246">
        <v>4.8</v>
      </c>
      <c r="I201" s="246">
        <v>8.3160000000000007</v>
      </c>
      <c r="J201" s="246">
        <v>1727.6</v>
      </c>
      <c r="K201" s="246">
        <v>8.3160000000000007</v>
      </c>
      <c r="L201" s="246">
        <v>1727.6</v>
      </c>
      <c r="M201" s="247">
        <f>K201/L201</f>
        <v>4.8136142625607786E-3</v>
      </c>
      <c r="N201" s="248">
        <v>50.2</v>
      </c>
      <c r="O201" s="249">
        <f>M201*N201</f>
        <v>0.2416434359805511</v>
      </c>
      <c r="P201" s="137">
        <f>M201*60*1000</f>
        <v>288.81685575364673</v>
      </c>
      <c r="Q201" s="138">
        <f>P201*N201/1000</f>
        <v>14.498606158833066</v>
      </c>
    </row>
    <row r="202" spans="1:17" s="4" customFormat="1" ht="12.75" customHeight="1">
      <c r="A202" s="367"/>
      <c r="B202" s="167" t="s">
        <v>117</v>
      </c>
      <c r="C202" s="244" t="s">
        <v>96</v>
      </c>
      <c r="D202" s="245">
        <v>60</v>
      </c>
      <c r="E202" s="245">
        <v>1964</v>
      </c>
      <c r="F202" s="246">
        <v>28.193000000000001</v>
      </c>
      <c r="G202" s="246">
        <v>5.5279999999999996</v>
      </c>
      <c r="H202" s="246">
        <v>9.6</v>
      </c>
      <c r="I202" s="246">
        <v>13.065</v>
      </c>
      <c r="J202" s="246">
        <v>2713.79</v>
      </c>
      <c r="K202" s="246">
        <v>13.065</v>
      </c>
      <c r="L202" s="246">
        <v>2713.79</v>
      </c>
      <c r="M202" s="247">
        <f>K202/L202</f>
        <v>4.8143002958961449E-3</v>
      </c>
      <c r="N202" s="248">
        <v>50.2</v>
      </c>
      <c r="O202" s="249">
        <f>M202*N202</f>
        <v>0.24167787485398648</v>
      </c>
      <c r="P202" s="137">
        <f>M202*60*1000</f>
        <v>288.85801775376871</v>
      </c>
      <c r="Q202" s="138">
        <f>P202*N202/1000</f>
        <v>14.50067249123919</v>
      </c>
    </row>
    <row r="203" spans="1:17" s="4" customFormat="1" ht="12.75" customHeight="1">
      <c r="A203" s="367"/>
      <c r="B203" s="167" t="s">
        <v>637</v>
      </c>
      <c r="C203" s="273" t="s">
        <v>606</v>
      </c>
      <c r="D203" s="274">
        <v>34</v>
      </c>
      <c r="E203" s="274">
        <v>1993</v>
      </c>
      <c r="F203" s="275">
        <f>G203+H203+I203</f>
        <v>18.71</v>
      </c>
      <c r="G203" s="275">
        <v>4.2462999999999997</v>
      </c>
      <c r="H203" s="275">
        <v>5.44</v>
      </c>
      <c r="I203" s="275">
        <v>9.0236999999999998</v>
      </c>
      <c r="J203" s="275">
        <v>1867.26</v>
      </c>
      <c r="K203" s="275">
        <f>I203</f>
        <v>9.0236999999999998</v>
      </c>
      <c r="L203" s="275">
        <f>J203</f>
        <v>1867.26</v>
      </c>
      <c r="M203" s="276">
        <f>K203/L203</f>
        <v>4.8325889270910321E-3</v>
      </c>
      <c r="N203" s="277">
        <v>46.5</v>
      </c>
      <c r="O203" s="278">
        <f>M203*N203</f>
        <v>0.22471538510973299</v>
      </c>
      <c r="P203" s="279">
        <f>M203*60*1000</f>
        <v>289.95533562546194</v>
      </c>
      <c r="Q203" s="374">
        <f>P203*N203/1000</f>
        <v>13.48292310658398</v>
      </c>
    </row>
    <row r="204" spans="1:17" s="4" customFormat="1" ht="12.75" customHeight="1">
      <c r="A204" s="367"/>
      <c r="B204" s="167" t="s">
        <v>86</v>
      </c>
      <c r="C204" s="244" t="s">
        <v>80</v>
      </c>
      <c r="D204" s="245">
        <v>9</v>
      </c>
      <c r="E204" s="245">
        <v>1984</v>
      </c>
      <c r="F204" s="246">
        <v>4.0999999999999996</v>
      </c>
      <c r="G204" s="246">
        <v>0.5</v>
      </c>
      <c r="H204" s="246">
        <v>1.4</v>
      </c>
      <c r="I204" s="246">
        <v>2.1</v>
      </c>
      <c r="J204" s="246">
        <v>431</v>
      </c>
      <c r="K204" s="246">
        <v>2.1</v>
      </c>
      <c r="L204" s="246">
        <v>431</v>
      </c>
      <c r="M204" s="247">
        <f>K204/L204</f>
        <v>4.8723897911832946E-3</v>
      </c>
      <c r="N204" s="248">
        <v>58.64</v>
      </c>
      <c r="O204" s="249">
        <f>M204*N204</f>
        <v>0.28571693735498838</v>
      </c>
      <c r="P204" s="137">
        <f>M204*60*1000</f>
        <v>292.3433874709977</v>
      </c>
      <c r="Q204" s="138">
        <f>P204*N204/1000</f>
        <v>17.143016241299303</v>
      </c>
    </row>
    <row r="205" spans="1:17" s="4" customFormat="1" ht="12.75" customHeight="1">
      <c r="A205" s="367"/>
      <c r="B205" s="167" t="s">
        <v>401</v>
      </c>
      <c r="C205" s="174" t="s">
        <v>369</v>
      </c>
      <c r="D205" s="167">
        <v>12</v>
      </c>
      <c r="E205" s="167">
        <v>1983</v>
      </c>
      <c r="F205" s="169">
        <v>3.8879999999999999</v>
      </c>
      <c r="G205" s="169"/>
      <c r="H205" s="169"/>
      <c r="I205" s="169">
        <v>3.8879999999999999</v>
      </c>
      <c r="J205" s="169">
        <v>762.17</v>
      </c>
      <c r="K205" s="169">
        <v>3.8879999999999999</v>
      </c>
      <c r="L205" s="169">
        <v>762.17</v>
      </c>
      <c r="M205" s="170">
        <f>K205/L205</f>
        <v>5.1012241363475345E-3</v>
      </c>
      <c r="N205" s="168">
        <v>61.585000000000001</v>
      </c>
      <c r="O205" s="168">
        <f>M205*N205</f>
        <v>0.31415888843696294</v>
      </c>
      <c r="P205" s="171">
        <f>M205*1000*60</f>
        <v>306.07344818085204</v>
      </c>
      <c r="Q205" s="172">
        <f>O205*60</f>
        <v>18.849533306217776</v>
      </c>
    </row>
    <row r="206" spans="1:17" s="4" customFormat="1" ht="12.75" customHeight="1">
      <c r="A206" s="367"/>
      <c r="B206" s="238" t="s">
        <v>276</v>
      </c>
      <c r="C206" s="174" t="s">
        <v>255</v>
      </c>
      <c r="D206" s="167">
        <v>9</v>
      </c>
      <c r="E206" s="167">
        <v>1980</v>
      </c>
      <c r="F206" s="169">
        <f>G206+H206+I206</f>
        <v>5.8490000000000002</v>
      </c>
      <c r="G206" s="169">
        <v>0.98099999999999998</v>
      </c>
      <c r="H206" s="169">
        <v>1.99</v>
      </c>
      <c r="I206" s="169">
        <v>2.8780000000000001</v>
      </c>
      <c r="J206" s="169">
        <v>553.67999999999995</v>
      </c>
      <c r="K206" s="169">
        <v>2.8780000000000001</v>
      </c>
      <c r="L206" s="169">
        <v>553.67999999999995</v>
      </c>
      <c r="M206" s="170">
        <f>K206/L206</f>
        <v>5.1979482733709005E-3</v>
      </c>
      <c r="N206" s="168">
        <v>57.4</v>
      </c>
      <c r="O206" s="168">
        <f>M206*N206</f>
        <v>0.29836223089148967</v>
      </c>
      <c r="P206" s="171">
        <f>M206*60*1000</f>
        <v>311.87689640225403</v>
      </c>
      <c r="Q206" s="172">
        <f>P206*N206/1000</f>
        <v>17.901733853489382</v>
      </c>
    </row>
    <row r="207" spans="1:17" s="4" customFormat="1" ht="12.75" customHeight="1">
      <c r="A207" s="367"/>
      <c r="B207" s="167" t="s">
        <v>871</v>
      </c>
      <c r="C207" s="281" t="s">
        <v>863</v>
      </c>
      <c r="D207" s="282">
        <v>10</v>
      </c>
      <c r="E207" s="282">
        <v>1984</v>
      </c>
      <c r="F207" s="199">
        <v>9.0960000000000001</v>
      </c>
      <c r="G207" s="199">
        <v>1.5978810000000001</v>
      </c>
      <c r="H207" s="199">
        <v>4.32</v>
      </c>
      <c r="I207" s="199">
        <v>3.1781190000000001</v>
      </c>
      <c r="J207" s="199">
        <v>609.70000000000005</v>
      </c>
      <c r="K207" s="199">
        <v>3.1781190000000001</v>
      </c>
      <c r="L207" s="199">
        <v>609.70000000000005</v>
      </c>
      <c r="M207" s="200">
        <v>5.2125947187141213E-3</v>
      </c>
      <c r="N207" s="201">
        <v>64.746000000000009</v>
      </c>
      <c r="O207" s="201">
        <v>0.33749465765786457</v>
      </c>
      <c r="P207" s="243">
        <v>312.7556831228473</v>
      </c>
      <c r="Q207" s="369">
        <v>20.249679459471874</v>
      </c>
    </row>
    <row r="208" spans="1:17" s="4" customFormat="1" ht="12.75" customHeight="1">
      <c r="A208" s="367"/>
      <c r="B208" s="238" t="s">
        <v>698</v>
      </c>
      <c r="C208" s="240" t="s">
        <v>646</v>
      </c>
      <c r="D208" s="186">
        <v>30</v>
      </c>
      <c r="E208" s="186">
        <v>1967</v>
      </c>
      <c r="F208" s="187">
        <v>8.3719999999999999</v>
      </c>
      <c r="G208" s="187">
        <v>0</v>
      </c>
      <c r="H208" s="187">
        <v>0</v>
      </c>
      <c r="I208" s="187">
        <v>8.3719999999999999</v>
      </c>
      <c r="J208" s="187">
        <v>1550</v>
      </c>
      <c r="K208" s="187">
        <v>8.3719999999999999</v>
      </c>
      <c r="L208" s="187">
        <v>1550</v>
      </c>
      <c r="M208" s="241">
        <v>5.4012903225806449E-3</v>
      </c>
      <c r="N208" s="188">
        <v>60.604000000000006</v>
      </c>
      <c r="O208" s="188">
        <v>0.32733979870967744</v>
      </c>
      <c r="P208" s="189">
        <v>324.0774193548387</v>
      </c>
      <c r="Q208" s="190">
        <v>19.640387922580643</v>
      </c>
    </row>
    <row r="209" spans="1:17" s="4" customFormat="1" ht="12.75" customHeight="1">
      <c r="A209" s="367"/>
      <c r="B209" s="167" t="s">
        <v>882</v>
      </c>
      <c r="C209" s="267" t="s">
        <v>878</v>
      </c>
      <c r="D209" s="269">
        <v>20</v>
      </c>
      <c r="E209" s="269">
        <v>1973</v>
      </c>
      <c r="F209" s="269">
        <v>9.9390000000000001</v>
      </c>
      <c r="G209" s="269">
        <v>1.651686</v>
      </c>
      <c r="H209" s="269">
        <v>3.2</v>
      </c>
      <c r="I209" s="269">
        <v>5.0873150000000003</v>
      </c>
      <c r="J209" s="269">
        <v>929.05</v>
      </c>
      <c r="K209" s="269">
        <v>5.0873150000000003</v>
      </c>
      <c r="L209" s="269">
        <v>929.05</v>
      </c>
      <c r="M209" s="270">
        <v>5.4758247672353488E-3</v>
      </c>
      <c r="N209" s="271">
        <v>77.608000000000004</v>
      </c>
      <c r="O209" s="271">
        <v>0.42496780853560095</v>
      </c>
      <c r="P209" s="272">
        <v>328.54948603412095</v>
      </c>
      <c r="Q209" s="373">
        <v>25.498068512136058</v>
      </c>
    </row>
    <row r="210" spans="1:17" s="4" customFormat="1" ht="12.75" customHeight="1">
      <c r="A210" s="367"/>
      <c r="B210" s="167" t="s">
        <v>882</v>
      </c>
      <c r="C210" s="267" t="s">
        <v>877</v>
      </c>
      <c r="D210" s="269">
        <v>32</v>
      </c>
      <c r="E210" s="269">
        <v>1965</v>
      </c>
      <c r="F210" s="269">
        <v>7.9050000000000002</v>
      </c>
      <c r="G210" s="269">
        <v>0</v>
      </c>
      <c r="H210" s="269">
        <v>0</v>
      </c>
      <c r="I210" s="269">
        <v>7.904998</v>
      </c>
      <c r="J210" s="269">
        <v>1419.59</v>
      </c>
      <c r="K210" s="269">
        <v>7.904998</v>
      </c>
      <c r="L210" s="269">
        <v>1419.59</v>
      </c>
      <c r="M210" s="270">
        <v>5.568507808592622E-3</v>
      </c>
      <c r="N210" s="271">
        <v>77.608000000000004</v>
      </c>
      <c r="O210" s="271">
        <v>0.43216075400925624</v>
      </c>
      <c r="P210" s="272">
        <v>334.11046851555733</v>
      </c>
      <c r="Q210" s="373">
        <v>25.929645240555377</v>
      </c>
    </row>
    <row r="211" spans="1:17" s="4" customFormat="1" ht="12.75" customHeight="1">
      <c r="A211" s="367"/>
      <c r="B211" s="238" t="s">
        <v>698</v>
      </c>
      <c r="C211" s="240" t="s">
        <v>647</v>
      </c>
      <c r="D211" s="186">
        <v>90</v>
      </c>
      <c r="E211" s="186">
        <v>1967</v>
      </c>
      <c r="F211" s="187">
        <v>25.274000000000001</v>
      </c>
      <c r="G211" s="187">
        <v>0</v>
      </c>
      <c r="H211" s="187">
        <v>0</v>
      </c>
      <c r="I211" s="187">
        <v>25.274000000000001</v>
      </c>
      <c r="J211" s="187">
        <v>4485</v>
      </c>
      <c r="K211" s="187">
        <v>25.274000000000001</v>
      </c>
      <c r="L211" s="187">
        <v>4485</v>
      </c>
      <c r="M211" s="241">
        <v>5.6352285395763662E-3</v>
      </c>
      <c r="N211" s="188">
        <v>60.604000000000006</v>
      </c>
      <c r="O211" s="188">
        <v>0.34151739041248613</v>
      </c>
      <c r="P211" s="189">
        <v>338.11371237458201</v>
      </c>
      <c r="Q211" s="190">
        <v>20.491043424749169</v>
      </c>
    </row>
    <row r="212" spans="1:17" s="4" customFormat="1" ht="12.75" customHeight="1">
      <c r="A212" s="367"/>
      <c r="B212" s="167" t="s">
        <v>360</v>
      </c>
      <c r="C212" s="185" t="s">
        <v>329</v>
      </c>
      <c r="D212" s="182">
        <v>78</v>
      </c>
      <c r="E212" s="183">
        <v>2009</v>
      </c>
      <c r="F212" s="251">
        <v>29.3</v>
      </c>
      <c r="G212" s="251">
        <v>0</v>
      </c>
      <c r="H212" s="251">
        <v>0</v>
      </c>
      <c r="I212" s="251">
        <v>29.3</v>
      </c>
      <c r="J212" s="252">
        <v>5188.47</v>
      </c>
      <c r="K212" s="251">
        <v>29.3</v>
      </c>
      <c r="L212" s="252">
        <v>5188.47</v>
      </c>
      <c r="M212" s="247">
        <f>K212/L212</f>
        <v>5.6471368245359418E-3</v>
      </c>
      <c r="N212" s="248">
        <v>60.6</v>
      </c>
      <c r="O212" s="249">
        <f>M212*N212</f>
        <v>0.34221649156687806</v>
      </c>
      <c r="P212" s="137">
        <f>M212*60*1000</f>
        <v>338.82820947215652</v>
      </c>
      <c r="Q212" s="138">
        <f>P212*N212/1000</f>
        <v>20.532989494012686</v>
      </c>
    </row>
    <row r="213" spans="1:17" s="4" customFormat="1" ht="12.75" customHeight="1">
      <c r="A213" s="367"/>
      <c r="B213" s="238" t="s">
        <v>249</v>
      </c>
      <c r="C213" s="244" t="s">
        <v>225</v>
      </c>
      <c r="D213" s="167">
        <v>8</v>
      </c>
      <c r="E213" s="167">
        <v>1966</v>
      </c>
      <c r="F213" s="169">
        <f>SUM(G213:I213)</f>
        <v>2.044</v>
      </c>
      <c r="G213" s="169">
        <v>0</v>
      </c>
      <c r="H213" s="169">
        <v>0</v>
      </c>
      <c r="I213" s="169">
        <v>2.044</v>
      </c>
      <c r="J213" s="169">
        <v>350.21</v>
      </c>
      <c r="K213" s="169">
        <v>2.044</v>
      </c>
      <c r="L213" s="169">
        <v>350.21</v>
      </c>
      <c r="M213" s="170">
        <f>K213/L213</f>
        <v>5.8364981011393173E-3</v>
      </c>
      <c r="N213" s="168">
        <v>71.2</v>
      </c>
      <c r="O213" s="168">
        <f>M213*N213</f>
        <v>0.41555866480111942</v>
      </c>
      <c r="P213" s="171">
        <f>M213*60*1000</f>
        <v>350.18988606835904</v>
      </c>
      <c r="Q213" s="172">
        <f>P213*N213/1000</f>
        <v>24.933519888067163</v>
      </c>
    </row>
    <row r="214" spans="1:17" s="4" customFormat="1" ht="12.75" customHeight="1">
      <c r="A214" s="367"/>
      <c r="B214" s="167" t="s">
        <v>473</v>
      </c>
      <c r="C214" s="244" t="s">
        <v>449</v>
      </c>
      <c r="D214" s="245">
        <v>11</v>
      </c>
      <c r="E214" s="245">
        <v>1962</v>
      </c>
      <c r="F214" s="246">
        <f>SUM(G214+H214+I214)</f>
        <v>5.66</v>
      </c>
      <c r="G214" s="246">
        <v>0.7</v>
      </c>
      <c r="H214" s="246">
        <v>1.76</v>
      </c>
      <c r="I214" s="246">
        <v>3.2</v>
      </c>
      <c r="J214" s="246">
        <v>537.08000000000004</v>
      </c>
      <c r="K214" s="246">
        <v>2.6389999999999998</v>
      </c>
      <c r="L214" s="246">
        <v>451.69</v>
      </c>
      <c r="M214" s="247">
        <f>K214/L214</f>
        <v>5.8425026013416278E-3</v>
      </c>
      <c r="N214" s="248">
        <v>55.2</v>
      </c>
      <c r="O214" s="249">
        <f>M214*N214</f>
        <v>0.32250614359405788</v>
      </c>
      <c r="P214" s="137">
        <f>M214*60*1000</f>
        <v>350.55015608049769</v>
      </c>
      <c r="Q214" s="138">
        <f>P214*N214/1000</f>
        <v>19.350368615643475</v>
      </c>
    </row>
    <row r="215" spans="1:17" s="4" customFormat="1" ht="12.75" customHeight="1">
      <c r="A215" s="367"/>
      <c r="B215" s="238" t="s">
        <v>249</v>
      </c>
      <c r="C215" s="174" t="s">
        <v>226</v>
      </c>
      <c r="D215" s="167">
        <v>75</v>
      </c>
      <c r="E215" s="167">
        <v>1990</v>
      </c>
      <c r="F215" s="169">
        <f>SUM(G215:I215)</f>
        <v>35.566000000000003</v>
      </c>
      <c r="G215" s="169">
        <v>4.5389999999999997</v>
      </c>
      <c r="H215" s="169">
        <v>9.99</v>
      </c>
      <c r="I215" s="169">
        <v>21.036999999999999</v>
      </c>
      <c r="J215" s="169">
        <v>3527.11</v>
      </c>
      <c r="K215" s="169">
        <v>21.036999999999999</v>
      </c>
      <c r="L215" s="169">
        <v>3527.11</v>
      </c>
      <c r="M215" s="170">
        <f>K215/L215</f>
        <v>5.9643730986558398E-3</v>
      </c>
      <c r="N215" s="168">
        <v>71.2</v>
      </c>
      <c r="O215" s="168">
        <f>M215*N215</f>
        <v>0.42466336462429582</v>
      </c>
      <c r="P215" s="171">
        <f>M215*60*1000</f>
        <v>357.8623859193504</v>
      </c>
      <c r="Q215" s="172">
        <f>P215*N215/1000</f>
        <v>25.479801877457749</v>
      </c>
    </row>
    <row r="216" spans="1:17" s="4" customFormat="1" ht="12.75" customHeight="1">
      <c r="A216" s="367"/>
      <c r="B216" s="167" t="s">
        <v>473</v>
      </c>
      <c r="C216" s="244" t="s">
        <v>445</v>
      </c>
      <c r="D216" s="245">
        <v>10</v>
      </c>
      <c r="E216" s="245">
        <v>1981</v>
      </c>
      <c r="F216" s="246">
        <f>SUM(G216+H216+I216)</f>
        <v>3.02</v>
      </c>
      <c r="G216" s="246"/>
      <c r="H216" s="246"/>
      <c r="I216" s="246">
        <v>3.02</v>
      </c>
      <c r="J216" s="246">
        <v>490.99</v>
      </c>
      <c r="K216" s="246">
        <v>3.024</v>
      </c>
      <c r="L216" s="246">
        <v>490.99</v>
      </c>
      <c r="M216" s="247">
        <f>K216/L216</f>
        <v>6.1589849080429335E-3</v>
      </c>
      <c r="N216" s="248">
        <v>55.2</v>
      </c>
      <c r="O216" s="249">
        <f>M216*N216</f>
        <v>0.33997596692396997</v>
      </c>
      <c r="P216" s="137">
        <f>M216*60*1000</f>
        <v>369.53909448257599</v>
      </c>
      <c r="Q216" s="138">
        <f>P216*N216/1000</f>
        <v>20.398558015438198</v>
      </c>
    </row>
    <row r="217" spans="1:17" s="4" customFormat="1" ht="12.75" customHeight="1" thickBot="1">
      <c r="A217" s="375"/>
      <c r="B217" s="173" t="s">
        <v>882</v>
      </c>
      <c r="C217" s="376" t="s">
        <v>879</v>
      </c>
      <c r="D217" s="377">
        <v>29</v>
      </c>
      <c r="E217" s="377">
        <v>1960</v>
      </c>
      <c r="F217" s="377">
        <v>8.1010000000000009</v>
      </c>
      <c r="G217" s="377">
        <v>0</v>
      </c>
      <c r="H217" s="377">
        <v>0</v>
      </c>
      <c r="I217" s="377">
        <v>8.1010000000000009</v>
      </c>
      <c r="J217" s="377">
        <v>1187.67</v>
      </c>
      <c r="K217" s="377">
        <v>8.1010000000000009</v>
      </c>
      <c r="L217" s="377">
        <v>1187.67</v>
      </c>
      <c r="M217" s="378">
        <v>6.8209182685426088E-3</v>
      </c>
      <c r="N217" s="379">
        <v>77.608000000000004</v>
      </c>
      <c r="O217" s="379">
        <v>0.52935782498505479</v>
      </c>
      <c r="P217" s="380">
        <v>409.25509611255649</v>
      </c>
      <c r="Q217" s="381">
        <v>31.761469499103285</v>
      </c>
    </row>
    <row r="218" spans="1:17" s="4" customFormat="1" ht="12.75" customHeight="1">
      <c r="A218" s="115" t="s">
        <v>24</v>
      </c>
      <c r="B218" s="382" t="s">
        <v>220</v>
      </c>
      <c r="C218" s="383" t="s">
        <v>192</v>
      </c>
      <c r="D218" s="37">
        <v>60</v>
      </c>
      <c r="E218" s="37">
        <v>1965</v>
      </c>
      <c r="F218" s="384">
        <v>16.3</v>
      </c>
      <c r="G218" s="385">
        <v>9.56</v>
      </c>
      <c r="H218" s="385">
        <v>6.74</v>
      </c>
      <c r="I218" s="384">
        <f>F218-G218-H218</f>
        <v>0</v>
      </c>
      <c r="J218" s="384">
        <v>2708.87</v>
      </c>
      <c r="K218" s="384">
        <f>I218/J218*L218</f>
        <v>0</v>
      </c>
      <c r="L218" s="384">
        <v>2708.87</v>
      </c>
      <c r="M218" s="386">
        <f>K218/L218</f>
        <v>0</v>
      </c>
      <c r="N218" s="387">
        <f>49.4*1.09</f>
        <v>53.846000000000004</v>
      </c>
      <c r="O218" s="387">
        <f>M218*N218</f>
        <v>0</v>
      </c>
      <c r="P218" s="388">
        <f>M218*60*1000</f>
        <v>0</v>
      </c>
      <c r="Q218" s="389">
        <f>P218*N218/1000</f>
        <v>0</v>
      </c>
    </row>
    <row r="219" spans="1:17" s="4" customFormat="1" ht="12.75" customHeight="1">
      <c r="A219" s="116"/>
      <c r="B219" s="91" t="s">
        <v>698</v>
      </c>
      <c r="C219" s="206" t="s">
        <v>658</v>
      </c>
      <c r="D219" s="103">
        <v>36</v>
      </c>
      <c r="E219" s="103">
        <v>1987</v>
      </c>
      <c r="F219" s="104">
        <v>13.481</v>
      </c>
      <c r="G219" s="104">
        <v>4.7023149999999996</v>
      </c>
      <c r="H219" s="104">
        <v>8.64</v>
      </c>
      <c r="I219" s="104">
        <v>0.13869000000000001</v>
      </c>
      <c r="J219" s="104">
        <v>2176.88</v>
      </c>
      <c r="K219" s="104">
        <v>0.13869000000000001</v>
      </c>
      <c r="L219" s="104">
        <v>2176.88</v>
      </c>
      <c r="M219" s="105">
        <v>6.3710447980596085E-5</v>
      </c>
      <c r="N219" s="106">
        <v>61.040000000000006</v>
      </c>
      <c r="O219" s="106">
        <v>3.8888857447355856E-3</v>
      </c>
      <c r="P219" s="207">
        <v>3.8226268788357651</v>
      </c>
      <c r="Q219" s="390">
        <v>0.23333314468413513</v>
      </c>
    </row>
    <row r="220" spans="1:17" s="4" customFormat="1" ht="12.75" customHeight="1">
      <c r="A220" s="116"/>
      <c r="B220" s="38" t="s">
        <v>754</v>
      </c>
      <c r="C220" s="206" t="s">
        <v>740</v>
      </c>
      <c r="D220" s="103">
        <v>60</v>
      </c>
      <c r="E220" s="103">
        <v>1968</v>
      </c>
      <c r="F220" s="104">
        <v>17.012</v>
      </c>
      <c r="G220" s="104">
        <v>6.3245519999999997</v>
      </c>
      <c r="H220" s="104">
        <v>9.6</v>
      </c>
      <c r="I220" s="104">
        <v>1.0874520000000001</v>
      </c>
      <c r="J220" s="104">
        <v>3261.72</v>
      </c>
      <c r="K220" s="104">
        <v>1.0874520000000001</v>
      </c>
      <c r="L220" s="104">
        <v>3261.72</v>
      </c>
      <c r="M220" s="105">
        <v>3.3339832971561022E-4</v>
      </c>
      <c r="N220" s="106">
        <v>79.897000000000006</v>
      </c>
      <c r="O220" s="106">
        <v>2.663752634928811E-2</v>
      </c>
      <c r="P220" s="208">
        <v>20.003899782936614</v>
      </c>
      <c r="Q220" s="391">
        <v>1.5982515809572868</v>
      </c>
    </row>
    <row r="221" spans="1:17" s="4" customFormat="1" ht="12.75" customHeight="1">
      <c r="A221" s="116"/>
      <c r="B221" s="38" t="s">
        <v>507</v>
      </c>
      <c r="C221" s="139" t="s">
        <v>480</v>
      </c>
      <c r="D221" s="86">
        <v>28</v>
      </c>
      <c r="E221" s="86">
        <v>1977</v>
      </c>
      <c r="F221" s="87">
        <v>7.7519999999999998</v>
      </c>
      <c r="G221" s="87">
        <v>2.423</v>
      </c>
      <c r="H221" s="87">
        <v>4.45</v>
      </c>
      <c r="I221" s="87">
        <v>0.77900000000000003</v>
      </c>
      <c r="J221" s="87">
        <v>1436.93</v>
      </c>
      <c r="K221" s="87">
        <v>0.77900000000000003</v>
      </c>
      <c r="L221" s="87">
        <v>1436.93</v>
      </c>
      <c r="M221" s="88">
        <f>K221/L221</f>
        <v>5.4212800901922852E-4</v>
      </c>
      <c r="N221" s="89">
        <v>72.27</v>
      </c>
      <c r="O221" s="90">
        <f>M221*N221</f>
        <v>3.9179591211819645E-2</v>
      </c>
      <c r="P221" s="144">
        <f>M221*60*1000</f>
        <v>32.527680541153707</v>
      </c>
      <c r="Q221" s="143">
        <f>P221*N221/1000</f>
        <v>2.3507754727091781</v>
      </c>
    </row>
    <row r="222" spans="1:17" s="4" customFormat="1" ht="12.75" customHeight="1">
      <c r="A222" s="116"/>
      <c r="B222" s="91" t="s">
        <v>220</v>
      </c>
      <c r="C222" s="203" t="s">
        <v>195</v>
      </c>
      <c r="D222" s="38">
        <v>60</v>
      </c>
      <c r="E222" s="38">
        <v>1968</v>
      </c>
      <c r="F222" s="40">
        <v>14.79</v>
      </c>
      <c r="G222" s="204">
        <v>6.95</v>
      </c>
      <c r="H222" s="204">
        <v>6.09</v>
      </c>
      <c r="I222" s="40">
        <v>1.75</v>
      </c>
      <c r="J222" s="40">
        <v>2715.36</v>
      </c>
      <c r="K222" s="40">
        <f>I222/J222*L222</f>
        <v>1.75</v>
      </c>
      <c r="L222" s="40">
        <v>2715.36</v>
      </c>
      <c r="M222" s="41">
        <f>K222/L222</f>
        <v>6.4448176300748328E-4</v>
      </c>
      <c r="N222" s="39">
        <f>49.4*1.09</f>
        <v>53.846000000000004</v>
      </c>
      <c r="O222" s="39">
        <f>M222*N222</f>
        <v>3.470276501090095E-2</v>
      </c>
      <c r="P222" s="205">
        <f>M222*60*1000</f>
        <v>38.668905780449002</v>
      </c>
      <c r="Q222" s="392">
        <f>P222*N222/1000</f>
        <v>2.0821659006540574</v>
      </c>
    </row>
    <row r="223" spans="1:17" s="4" customFormat="1" ht="12.75" customHeight="1">
      <c r="A223" s="116"/>
      <c r="B223" s="91" t="s">
        <v>220</v>
      </c>
      <c r="C223" s="203" t="s">
        <v>194</v>
      </c>
      <c r="D223" s="38">
        <v>38</v>
      </c>
      <c r="E223" s="38">
        <v>1990</v>
      </c>
      <c r="F223" s="40">
        <v>16.41</v>
      </c>
      <c r="G223" s="204">
        <v>5.53</v>
      </c>
      <c r="H223" s="204">
        <v>9.42</v>
      </c>
      <c r="I223" s="40">
        <v>1.46</v>
      </c>
      <c r="J223" s="40">
        <v>2118.5700000000002</v>
      </c>
      <c r="K223" s="40">
        <f>I223/J223*L223</f>
        <v>1.1385418466229578</v>
      </c>
      <c r="L223" s="40">
        <v>1652.11</v>
      </c>
      <c r="M223" s="41">
        <f>K223/L223</f>
        <v>6.8914409247747299E-4</v>
      </c>
      <c r="N223" s="39">
        <f>49.4*1.09</f>
        <v>53.846000000000004</v>
      </c>
      <c r="O223" s="39">
        <f>M223*N223</f>
        <v>3.7107652803542016E-2</v>
      </c>
      <c r="P223" s="205">
        <f>M223*60*1000</f>
        <v>41.348645548648378</v>
      </c>
      <c r="Q223" s="392">
        <f>P223*N223/1000</f>
        <v>2.2264591682125205</v>
      </c>
    </row>
    <row r="224" spans="1:17" s="4" customFormat="1" ht="12.75" customHeight="1">
      <c r="A224" s="116"/>
      <c r="B224" s="38" t="s">
        <v>754</v>
      </c>
      <c r="C224" s="206" t="s">
        <v>741</v>
      </c>
      <c r="D224" s="103">
        <v>60</v>
      </c>
      <c r="E224" s="103">
        <v>1969</v>
      </c>
      <c r="F224" s="104">
        <v>17.53</v>
      </c>
      <c r="G224" s="104">
        <v>5.3550000000000004</v>
      </c>
      <c r="H224" s="104">
        <v>9.6</v>
      </c>
      <c r="I224" s="104">
        <v>2.5750000000000002</v>
      </c>
      <c r="J224" s="104">
        <v>3165.62</v>
      </c>
      <c r="K224" s="104">
        <v>2.5750000000000002</v>
      </c>
      <c r="L224" s="104">
        <v>3165.62</v>
      </c>
      <c r="M224" s="105">
        <v>8.1342675368490226E-4</v>
      </c>
      <c r="N224" s="106">
        <v>79.897000000000006</v>
      </c>
      <c r="O224" s="106">
        <v>6.4990357339162641E-2</v>
      </c>
      <c r="P224" s="208">
        <v>48.80560522109414</v>
      </c>
      <c r="Q224" s="391">
        <v>3.8994214403497591</v>
      </c>
    </row>
    <row r="225" spans="1:17" s="4" customFormat="1" ht="12.75" customHeight="1">
      <c r="A225" s="116"/>
      <c r="B225" s="38" t="s">
        <v>754</v>
      </c>
      <c r="C225" s="206" t="s">
        <v>742</v>
      </c>
      <c r="D225" s="103">
        <v>30</v>
      </c>
      <c r="E225" s="103">
        <v>1977</v>
      </c>
      <c r="F225" s="104">
        <v>9.0570000000000004</v>
      </c>
      <c r="G225" s="104">
        <v>2.907</v>
      </c>
      <c r="H225" s="104">
        <v>4.8</v>
      </c>
      <c r="I225" s="104">
        <v>1.35</v>
      </c>
      <c r="J225" s="104">
        <v>1557.06</v>
      </c>
      <c r="K225" s="104">
        <v>1.35</v>
      </c>
      <c r="L225" s="104">
        <v>1557.06</v>
      </c>
      <c r="M225" s="105">
        <v>8.6701861199953763E-4</v>
      </c>
      <c r="N225" s="106">
        <v>79.897000000000006</v>
      </c>
      <c r="O225" s="106">
        <v>6.9272186042927064E-2</v>
      </c>
      <c r="P225" s="208">
        <v>52.021116719972255</v>
      </c>
      <c r="Q225" s="391">
        <v>4.156331162575623</v>
      </c>
    </row>
    <row r="226" spans="1:17" s="4" customFormat="1" ht="12.75" customHeight="1">
      <c r="A226" s="116"/>
      <c r="B226" s="38" t="s">
        <v>754</v>
      </c>
      <c r="C226" s="206" t="s">
        <v>743</v>
      </c>
      <c r="D226" s="103">
        <v>31</v>
      </c>
      <c r="E226" s="103">
        <v>1972</v>
      </c>
      <c r="F226" s="104">
        <v>9.5530000000000008</v>
      </c>
      <c r="G226" s="104">
        <v>3.12398</v>
      </c>
      <c r="H226" s="104">
        <v>4.8</v>
      </c>
      <c r="I226" s="104">
        <v>1.629027</v>
      </c>
      <c r="J226" s="104">
        <v>1718.52</v>
      </c>
      <c r="K226" s="104">
        <v>1.629027</v>
      </c>
      <c r="L226" s="104">
        <v>1718.52</v>
      </c>
      <c r="M226" s="105">
        <v>9.4792437678933037E-4</v>
      </c>
      <c r="N226" s="106">
        <v>79.897000000000006</v>
      </c>
      <c r="O226" s="106">
        <v>7.5736313932337138E-2</v>
      </c>
      <c r="P226" s="208">
        <v>56.875462607359822</v>
      </c>
      <c r="Q226" s="391">
        <v>4.5441788359402278</v>
      </c>
    </row>
    <row r="227" spans="1:17" s="4" customFormat="1" ht="12.75" customHeight="1">
      <c r="A227" s="116"/>
      <c r="B227" s="38" t="s">
        <v>754</v>
      </c>
      <c r="C227" s="206" t="s">
        <v>744</v>
      </c>
      <c r="D227" s="103">
        <v>30</v>
      </c>
      <c r="E227" s="103">
        <v>1979</v>
      </c>
      <c r="F227" s="104">
        <v>9.2840000000000007</v>
      </c>
      <c r="G227" s="104">
        <v>2.9943849999999999</v>
      </c>
      <c r="H227" s="104">
        <v>4.8</v>
      </c>
      <c r="I227" s="104">
        <v>1.4896180000000001</v>
      </c>
      <c r="J227" s="104">
        <v>1569.65</v>
      </c>
      <c r="K227" s="104">
        <v>1.4896180000000001</v>
      </c>
      <c r="L227" s="104">
        <v>1569.65</v>
      </c>
      <c r="M227" s="105">
        <v>9.4901283725671334E-4</v>
      </c>
      <c r="N227" s="106">
        <v>79.897000000000006</v>
      </c>
      <c r="O227" s="106">
        <v>7.5823278658299631E-2</v>
      </c>
      <c r="P227" s="208">
        <v>56.940770235402802</v>
      </c>
      <c r="Q227" s="391">
        <v>4.5493967194979774</v>
      </c>
    </row>
    <row r="228" spans="1:17" s="4" customFormat="1" ht="12.75" customHeight="1">
      <c r="A228" s="116"/>
      <c r="B228" s="91" t="s">
        <v>548</v>
      </c>
      <c r="C228" s="139" t="s">
        <v>518</v>
      </c>
      <c r="D228" s="86">
        <v>24</v>
      </c>
      <c r="E228" s="86">
        <v>1969</v>
      </c>
      <c r="F228" s="87">
        <v>7.2149999999999999</v>
      </c>
      <c r="G228" s="87">
        <v>1.7350000000000001</v>
      </c>
      <c r="H228" s="87">
        <v>3.84</v>
      </c>
      <c r="I228" s="87">
        <f>F228-G228-H228</f>
        <v>1.6399999999999997</v>
      </c>
      <c r="J228" s="87">
        <v>1330.98</v>
      </c>
      <c r="K228" s="87">
        <v>0.92</v>
      </c>
      <c r="L228" s="87">
        <v>906.69</v>
      </c>
      <c r="M228" s="88">
        <f>K228/L228</f>
        <v>1.0146797692706438E-3</v>
      </c>
      <c r="N228" s="89">
        <v>51.448</v>
      </c>
      <c r="O228" s="90">
        <f>M228*N228</f>
        <v>5.220324476943608E-2</v>
      </c>
      <c r="P228" s="144">
        <f>M228*60*1000</f>
        <v>60.880786156238628</v>
      </c>
      <c r="Q228" s="143">
        <f>P228*N228/1000</f>
        <v>3.1321946861661649</v>
      </c>
    </row>
    <row r="229" spans="1:17" s="4" customFormat="1" ht="12.75" customHeight="1">
      <c r="A229" s="116"/>
      <c r="B229" s="38" t="s">
        <v>754</v>
      </c>
      <c r="C229" s="206" t="s">
        <v>745</v>
      </c>
      <c r="D229" s="103">
        <v>30</v>
      </c>
      <c r="E229" s="103">
        <v>1975</v>
      </c>
      <c r="F229" s="104">
        <v>9.6319999999999997</v>
      </c>
      <c r="G229" s="104">
        <v>3.1619999999999999</v>
      </c>
      <c r="H229" s="104">
        <v>4.8</v>
      </c>
      <c r="I229" s="104">
        <v>1.670007</v>
      </c>
      <c r="J229" s="104">
        <v>1582.74</v>
      </c>
      <c r="K229" s="104">
        <v>1.670007</v>
      </c>
      <c r="L229" s="104">
        <v>1582.74</v>
      </c>
      <c r="M229" s="105">
        <v>1.0551366617385042E-3</v>
      </c>
      <c r="N229" s="106">
        <v>79.897000000000006</v>
      </c>
      <c r="O229" s="106">
        <v>8.430225386292127E-2</v>
      </c>
      <c r="P229" s="208">
        <v>63.308199704310262</v>
      </c>
      <c r="Q229" s="391">
        <v>5.0581352317752772</v>
      </c>
    </row>
    <row r="230" spans="1:17" s="4" customFormat="1" ht="12.75" customHeight="1">
      <c r="A230" s="116"/>
      <c r="B230" s="91" t="s">
        <v>548</v>
      </c>
      <c r="C230" s="139" t="s">
        <v>522</v>
      </c>
      <c r="D230" s="86">
        <v>75</v>
      </c>
      <c r="E230" s="86">
        <v>1976</v>
      </c>
      <c r="F230" s="87">
        <v>22.9</v>
      </c>
      <c r="G230" s="87">
        <v>6.5739999999999998</v>
      </c>
      <c r="H230" s="87">
        <v>12</v>
      </c>
      <c r="I230" s="87">
        <f>F230-G230-H230</f>
        <v>4.3260000000000005</v>
      </c>
      <c r="J230" s="87">
        <v>3969.84</v>
      </c>
      <c r="K230" s="87">
        <v>4.3259999999999996</v>
      </c>
      <c r="L230" s="87">
        <v>3969.84</v>
      </c>
      <c r="M230" s="88">
        <f>K230/L230</f>
        <v>1.0897164621244181E-3</v>
      </c>
      <c r="N230" s="89">
        <v>51.448</v>
      </c>
      <c r="O230" s="90">
        <f>M230*N230</f>
        <v>5.6063732543377064E-2</v>
      </c>
      <c r="P230" s="144">
        <f>M230*60*1000</f>
        <v>65.382987727465078</v>
      </c>
      <c r="Q230" s="143">
        <f>P230*N230/1000</f>
        <v>3.363823952602623</v>
      </c>
    </row>
    <row r="231" spans="1:17" s="4" customFormat="1" ht="12.75" customHeight="1">
      <c r="A231" s="116"/>
      <c r="B231" s="91" t="s">
        <v>548</v>
      </c>
      <c r="C231" s="139" t="s">
        <v>519</v>
      </c>
      <c r="D231" s="86">
        <v>20</v>
      </c>
      <c r="E231" s="86">
        <v>1961</v>
      </c>
      <c r="F231" s="87">
        <v>5.2510000000000003</v>
      </c>
      <c r="G231" s="87">
        <v>2.6219999999999999</v>
      </c>
      <c r="H231" s="87">
        <v>1.6</v>
      </c>
      <c r="I231" s="87">
        <f>F231-G231-H231</f>
        <v>1.0290000000000004</v>
      </c>
      <c r="J231" s="87">
        <v>900.48</v>
      </c>
      <c r="K231" s="87">
        <v>1.0289999999999999</v>
      </c>
      <c r="L231" s="87">
        <v>900.48</v>
      </c>
      <c r="M231" s="88">
        <f>K231/L231</f>
        <v>1.1427238805970148E-3</v>
      </c>
      <c r="N231" s="89">
        <v>51.448</v>
      </c>
      <c r="O231" s="90">
        <f>M231*N231</f>
        <v>5.8790858208955216E-2</v>
      </c>
      <c r="P231" s="144">
        <f>M231*60*1000</f>
        <v>68.56343283582089</v>
      </c>
      <c r="Q231" s="143">
        <f>P231*N231/1000</f>
        <v>3.5274514925373133</v>
      </c>
    </row>
    <row r="232" spans="1:17" s="4" customFormat="1" ht="11.25" customHeight="1">
      <c r="A232" s="116"/>
      <c r="B232" s="91" t="s">
        <v>731</v>
      </c>
      <c r="C232" s="206" t="s">
        <v>704</v>
      </c>
      <c r="D232" s="103">
        <v>22</v>
      </c>
      <c r="E232" s="103">
        <v>1994</v>
      </c>
      <c r="F232" s="104">
        <v>6.6859999999999999</v>
      </c>
      <c r="G232" s="104">
        <v>1.817283</v>
      </c>
      <c r="H232" s="104">
        <v>3.52</v>
      </c>
      <c r="I232" s="104">
        <v>1.348719</v>
      </c>
      <c r="J232" s="104">
        <v>1162.77</v>
      </c>
      <c r="K232" s="104">
        <v>1.348719</v>
      </c>
      <c r="L232" s="104">
        <v>1162.77</v>
      </c>
      <c r="M232" s="105">
        <v>1.1599189865579608E-3</v>
      </c>
      <c r="N232" s="106">
        <v>79.025000000000006</v>
      </c>
      <c r="O232" s="106">
        <v>9.1662597912742852E-2</v>
      </c>
      <c r="P232" s="208">
        <v>69.59513919347765</v>
      </c>
      <c r="Q232" s="391">
        <v>5.4997558747645714</v>
      </c>
    </row>
    <row r="233" spans="1:17" s="4" customFormat="1" ht="12.75" customHeight="1">
      <c r="A233" s="116"/>
      <c r="B233" s="91" t="s">
        <v>548</v>
      </c>
      <c r="C233" s="139" t="s">
        <v>520</v>
      </c>
      <c r="D233" s="86">
        <v>8</v>
      </c>
      <c r="E233" s="86">
        <v>1961</v>
      </c>
      <c r="F233" s="87">
        <v>2.6920000000000002</v>
      </c>
      <c r="G233" s="87">
        <v>0.97799999999999998</v>
      </c>
      <c r="H233" s="87">
        <v>1.28</v>
      </c>
      <c r="I233" s="87">
        <f>F233-G233-H233</f>
        <v>0.43400000000000016</v>
      </c>
      <c r="J233" s="87">
        <v>361.4</v>
      </c>
      <c r="K233" s="87">
        <v>0.434</v>
      </c>
      <c r="L233" s="87">
        <v>361.4</v>
      </c>
      <c r="M233" s="88">
        <f>K233/L233</f>
        <v>1.2008854454897621E-3</v>
      </c>
      <c r="N233" s="89">
        <v>51.448</v>
      </c>
      <c r="O233" s="90">
        <f>M233*N233</f>
        <v>6.1783154399557283E-2</v>
      </c>
      <c r="P233" s="144">
        <f>M233*60*1000</f>
        <v>72.053126729385724</v>
      </c>
      <c r="Q233" s="143">
        <f>P233*N233/1000</f>
        <v>3.7069892639734365</v>
      </c>
    </row>
    <row r="234" spans="1:17" s="4" customFormat="1" ht="12.75" customHeight="1">
      <c r="A234" s="116"/>
      <c r="B234" s="91" t="s">
        <v>731</v>
      </c>
      <c r="C234" s="206" t="s">
        <v>705</v>
      </c>
      <c r="D234" s="103">
        <v>60</v>
      </c>
      <c r="E234" s="103">
        <v>1988</v>
      </c>
      <c r="F234" s="104">
        <v>17.448</v>
      </c>
      <c r="G234" s="104">
        <v>4.925573</v>
      </c>
      <c r="H234" s="104">
        <v>9.6</v>
      </c>
      <c r="I234" s="104">
        <v>2.9224329999999998</v>
      </c>
      <c r="J234" s="104">
        <v>2363.7600000000002</v>
      </c>
      <c r="K234" s="104">
        <v>2.9224329999999998</v>
      </c>
      <c r="L234" s="104">
        <v>2363.7600000000002</v>
      </c>
      <c r="M234" s="105">
        <v>1.2363492909601649E-3</v>
      </c>
      <c r="N234" s="106">
        <v>79.025000000000006</v>
      </c>
      <c r="O234" s="106">
        <v>9.7702502718127041E-2</v>
      </c>
      <c r="P234" s="208">
        <v>74.180957457609907</v>
      </c>
      <c r="Q234" s="391">
        <v>5.862150163087624</v>
      </c>
    </row>
    <row r="235" spans="1:17" s="4" customFormat="1" ht="12.75" customHeight="1">
      <c r="A235" s="116"/>
      <c r="B235" s="38" t="s">
        <v>806</v>
      </c>
      <c r="C235" s="209" t="s">
        <v>787</v>
      </c>
      <c r="D235" s="210">
        <v>40</v>
      </c>
      <c r="E235" s="210">
        <v>1981</v>
      </c>
      <c r="F235" s="211">
        <v>12.856999999999999</v>
      </c>
      <c r="G235" s="211">
        <v>3.6720000000000002</v>
      </c>
      <c r="H235" s="211">
        <v>6.4</v>
      </c>
      <c r="I235" s="211">
        <v>2.7850039999999998</v>
      </c>
      <c r="J235" s="211">
        <v>2251.3000000000002</v>
      </c>
      <c r="K235" s="211">
        <v>2.7850039999999998</v>
      </c>
      <c r="L235" s="211">
        <v>2251.3000000000002</v>
      </c>
      <c r="M235" s="212">
        <v>1.2370648070003996E-3</v>
      </c>
      <c r="N235" s="213">
        <v>94.612000000000009</v>
      </c>
      <c r="O235" s="213">
        <v>0.11704117551992183</v>
      </c>
      <c r="P235" s="214">
        <v>74.223888420023982</v>
      </c>
      <c r="Q235" s="393">
        <v>7.0224705311953093</v>
      </c>
    </row>
    <row r="236" spans="1:17" s="4" customFormat="1" ht="12.75" customHeight="1">
      <c r="A236" s="116"/>
      <c r="B236" s="38" t="s">
        <v>806</v>
      </c>
      <c r="C236" s="209" t="s">
        <v>788</v>
      </c>
      <c r="D236" s="210">
        <v>40</v>
      </c>
      <c r="E236" s="210">
        <v>1987</v>
      </c>
      <c r="F236" s="211">
        <v>12.797000000000001</v>
      </c>
      <c r="G236" s="211">
        <v>3.57</v>
      </c>
      <c r="H236" s="211">
        <v>6.4</v>
      </c>
      <c r="I236" s="211">
        <v>2.8270010000000001</v>
      </c>
      <c r="J236" s="211">
        <v>2280.42</v>
      </c>
      <c r="K236" s="211">
        <v>2.8270010000000001</v>
      </c>
      <c r="L236" s="211">
        <v>2280.42</v>
      </c>
      <c r="M236" s="212">
        <v>1.2396843563904894E-3</v>
      </c>
      <c r="N236" s="213">
        <v>94.612000000000009</v>
      </c>
      <c r="O236" s="213">
        <v>0.117289016326817</v>
      </c>
      <c r="P236" s="214">
        <v>74.381061383429369</v>
      </c>
      <c r="Q236" s="393">
        <v>7.0373409796090201</v>
      </c>
    </row>
    <row r="237" spans="1:17" s="4" customFormat="1" ht="12.75" customHeight="1">
      <c r="A237" s="116"/>
      <c r="B237" s="91" t="s">
        <v>548</v>
      </c>
      <c r="C237" s="139" t="s">
        <v>521</v>
      </c>
      <c r="D237" s="86">
        <v>8</v>
      </c>
      <c r="E237" s="86">
        <v>1961</v>
      </c>
      <c r="F237" s="87">
        <v>2.5790000000000002</v>
      </c>
      <c r="G237" s="87">
        <v>0.84</v>
      </c>
      <c r="H237" s="87">
        <v>1.28</v>
      </c>
      <c r="I237" s="87">
        <f>F237-G237-H237</f>
        <v>0.4590000000000003</v>
      </c>
      <c r="J237" s="87">
        <v>365.15</v>
      </c>
      <c r="K237" s="87">
        <v>0.45900000000000002</v>
      </c>
      <c r="L237" s="87">
        <v>365.15</v>
      </c>
      <c r="M237" s="88">
        <f>K237/L237</f>
        <v>1.2570176639737096E-3</v>
      </c>
      <c r="N237" s="89">
        <v>51.448</v>
      </c>
      <c r="O237" s="90">
        <f>M237*N237</f>
        <v>6.4671044776119416E-2</v>
      </c>
      <c r="P237" s="144">
        <f>M237*60*1000</f>
        <v>75.421059838422579</v>
      </c>
      <c r="Q237" s="143">
        <f>P237*N237/1000</f>
        <v>3.880262686567165</v>
      </c>
    </row>
    <row r="238" spans="1:17" s="4" customFormat="1" ht="12.75" customHeight="1">
      <c r="A238" s="116"/>
      <c r="B238" s="38" t="s">
        <v>806</v>
      </c>
      <c r="C238" s="209" t="s">
        <v>789</v>
      </c>
      <c r="D238" s="210">
        <v>50</v>
      </c>
      <c r="E238" s="210">
        <v>1980</v>
      </c>
      <c r="F238" s="211">
        <v>15.694000000000001</v>
      </c>
      <c r="G238" s="211">
        <v>3.774</v>
      </c>
      <c r="H238" s="211">
        <v>8.1193399999999993</v>
      </c>
      <c r="I238" s="211">
        <v>3.8006609999999998</v>
      </c>
      <c r="J238" s="211">
        <v>3015.29</v>
      </c>
      <c r="K238" s="211">
        <v>3.8006609999999998</v>
      </c>
      <c r="L238" s="211">
        <v>3015.29</v>
      </c>
      <c r="M238" s="212">
        <v>1.2604628410534311E-3</v>
      </c>
      <c r="N238" s="213">
        <v>94.612000000000009</v>
      </c>
      <c r="O238" s="213">
        <v>0.11925491031774724</v>
      </c>
      <c r="P238" s="214">
        <v>75.627770463205863</v>
      </c>
      <c r="Q238" s="393">
        <v>7.1552946190648337</v>
      </c>
    </row>
    <row r="239" spans="1:17" s="4" customFormat="1" ht="12.75" customHeight="1">
      <c r="A239" s="116"/>
      <c r="B239" s="91" t="s">
        <v>548</v>
      </c>
      <c r="C239" s="139" t="s">
        <v>523</v>
      </c>
      <c r="D239" s="86">
        <v>29</v>
      </c>
      <c r="E239" s="86">
        <v>1984</v>
      </c>
      <c r="F239" s="87">
        <v>6.298</v>
      </c>
      <c r="G239" s="87">
        <v>2.645</v>
      </c>
      <c r="H239" s="87">
        <v>1.744</v>
      </c>
      <c r="I239" s="87">
        <f>F239-G239-H239</f>
        <v>1.909</v>
      </c>
      <c r="J239" s="87">
        <v>1486.56</v>
      </c>
      <c r="K239" s="87">
        <v>1.909</v>
      </c>
      <c r="L239" s="87">
        <v>1486.56</v>
      </c>
      <c r="M239" s="88">
        <f>K239/L239</f>
        <v>1.2841728554515122E-3</v>
      </c>
      <c r="N239" s="89">
        <v>51.448</v>
      </c>
      <c r="O239" s="90">
        <f>M239*N239</f>
        <v>6.6068125067269404E-2</v>
      </c>
      <c r="P239" s="144">
        <f>M239*60*1000</f>
        <v>77.05037132709073</v>
      </c>
      <c r="Q239" s="143">
        <f>P239*N239/1000</f>
        <v>3.9640875040361641</v>
      </c>
    </row>
    <row r="240" spans="1:17" s="4" customFormat="1" ht="12.75" customHeight="1">
      <c r="A240" s="116"/>
      <c r="B240" s="91" t="s">
        <v>774</v>
      </c>
      <c r="C240" s="215" t="s">
        <v>755</v>
      </c>
      <c r="D240" s="96">
        <v>58</v>
      </c>
      <c r="E240" s="96">
        <v>1991</v>
      </c>
      <c r="F240" s="97">
        <v>16.702000000000002</v>
      </c>
      <c r="G240" s="97">
        <v>4.0904040000000004</v>
      </c>
      <c r="H240" s="97">
        <v>9.44</v>
      </c>
      <c r="I240" s="97">
        <v>3.171589</v>
      </c>
      <c r="J240" s="97">
        <v>2439.79</v>
      </c>
      <c r="K240" s="97">
        <v>3.171589</v>
      </c>
      <c r="L240" s="97">
        <v>2439.79</v>
      </c>
      <c r="M240" s="99">
        <v>1.2999434377548888E-3</v>
      </c>
      <c r="N240" s="100">
        <v>81.313999999999993</v>
      </c>
      <c r="O240" s="100">
        <v>0.10570360069760101</v>
      </c>
      <c r="P240" s="216">
        <v>77.996606265293323</v>
      </c>
      <c r="Q240" s="394">
        <v>6.3422160418560605</v>
      </c>
    </row>
    <row r="241" spans="1:17" s="4" customFormat="1" ht="12.75" customHeight="1">
      <c r="A241" s="116"/>
      <c r="B241" s="91" t="s">
        <v>731</v>
      </c>
      <c r="C241" s="206" t="s">
        <v>706</v>
      </c>
      <c r="D241" s="103">
        <v>75</v>
      </c>
      <c r="E241" s="103">
        <v>1987</v>
      </c>
      <c r="F241" s="104">
        <v>24.332000000000001</v>
      </c>
      <c r="G241" s="104">
        <v>7.0578900000000004</v>
      </c>
      <c r="H241" s="104">
        <v>12</v>
      </c>
      <c r="I241" s="104">
        <v>5.2741100000000003</v>
      </c>
      <c r="J241" s="104">
        <v>4017.2</v>
      </c>
      <c r="K241" s="104">
        <v>5.2741100000000003</v>
      </c>
      <c r="L241" s="104">
        <v>4017.2</v>
      </c>
      <c r="M241" s="105">
        <v>1.3128821069401575E-3</v>
      </c>
      <c r="N241" s="106">
        <v>79.025000000000006</v>
      </c>
      <c r="O241" s="106">
        <v>0.10375050850094596</v>
      </c>
      <c r="P241" s="208">
        <v>78.772926416409462</v>
      </c>
      <c r="Q241" s="391">
        <v>6.225030510056758</v>
      </c>
    </row>
    <row r="242" spans="1:17" s="4" customFormat="1" ht="12.75" customHeight="1">
      <c r="A242" s="116"/>
      <c r="B242" s="91" t="s">
        <v>220</v>
      </c>
      <c r="C242" s="203" t="s">
        <v>193</v>
      </c>
      <c r="D242" s="38">
        <v>63</v>
      </c>
      <c r="E242" s="38">
        <v>1960</v>
      </c>
      <c r="F242" s="40">
        <v>8.9979999999999993</v>
      </c>
      <c r="G242" s="204">
        <v>4.3499999999999996</v>
      </c>
      <c r="H242" s="204">
        <v>1.43</v>
      </c>
      <c r="I242" s="40">
        <v>1.218</v>
      </c>
      <c r="J242" s="40">
        <v>923.99</v>
      </c>
      <c r="K242" s="40">
        <f>I242/J242*L242</f>
        <v>1.218</v>
      </c>
      <c r="L242" s="40">
        <v>923.99</v>
      </c>
      <c r="M242" s="41">
        <f>K242/L242</f>
        <v>1.3181960843732074E-3</v>
      </c>
      <c r="N242" s="39">
        <f>49.4*1.09</f>
        <v>53.846000000000004</v>
      </c>
      <c r="O242" s="39">
        <f>M242*N242</f>
        <v>7.0979586359159727E-2</v>
      </c>
      <c r="P242" s="205">
        <f>M242*60*1000</f>
        <v>79.09176506239244</v>
      </c>
      <c r="Q242" s="392">
        <f>P242*N242/1000</f>
        <v>4.2587751815495842</v>
      </c>
    </row>
    <row r="243" spans="1:17" s="4" customFormat="1" ht="12.75" customHeight="1">
      <c r="A243" s="116"/>
      <c r="B243" s="91" t="s">
        <v>731</v>
      </c>
      <c r="C243" s="206" t="s">
        <v>707</v>
      </c>
      <c r="D243" s="103">
        <v>80</v>
      </c>
      <c r="E243" s="103">
        <v>1964</v>
      </c>
      <c r="F243" s="104">
        <v>24.936</v>
      </c>
      <c r="G243" s="104">
        <v>6.9282750000000002</v>
      </c>
      <c r="H243" s="104">
        <v>12.8</v>
      </c>
      <c r="I243" s="104">
        <v>5.2077200000000001</v>
      </c>
      <c r="J243" s="104">
        <v>3831.94</v>
      </c>
      <c r="K243" s="104">
        <v>5.2077200000000001</v>
      </c>
      <c r="L243" s="104">
        <v>3831.94</v>
      </c>
      <c r="M243" s="105">
        <v>1.3590296299002594E-3</v>
      </c>
      <c r="N243" s="106">
        <v>79.025000000000006</v>
      </c>
      <c r="O243" s="106">
        <v>0.107397316502868</v>
      </c>
      <c r="P243" s="208">
        <v>81.541777794015573</v>
      </c>
      <c r="Q243" s="391">
        <v>6.4438389901720807</v>
      </c>
    </row>
    <row r="244" spans="1:17" s="4" customFormat="1" ht="12.75" customHeight="1">
      <c r="A244" s="116"/>
      <c r="B244" s="38" t="s">
        <v>507</v>
      </c>
      <c r="C244" s="139" t="s">
        <v>481</v>
      </c>
      <c r="D244" s="86">
        <v>19</v>
      </c>
      <c r="E244" s="86">
        <v>1984</v>
      </c>
      <c r="F244" s="87">
        <v>6.0659999999999998</v>
      </c>
      <c r="G244" s="87">
        <v>1.87</v>
      </c>
      <c r="H244" s="87">
        <v>3.2</v>
      </c>
      <c r="I244" s="87">
        <v>0.996</v>
      </c>
      <c r="J244" s="87">
        <v>728.56</v>
      </c>
      <c r="K244" s="87">
        <v>0.84499999999999997</v>
      </c>
      <c r="L244" s="87">
        <v>618</v>
      </c>
      <c r="M244" s="88">
        <f>K244/L244</f>
        <v>1.3673139158576052E-3</v>
      </c>
      <c r="N244" s="89">
        <v>72.27</v>
      </c>
      <c r="O244" s="90">
        <f>M244*N244</f>
        <v>9.881577669902912E-2</v>
      </c>
      <c r="P244" s="144">
        <f>M244*60*1000</f>
        <v>82.038834951456309</v>
      </c>
      <c r="Q244" s="143">
        <f>P244*N244/1000</f>
        <v>5.9289466019417469</v>
      </c>
    </row>
    <row r="245" spans="1:17" s="4" customFormat="1" ht="12.75" customHeight="1">
      <c r="A245" s="116"/>
      <c r="B245" s="91" t="s">
        <v>220</v>
      </c>
      <c r="C245" s="203" t="s">
        <v>199</v>
      </c>
      <c r="D245" s="38">
        <v>61</v>
      </c>
      <c r="E245" s="38">
        <v>1975</v>
      </c>
      <c r="F245" s="40">
        <v>23.18</v>
      </c>
      <c r="G245" s="204">
        <v>8.5299999999999994</v>
      </c>
      <c r="H245" s="204">
        <v>9.6</v>
      </c>
      <c r="I245" s="40">
        <f>F245-G245-H245</f>
        <v>5.0500000000000007</v>
      </c>
      <c r="J245" s="40">
        <v>3635.15</v>
      </c>
      <c r="K245" s="40">
        <f>I245/J245*L245</f>
        <v>5.0500000000000007</v>
      </c>
      <c r="L245" s="40">
        <v>3635.15</v>
      </c>
      <c r="M245" s="41">
        <f>K245/L245</f>
        <v>1.3892136500557063E-3</v>
      </c>
      <c r="N245" s="39">
        <f>49.4*1.09</f>
        <v>53.846000000000004</v>
      </c>
      <c r="O245" s="39">
        <f>M245*N245</f>
        <v>7.4803598200899574E-2</v>
      </c>
      <c r="P245" s="205">
        <f>M245*60*1000</f>
        <v>83.352819003342375</v>
      </c>
      <c r="Q245" s="392">
        <f>P245*N245/1000</f>
        <v>4.4882158920539741</v>
      </c>
    </row>
    <row r="246" spans="1:17" s="4" customFormat="1" ht="12.75" customHeight="1">
      <c r="A246" s="116"/>
      <c r="B246" s="91" t="s">
        <v>548</v>
      </c>
      <c r="C246" s="139" t="s">
        <v>524</v>
      </c>
      <c r="D246" s="86">
        <v>31</v>
      </c>
      <c r="E246" s="86">
        <v>1987</v>
      </c>
      <c r="F246" s="87">
        <v>9.8699999999999992</v>
      </c>
      <c r="G246" s="87">
        <v>2.8290000000000002</v>
      </c>
      <c r="H246" s="87">
        <v>4.8</v>
      </c>
      <c r="I246" s="87">
        <f>F246-G246-H246</f>
        <v>2.2409999999999988</v>
      </c>
      <c r="J246" s="87">
        <v>1593.91</v>
      </c>
      <c r="K246" s="87">
        <v>2.2410000000000001</v>
      </c>
      <c r="L246" s="87">
        <v>1593.91</v>
      </c>
      <c r="M246" s="88">
        <f>K246/L246</f>
        <v>1.4059764980456865E-3</v>
      </c>
      <c r="N246" s="89">
        <v>51.448</v>
      </c>
      <c r="O246" s="90">
        <f>M246*N246</f>
        <v>7.2334678871454478E-2</v>
      </c>
      <c r="P246" s="144">
        <f>M246*60*1000</f>
        <v>84.358589882741185</v>
      </c>
      <c r="Q246" s="143">
        <f>P246*N246/1000</f>
        <v>4.3400807322872685</v>
      </c>
    </row>
    <row r="247" spans="1:17" s="4" customFormat="1" ht="12.75" customHeight="1">
      <c r="A247" s="116"/>
      <c r="B247" s="91" t="s">
        <v>548</v>
      </c>
      <c r="C247" s="139" t="s">
        <v>525</v>
      </c>
      <c r="D247" s="86">
        <v>30</v>
      </c>
      <c r="E247" s="86">
        <v>1980</v>
      </c>
      <c r="F247" s="87">
        <v>8.7789999999999999</v>
      </c>
      <c r="G247" s="87">
        <v>1.867</v>
      </c>
      <c r="H247" s="87">
        <v>4.8</v>
      </c>
      <c r="I247" s="87">
        <f>F247-G247-H247</f>
        <v>2.1120000000000001</v>
      </c>
      <c r="J247" s="87">
        <v>1495.88</v>
      </c>
      <c r="K247" s="87">
        <v>2.1120000000000001</v>
      </c>
      <c r="L247" s="87">
        <v>1495.88</v>
      </c>
      <c r="M247" s="88">
        <f>K247/L247</f>
        <v>1.4118779581249832E-3</v>
      </c>
      <c r="N247" s="89">
        <v>51.448</v>
      </c>
      <c r="O247" s="90">
        <f>M247*N247</f>
        <v>7.2638297189614134E-2</v>
      </c>
      <c r="P247" s="144">
        <f>M247*60*1000</f>
        <v>84.712677487498979</v>
      </c>
      <c r="Q247" s="143">
        <f>P247*N247/1000</f>
        <v>4.3582978313768468</v>
      </c>
    </row>
    <row r="248" spans="1:17" s="4" customFormat="1" ht="12.75" customHeight="1">
      <c r="A248" s="116"/>
      <c r="B248" s="91" t="s">
        <v>731</v>
      </c>
      <c r="C248" s="206" t="s">
        <v>708</v>
      </c>
      <c r="D248" s="103">
        <v>101</v>
      </c>
      <c r="E248" s="103">
        <v>1968</v>
      </c>
      <c r="F248" s="104">
        <v>30.882000000000001</v>
      </c>
      <c r="G248" s="104">
        <v>8.5172260000000009</v>
      </c>
      <c r="H248" s="104">
        <v>15.92</v>
      </c>
      <c r="I248" s="104">
        <v>6.4447609999999997</v>
      </c>
      <c r="J248" s="104">
        <v>4482.08</v>
      </c>
      <c r="K248" s="104">
        <v>6.4447609999999997</v>
      </c>
      <c r="L248" s="104">
        <v>4482.08</v>
      </c>
      <c r="M248" s="105">
        <v>1.437895129047228E-3</v>
      </c>
      <c r="N248" s="106">
        <v>79.025000000000006</v>
      </c>
      <c r="O248" s="106">
        <v>0.1136296625729572</v>
      </c>
      <c r="P248" s="208">
        <v>86.273707742833679</v>
      </c>
      <c r="Q248" s="391">
        <v>6.8177797543774323</v>
      </c>
    </row>
    <row r="249" spans="1:17" s="4" customFormat="1" ht="12.75" customHeight="1">
      <c r="A249" s="116"/>
      <c r="B249" s="91" t="s">
        <v>548</v>
      </c>
      <c r="C249" s="139" t="s">
        <v>526</v>
      </c>
      <c r="D249" s="86">
        <v>45</v>
      </c>
      <c r="E249" s="86">
        <v>1979</v>
      </c>
      <c r="F249" s="87">
        <v>15.920999999999999</v>
      </c>
      <c r="G249" s="87">
        <v>5.3689999999999998</v>
      </c>
      <c r="H249" s="87">
        <v>7.2</v>
      </c>
      <c r="I249" s="87">
        <f>F249-G249-H249</f>
        <v>3.3519999999999994</v>
      </c>
      <c r="J249" s="87">
        <v>2320.0300000000002</v>
      </c>
      <c r="K249" s="87">
        <v>3.3519999999999999</v>
      </c>
      <c r="L249" s="87">
        <v>2320.0300000000002</v>
      </c>
      <c r="M249" s="88">
        <f>K249/L249</f>
        <v>1.4448089033331465E-3</v>
      </c>
      <c r="N249" s="89">
        <v>51.448</v>
      </c>
      <c r="O249" s="90">
        <f>M249*N249</f>
        <v>7.4332528458683725E-2</v>
      </c>
      <c r="P249" s="144">
        <f>M249*60*1000</f>
        <v>86.688534199988794</v>
      </c>
      <c r="Q249" s="143">
        <f>P249*N249/1000</f>
        <v>4.4599517075210233</v>
      </c>
    </row>
    <row r="250" spans="1:17" s="4" customFormat="1" ht="12.75" customHeight="1">
      <c r="A250" s="116"/>
      <c r="B250" s="38" t="s">
        <v>754</v>
      </c>
      <c r="C250" s="206" t="s">
        <v>746</v>
      </c>
      <c r="D250" s="103">
        <v>30</v>
      </c>
      <c r="E250" s="103">
        <v>1973</v>
      </c>
      <c r="F250" s="104">
        <v>10.395</v>
      </c>
      <c r="G250" s="104">
        <v>3.1110000000000002</v>
      </c>
      <c r="H250" s="104">
        <v>4.8</v>
      </c>
      <c r="I250" s="104">
        <v>2.484</v>
      </c>
      <c r="J250" s="104">
        <v>1715.3</v>
      </c>
      <c r="K250" s="104">
        <v>2.484</v>
      </c>
      <c r="L250" s="104">
        <v>1715.3</v>
      </c>
      <c r="M250" s="105">
        <v>1.4481431819506792E-3</v>
      </c>
      <c r="N250" s="106">
        <v>79.897000000000006</v>
      </c>
      <c r="O250" s="106">
        <v>0.11570229580831343</v>
      </c>
      <c r="P250" s="208">
        <v>86.888590917040744</v>
      </c>
      <c r="Q250" s="391">
        <v>6.9421377484988049</v>
      </c>
    </row>
    <row r="251" spans="1:17" s="4" customFormat="1" ht="12.75" customHeight="1">
      <c r="A251" s="116"/>
      <c r="B251" s="91" t="s">
        <v>731</v>
      </c>
      <c r="C251" s="206" t="s">
        <v>709</v>
      </c>
      <c r="D251" s="103">
        <v>55</v>
      </c>
      <c r="E251" s="103">
        <v>1995</v>
      </c>
      <c r="F251" s="104">
        <v>19.831</v>
      </c>
      <c r="G251" s="104">
        <v>6.3147690000000001</v>
      </c>
      <c r="H251" s="104">
        <v>8.7200000000000006</v>
      </c>
      <c r="I251" s="104">
        <v>4.7962290000000003</v>
      </c>
      <c r="J251" s="104">
        <v>3308.16</v>
      </c>
      <c r="K251" s="104">
        <v>4.7962290000000003</v>
      </c>
      <c r="L251" s="104">
        <v>3308.16</v>
      </c>
      <c r="M251" s="105">
        <v>1.4498177234474755E-3</v>
      </c>
      <c r="N251" s="106">
        <v>79.025000000000006</v>
      </c>
      <c r="O251" s="106">
        <v>0.11457184559543676</v>
      </c>
      <c r="P251" s="208">
        <v>86.98906340684853</v>
      </c>
      <c r="Q251" s="391">
        <v>6.8743107357262048</v>
      </c>
    </row>
    <row r="252" spans="1:17" s="4" customFormat="1" ht="12.75" customHeight="1">
      <c r="A252" s="116"/>
      <c r="B252" s="91" t="s">
        <v>548</v>
      </c>
      <c r="C252" s="139" t="s">
        <v>527</v>
      </c>
      <c r="D252" s="86">
        <v>22</v>
      </c>
      <c r="E252" s="86">
        <v>1989</v>
      </c>
      <c r="F252" s="87">
        <v>7.38</v>
      </c>
      <c r="G252" s="87">
        <v>2.1440000000000001</v>
      </c>
      <c r="H252" s="87">
        <v>3.52</v>
      </c>
      <c r="I252" s="87">
        <f>F252-G252-H252</f>
        <v>1.7159999999999997</v>
      </c>
      <c r="J252" s="87">
        <v>1176.23</v>
      </c>
      <c r="K252" s="87">
        <v>1.716</v>
      </c>
      <c r="L252" s="87">
        <v>1176.23</v>
      </c>
      <c r="M252" s="88">
        <f>K252/L252</f>
        <v>1.4588983447114934E-3</v>
      </c>
      <c r="N252" s="89">
        <v>51.448</v>
      </c>
      <c r="O252" s="90">
        <f>M252*N252</f>
        <v>7.5057402038716914E-2</v>
      </c>
      <c r="P252" s="144">
        <f>M252*60*1000</f>
        <v>87.533900682689605</v>
      </c>
      <c r="Q252" s="143">
        <f>P252*N252/1000</f>
        <v>4.5034441223230148</v>
      </c>
    </row>
    <row r="253" spans="1:17" s="4" customFormat="1" ht="12.75" customHeight="1">
      <c r="A253" s="116"/>
      <c r="B253" s="38" t="s">
        <v>360</v>
      </c>
      <c r="C253" s="217" t="s">
        <v>330</v>
      </c>
      <c r="D253" s="98">
        <v>20</v>
      </c>
      <c r="E253" s="93" t="s">
        <v>278</v>
      </c>
      <c r="F253" s="94">
        <v>7.22</v>
      </c>
      <c r="G253" s="94">
        <v>2.23</v>
      </c>
      <c r="H253" s="94">
        <v>3.2</v>
      </c>
      <c r="I253" s="94">
        <v>1.79</v>
      </c>
      <c r="J253" s="94">
        <v>1189.8399999999999</v>
      </c>
      <c r="K253" s="94">
        <v>1.79</v>
      </c>
      <c r="L253" s="94">
        <v>1189.8399999999999</v>
      </c>
      <c r="M253" s="88">
        <f>K253/L253</f>
        <v>1.504403953472736E-3</v>
      </c>
      <c r="N253" s="89">
        <v>60.6</v>
      </c>
      <c r="O253" s="90">
        <f>M253*N253</f>
        <v>9.1166879580447807E-2</v>
      </c>
      <c r="P253" s="144">
        <f>M253*60*1000</f>
        <v>90.26423720836415</v>
      </c>
      <c r="Q253" s="143">
        <f>P253*N253/1000</f>
        <v>5.4700127748268681</v>
      </c>
    </row>
    <row r="254" spans="1:17" s="4" customFormat="1" ht="12.75" customHeight="1">
      <c r="A254" s="116"/>
      <c r="B254" s="91" t="s">
        <v>774</v>
      </c>
      <c r="C254" s="215" t="s">
        <v>756</v>
      </c>
      <c r="D254" s="96">
        <v>59</v>
      </c>
      <c r="E254" s="96">
        <v>1975</v>
      </c>
      <c r="F254" s="97">
        <v>19.256</v>
      </c>
      <c r="G254" s="97">
        <v>5.5053479999999997</v>
      </c>
      <c r="H254" s="97">
        <v>9.6</v>
      </c>
      <c r="I254" s="97">
        <v>4.1506569999999998</v>
      </c>
      <c r="J254" s="97">
        <v>2729.69</v>
      </c>
      <c r="K254" s="97">
        <v>4.1506569999999998</v>
      </c>
      <c r="L254" s="97">
        <v>2729.69</v>
      </c>
      <c r="M254" s="99">
        <v>1.5205598437917857E-3</v>
      </c>
      <c r="N254" s="100">
        <v>81.313999999999993</v>
      </c>
      <c r="O254" s="100">
        <v>0.12364280313808525</v>
      </c>
      <c r="P254" s="216">
        <v>91.233590627507141</v>
      </c>
      <c r="Q254" s="394">
        <v>7.4185681882851151</v>
      </c>
    </row>
    <row r="255" spans="1:17" s="4" customFormat="1" ht="12.75" customHeight="1">
      <c r="A255" s="116"/>
      <c r="B255" s="91" t="s">
        <v>698</v>
      </c>
      <c r="C255" s="206" t="s">
        <v>648</v>
      </c>
      <c r="D255" s="103">
        <v>46</v>
      </c>
      <c r="E255" s="103">
        <v>2007</v>
      </c>
      <c r="F255" s="104">
        <v>17.172000000000001</v>
      </c>
      <c r="G255" s="104">
        <v>9.1774020000000007</v>
      </c>
      <c r="H255" s="104">
        <v>3.68</v>
      </c>
      <c r="I255" s="104">
        <v>4.314597</v>
      </c>
      <c r="J255" s="104">
        <v>2821.98</v>
      </c>
      <c r="K255" s="104">
        <v>4.314597</v>
      </c>
      <c r="L255" s="104">
        <v>2821.98</v>
      </c>
      <c r="M255" s="105">
        <v>1.5289254353326388E-3</v>
      </c>
      <c r="N255" s="106">
        <v>61.040000000000006</v>
      </c>
      <c r="O255" s="106">
        <v>9.3325608572704291E-2</v>
      </c>
      <c r="P255" s="207">
        <v>91.735526119958337</v>
      </c>
      <c r="Q255" s="390">
        <v>5.5995365143622573</v>
      </c>
    </row>
    <row r="256" spans="1:17" s="4" customFormat="1" ht="12.75" customHeight="1">
      <c r="A256" s="116"/>
      <c r="B256" s="91" t="s">
        <v>79</v>
      </c>
      <c r="C256" s="139" t="s">
        <v>65</v>
      </c>
      <c r="D256" s="86">
        <v>8</v>
      </c>
      <c r="E256" s="86">
        <v>1974</v>
      </c>
      <c r="F256" s="87">
        <v>1.41</v>
      </c>
      <c r="G256" s="87">
        <v>0.67400000000000004</v>
      </c>
      <c r="H256" s="87">
        <v>0.08</v>
      </c>
      <c r="I256" s="87">
        <v>0.65600000000000003</v>
      </c>
      <c r="J256" s="87">
        <v>425.83</v>
      </c>
      <c r="K256" s="87">
        <v>0.65600000000000003</v>
      </c>
      <c r="L256" s="87">
        <v>425.83</v>
      </c>
      <c r="M256" s="88">
        <v>1.5405208651339739E-3</v>
      </c>
      <c r="N256" s="89">
        <v>66.162999999999997</v>
      </c>
      <c r="O256" s="90">
        <v>0.10192548199985911</v>
      </c>
      <c r="P256" s="144">
        <v>92.431251908038433</v>
      </c>
      <c r="Q256" s="143">
        <v>6.1155289199915472</v>
      </c>
    </row>
    <row r="257" spans="1:17" s="4" customFormat="1" ht="12.75" customHeight="1">
      <c r="A257" s="116"/>
      <c r="B257" s="91" t="s">
        <v>220</v>
      </c>
      <c r="C257" s="203" t="s">
        <v>198</v>
      </c>
      <c r="D257" s="38">
        <v>54</v>
      </c>
      <c r="E257" s="38">
        <v>1985</v>
      </c>
      <c r="F257" s="40">
        <v>27.64</v>
      </c>
      <c r="G257" s="204">
        <v>9.0399999999999991</v>
      </c>
      <c r="H257" s="204">
        <v>13.22</v>
      </c>
      <c r="I257" s="40">
        <v>5.38</v>
      </c>
      <c r="J257" s="40">
        <v>3480.02</v>
      </c>
      <c r="K257" s="40">
        <f>I257/J257*L257</f>
        <v>5.38</v>
      </c>
      <c r="L257" s="40">
        <v>3480.02</v>
      </c>
      <c r="M257" s="41">
        <f>K257/L257</f>
        <v>1.5459681266199619E-3</v>
      </c>
      <c r="N257" s="39">
        <f>49.4*1.09</f>
        <v>53.846000000000004</v>
      </c>
      <c r="O257" s="39">
        <f>M257*N257</f>
        <v>8.3244199745978478E-2</v>
      </c>
      <c r="P257" s="205">
        <f>M257*60*1000</f>
        <v>92.758087597197715</v>
      </c>
      <c r="Q257" s="392">
        <f>P257*N257/1000</f>
        <v>4.9946519847587085</v>
      </c>
    </row>
    <row r="258" spans="1:17" s="4" customFormat="1" ht="12.75" customHeight="1">
      <c r="A258" s="116"/>
      <c r="B258" s="38" t="s">
        <v>507</v>
      </c>
      <c r="C258" s="139" t="s">
        <v>483</v>
      </c>
      <c r="D258" s="86">
        <v>45</v>
      </c>
      <c r="E258" s="86">
        <v>1975</v>
      </c>
      <c r="F258" s="87">
        <v>15.438000000000001</v>
      </c>
      <c r="G258" s="87">
        <v>4.6150000000000002</v>
      </c>
      <c r="H258" s="87">
        <v>7.1680000000000001</v>
      </c>
      <c r="I258" s="87">
        <v>3.6549999999999998</v>
      </c>
      <c r="J258" s="87">
        <v>2328.37</v>
      </c>
      <c r="K258" s="87">
        <v>3.6379999999999999</v>
      </c>
      <c r="L258" s="87">
        <v>2317.34</v>
      </c>
      <c r="M258" s="88">
        <f>K258/L258</f>
        <v>1.5699034237530961E-3</v>
      </c>
      <c r="N258" s="89">
        <v>72.27</v>
      </c>
      <c r="O258" s="90">
        <f>M258*N258</f>
        <v>0.11345692043463625</v>
      </c>
      <c r="P258" s="144">
        <f>M258*60*1000</f>
        <v>94.194205425185771</v>
      </c>
      <c r="Q258" s="143">
        <f>P258*N258/1000</f>
        <v>6.8074152260781755</v>
      </c>
    </row>
    <row r="259" spans="1:17" s="4" customFormat="1" ht="12.75" customHeight="1">
      <c r="A259" s="116"/>
      <c r="B259" s="38" t="s">
        <v>507</v>
      </c>
      <c r="C259" s="139" t="s">
        <v>482</v>
      </c>
      <c r="D259" s="86">
        <v>40</v>
      </c>
      <c r="E259" s="86">
        <v>1991</v>
      </c>
      <c r="F259" s="87">
        <v>14.21</v>
      </c>
      <c r="G259" s="87">
        <v>4.08</v>
      </c>
      <c r="H259" s="87">
        <v>6.4</v>
      </c>
      <c r="I259" s="87">
        <v>3.73</v>
      </c>
      <c r="J259" s="87">
        <v>2268.5300000000002</v>
      </c>
      <c r="K259" s="87">
        <v>3.73</v>
      </c>
      <c r="L259" s="87">
        <v>2268.5300000000002</v>
      </c>
      <c r="M259" s="88">
        <f>K259/L259</f>
        <v>1.6442365761087576E-3</v>
      </c>
      <c r="N259" s="89">
        <v>72.27</v>
      </c>
      <c r="O259" s="90">
        <f>M259*N259</f>
        <v>0.11882897735537991</v>
      </c>
      <c r="P259" s="144">
        <f>M259*60*1000</f>
        <v>98.654194566525447</v>
      </c>
      <c r="Q259" s="143">
        <f>P259*N259/1000</f>
        <v>7.1297386413227946</v>
      </c>
    </row>
    <row r="260" spans="1:17" s="4" customFormat="1" ht="12.75" customHeight="1">
      <c r="A260" s="116"/>
      <c r="B260" s="38" t="s">
        <v>806</v>
      </c>
      <c r="C260" s="209" t="s">
        <v>790</v>
      </c>
      <c r="D260" s="210">
        <v>50</v>
      </c>
      <c r="E260" s="210">
        <v>1974</v>
      </c>
      <c r="F260" s="211">
        <v>15.967000000000001</v>
      </c>
      <c r="G260" s="211">
        <v>3.6720000000000002</v>
      </c>
      <c r="H260" s="211">
        <v>8</v>
      </c>
      <c r="I260" s="211">
        <v>4.2949989999999998</v>
      </c>
      <c r="J260" s="211">
        <v>2591.85</v>
      </c>
      <c r="K260" s="211">
        <v>4.2949989999999998</v>
      </c>
      <c r="L260" s="211">
        <v>2591.85</v>
      </c>
      <c r="M260" s="212">
        <v>1.6571171171171171E-3</v>
      </c>
      <c r="N260" s="213">
        <v>94.612000000000009</v>
      </c>
      <c r="O260" s="213">
        <v>0.1567831646846847</v>
      </c>
      <c r="P260" s="214">
        <v>99.427027027027023</v>
      </c>
      <c r="Q260" s="393">
        <v>9.4069898810810813</v>
      </c>
    </row>
    <row r="261" spans="1:17" s="4" customFormat="1" ht="12.75" customHeight="1">
      <c r="A261" s="116"/>
      <c r="B261" s="38" t="s">
        <v>360</v>
      </c>
      <c r="C261" s="218" t="s">
        <v>331</v>
      </c>
      <c r="D261" s="92">
        <v>15</v>
      </c>
      <c r="E261" s="93" t="s">
        <v>278</v>
      </c>
      <c r="F261" s="94">
        <v>6.93</v>
      </c>
      <c r="G261" s="94">
        <v>2.67</v>
      </c>
      <c r="H261" s="94">
        <v>2.4</v>
      </c>
      <c r="I261" s="94">
        <v>1.86</v>
      </c>
      <c r="J261" s="95">
        <v>1120.1099999999999</v>
      </c>
      <c r="K261" s="94">
        <v>1.86</v>
      </c>
      <c r="L261" s="95">
        <v>1120.1099999999999</v>
      </c>
      <c r="M261" s="88">
        <f>K261/L261</f>
        <v>1.660551195864692E-3</v>
      </c>
      <c r="N261" s="89">
        <v>60.6</v>
      </c>
      <c r="O261" s="90">
        <f>M261*N261</f>
        <v>0.10062940246940033</v>
      </c>
      <c r="P261" s="144">
        <f>M261*60*1000</f>
        <v>99.633071751881516</v>
      </c>
      <c r="Q261" s="143">
        <f>P261*N261/1000</f>
        <v>6.0377641481640207</v>
      </c>
    </row>
    <row r="262" spans="1:17" s="4" customFormat="1" ht="12.75" customHeight="1">
      <c r="A262" s="116"/>
      <c r="B262" s="38" t="s">
        <v>754</v>
      </c>
      <c r="C262" s="206" t="s">
        <v>747</v>
      </c>
      <c r="D262" s="103">
        <v>79</v>
      </c>
      <c r="E262" s="103">
        <v>1976</v>
      </c>
      <c r="F262" s="104">
        <v>26.358000000000001</v>
      </c>
      <c r="G262" s="104">
        <v>7.0300440000000002</v>
      </c>
      <c r="H262" s="104">
        <v>12.64</v>
      </c>
      <c r="I262" s="104">
        <v>6.687964</v>
      </c>
      <c r="J262" s="104">
        <v>3845.02</v>
      </c>
      <c r="K262" s="104">
        <v>6.687964</v>
      </c>
      <c r="L262" s="104">
        <v>3845.02</v>
      </c>
      <c r="M262" s="105">
        <v>1.7393834102293357E-3</v>
      </c>
      <c r="N262" s="106">
        <v>79.897000000000006</v>
      </c>
      <c r="O262" s="106">
        <v>0.13897151632709323</v>
      </c>
      <c r="P262" s="208">
        <v>104.36300461376014</v>
      </c>
      <c r="Q262" s="391">
        <v>8.3382909796255955</v>
      </c>
    </row>
    <row r="263" spans="1:17" s="4" customFormat="1" ht="12.75" customHeight="1">
      <c r="A263" s="116"/>
      <c r="B263" s="91" t="s">
        <v>130</v>
      </c>
      <c r="C263" s="139" t="s">
        <v>121</v>
      </c>
      <c r="D263" s="86">
        <v>40</v>
      </c>
      <c r="E263" s="86">
        <v>1990</v>
      </c>
      <c r="F263" s="87">
        <v>13.79</v>
      </c>
      <c r="G263" s="87">
        <v>3.266</v>
      </c>
      <c r="H263" s="87">
        <v>6.4</v>
      </c>
      <c r="I263" s="87">
        <v>4.1239999999999997</v>
      </c>
      <c r="J263" s="87">
        <v>2359.96</v>
      </c>
      <c r="K263" s="87">
        <v>4.1239999999999997</v>
      </c>
      <c r="L263" s="87">
        <v>2359.96</v>
      </c>
      <c r="M263" s="88">
        <f>K263/L263</f>
        <v>1.7474872455465345E-3</v>
      </c>
      <c r="N263" s="89">
        <v>65.900000000000006</v>
      </c>
      <c r="O263" s="90">
        <f>M263*N263</f>
        <v>0.11515940948151664</v>
      </c>
      <c r="P263" s="144">
        <f>M263*60*1000</f>
        <v>104.84923473279207</v>
      </c>
      <c r="Q263" s="143">
        <f>P263*N263/1000</f>
        <v>6.9095645688909979</v>
      </c>
    </row>
    <row r="264" spans="1:17" s="4" customFormat="1" ht="12.75" customHeight="1">
      <c r="A264" s="116"/>
      <c r="B264" s="91" t="s">
        <v>731</v>
      </c>
      <c r="C264" s="206" t="s">
        <v>710</v>
      </c>
      <c r="D264" s="103">
        <v>103</v>
      </c>
      <c r="E264" s="103">
        <v>1965</v>
      </c>
      <c r="F264" s="104">
        <v>33.476999999999997</v>
      </c>
      <c r="G264" s="104">
        <v>9.7108740000000004</v>
      </c>
      <c r="H264" s="104">
        <v>15.92</v>
      </c>
      <c r="I264" s="104">
        <v>7.8461299999999996</v>
      </c>
      <c r="J264" s="104">
        <v>4447.51</v>
      </c>
      <c r="K264" s="104">
        <v>7.8461299999999996</v>
      </c>
      <c r="L264" s="104">
        <v>4447.51</v>
      </c>
      <c r="M264" s="105">
        <v>1.7641624189715143E-3</v>
      </c>
      <c r="N264" s="106">
        <v>79.025000000000006</v>
      </c>
      <c r="O264" s="106">
        <v>0.13941293515922393</v>
      </c>
      <c r="P264" s="208">
        <v>105.84974513829086</v>
      </c>
      <c r="Q264" s="391">
        <v>8.3647761095534356</v>
      </c>
    </row>
    <row r="265" spans="1:17" s="4" customFormat="1" ht="12.75" customHeight="1">
      <c r="A265" s="116"/>
      <c r="B265" s="91" t="s">
        <v>130</v>
      </c>
      <c r="C265" s="139" t="s">
        <v>122</v>
      </c>
      <c r="D265" s="86">
        <v>8</v>
      </c>
      <c r="E265" s="86">
        <v>1976</v>
      </c>
      <c r="F265" s="87">
        <v>2.8260000000000001</v>
      </c>
      <c r="G265" s="87">
        <v>0.82899999999999996</v>
      </c>
      <c r="H265" s="87">
        <v>1.28</v>
      </c>
      <c r="I265" s="87">
        <v>0.71699999999999997</v>
      </c>
      <c r="J265" s="87">
        <v>401.12</v>
      </c>
      <c r="K265" s="87">
        <v>0.71699999999999997</v>
      </c>
      <c r="L265" s="87">
        <v>401.12</v>
      </c>
      <c r="M265" s="88">
        <f>K265/L265</f>
        <v>1.7874950139609093E-3</v>
      </c>
      <c r="N265" s="89">
        <v>65.900000000000006</v>
      </c>
      <c r="O265" s="90">
        <f>M265*N265</f>
        <v>0.11779592142002393</v>
      </c>
      <c r="P265" s="144">
        <f>M265*60*1000</f>
        <v>107.24970083765456</v>
      </c>
      <c r="Q265" s="143">
        <f>P265*N265/1000</f>
        <v>7.0677552852014358</v>
      </c>
    </row>
    <row r="266" spans="1:17" s="4" customFormat="1" ht="12.75" customHeight="1">
      <c r="A266" s="116"/>
      <c r="B266" s="38" t="s">
        <v>596</v>
      </c>
      <c r="C266" s="139" t="s">
        <v>566</v>
      </c>
      <c r="D266" s="86">
        <v>40</v>
      </c>
      <c r="E266" s="86">
        <v>1991</v>
      </c>
      <c r="F266" s="87">
        <v>15.2</v>
      </c>
      <c r="G266" s="87">
        <v>4.78</v>
      </c>
      <c r="H266" s="87">
        <v>6.4</v>
      </c>
      <c r="I266" s="87">
        <v>4.01</v>
      </c>
      <c r="J266" s="87">
        <v>2204.21</v>
      </c>
      <c r="K266" s="87">
        <v>4.01</v>
      </c>
      <c r="L266" s="87">
        <v>2204.21</v>
      </c>
      <c r="M266" s="88">
        <f>K266/L266</f>
        <v>1.8192458976231847E-3</v>
      </c>
      <c r="N266" s="89">
        <v>74.2</v>
      </c>
      <c r="O266" s="90">
        <f>M266*N266</f>
        <v>0.13498804560364031</v>
      </c>
      <c r="P266" s="144">
        <f>M266*60*1000</f>
        <v>109.15475385739109</v>
      </c>
      <c r="Q266" s="143">
        <f>P266*N266/1000</f>
        <v>8.0992827362184183</v>
      </c>
    </row>
    <row r="267" spans="1:17" s="4" customFormat="1" ht="12.75" customHeight="1">
      <c r="A267" s="116"/>
      <c r="B267" s="91" t="s">
        <v>698</v>
      </c>
      <c r="C267" s="206" t="s">
        <v>649</v>
      </c>
      <c r="D267" s="103">
        <v>46</v>
      </c>
      <c r="E267" s="103">
        <v>2006</v>
      </c>
      <c r="F267" s="104"/>
      <c r="G267" s="104">
        <v>10.188466999999999</v>
      </c>
      <c r="H267" s="104">
        <v>3.68</v>
      </c>
      <c r="I267" s="104">
        <v>5.4465339999999998</v>
      </c>
      <c r="J267" s="104">
        <v>2989.78</v>
      </c>
      <c r="K267" s="104">
        <v>5.4465339999999998</v>
      </c>
      <c r="L267" s="104">
        <v>2989.78</v>
      </c>
      <c r="M267" s="105">
        <v>1.8217173169932234E-3</v>
      </c>
      <c r="N267" s="106">
        <v>61.040000000000006</v>
      </c>
      <c r="O267" s="106">
        <v>0.11119762502926636</v>
      </c>
      <c r="P267" s="207">
        <v>109.3030390195934</v>
      </c>
      <c r="Q267" s="390">
        <v>6.6718575017559818</v>
      </c>
    </row>
    <row r="268" spans="1:17" s="4" customFormat="1" ht="12.75" customHeight="1">
      <c r="A268" s="116"/>
      <c r="B268" s="91" t="s">
        <v>774</v>
      </c>
      <c r="C268" s="215" t="s">
        <v>757</v>
      </c>
      <c r="D268" s="96">
        <v>50</v>
      </c>
      <c r="E268" s="96">
        <v>1971</v>
      </c>
      <c r="F268" s="97">
        <v>16.314</v>
      </c>
      <c r="G268" s="97">
        <v>3.587799</v>
      </c>
      <c r="H268" s="97">
        <v>8</v>
      </c>
      <c r="I268" s="97">
        <v>4.7262009999999997</v>
      </c>
      <c r="J268" s="97">
        <v>2564.8000000000002</v>
      </c>
      <c r="K268" s="97">
        <v>4.7262009999999997</v>
      </c>
      <c r="L268" s="97">
        <v>2564.8000000000002</v>
      </c>
      <c r="M268" s="99">
        <v>1.8427171709295069E-3</v>
      </c>
      <c r="N268" s="100">
        <v>81.313999999999993</v>
      </c>
      <c r="O268" s="100">
        <v>0.14983870403696192</v>
      </c>
      <c r="P268" s="216">
        <v>110.56303025577041</v>
      </c>
      <c r="Q268" s="394">
        <v>8.9903222422177151</v>
      </c>
    </row>
    <row r="269" spans="1:17" s="4" customFormat="1" ht="12.75" customHeight="1">
      <c r="A269" s="116"/>
      <c r="B269" s="91" t="s">
        <v>774</v>
      </c>
      <c r="C269" s="215" t="s">
        <v>758</v>
      </c>
      <c r="D269" s="96">
        <v>51</v>
      </c>
      <c r="E269" s="96">
        <v>1972</v>
      </c>
      <c r="F269" s="97">
        <v>17.507000000000001</v>
      </c>
      <c r="G269" s="97">
        <v>4.6320750000000004</v>
      </c>
      <c r="H269" s="97">
        <v>8</v>
      </c>
      <c r="I269" s="97">
        <v>4.8749250000000002</v>
      </c>
      <c r="J269" s="97">
        <v>2608.15</v>
      </c>
      <c r="K269" s="97">
        <v>4.8749250000000002</v>
      </c>
      <c r="L269" s="97">
        <v>2608.15</v>
      </c>
      <c r="M269" s="99">
        <v>1.8691122059697487E-3</v>
      </c>
      <c r="N269" s="100">
        <v>81.313999999999993</v>
      </c>
      <c r="O269" s="100">
        <v>0.15198498991622414</v>
      </c>
      <c r="P269" s="216">
        <v>112.14673235818492</v>
      </c>
      <c r="Q269" s="394">
        <v>9.119099394973448</v>
      </c>
    </row>
    <row r="270" spans="1:17" s="4" customFormat="1" ht="12.75" customHeight="1">
      <c r="A270" s="116"/>
      <c r="B270" s="91" t="s">
        <v>79</v>
      </c>
      <c r="C270" s="85" t="s">
        <v>62</v>
      </c>
      <c r="D270" s="86">
        <v>37</v>
      </c>
      <c r="E270" s="86">
        <v>1974</v>
      </c>
      <c r="F270" s="87">
        <v>13.340999999999999</v>
      </c>
      <c r="G270" s="87">
        <v>3.1560000000000001</v>
      </c>
      <c r="H270" s="87">
        <v>5.76</v>
      </c>
      <c r="I270" s="87">
        <v>4.4240000000000004</v>
      </c>
      <c r="J270" s="87">
        <v>1681.18</v>
      </c>
      <c r="K270" s="87">
        <v>3.1560000000000001</v>
      </c>
      <c r="L270" s="87">
        <v>1681.18</v>
      </c>
      <c r="M270" s="88">
        <v>1.8772528819043766E-3</v>
      </c>
      <c r="N270" s="89">
        <v>66.162999999999997</v>
      </c>
      <c r="O270" s="90">
        <v>0.12420468242543926</v>
      </c>
      <c r="P270" s="144">
        <v>112.6351729142626</v>
      </c>
      <c r="Q270" s="143">
        <v>7.4522809455263559</v>
      </c>
    </row>
    <row r="271" spans="1:17" s="4" customFormat="1" ht="12.75" customHeight="1">
      <c r="A271" s="116"/>
      <c r="B271" s="91" t="s">
        <v>698</v>
      </c>
      <c r="C271" s="206" t="s">
        <v>659</v>
      </c>
      <c r="D271" s="103">
        <v>35</v>
      </c>
      <c r="E271" s="103" t="s">
        <v>278</v>
      </c>
      <c r="F271" s="104">
        <v>17.565999999999999</v>
      </c>
      <c r="G271" s="104">
        <v>4.6970020000000003</v>
      </c>
      <c r="H271" s="104">
        <v>8.64</v>
      </c>
      <c r="I271" s="104">
        <v>4.2290000000000001</v>
      </c>
      <c r="J271" s="104">
        <v>2212.0500000000002</v>
      </c>
      <c r="K271" s="104">
        <v>4.2290000000000001</v>
      </c>
      <c r="L271" s="104">
        <v>2212.0500000000002</v>
      </c>
      <c r="M271" s="105">
        <v>1.9118012703148663E-3</v>
      </c>
      <c r="N271" s="106">
        <v>61.040000000000006</v>
      </c>
      <c r="O271" s="106">
        <v>0.11669634954001945</v>
      </c>
      <c r="P271" s="207">
        <v>114.70807621889197</v>
      </c>
      <c r="Q271" s="390">
        <v>7.0017809724011668</v>
      </c>
    </row>
    <row r="272" spans="1:17" s="4" customFormat="1" ht="12.75" customHeight="1">
      <c r="A272" s="116"/>
      <c r="B272" s="91" t="s">
        <v>79</v>
      </c>
      <c r="C272" s="85" t="s">
        <v>64</v>
      </c>
      <c r="D272" s="86">
        <v>17</v>
      </c>
      <c r="E272" s="86">
        <v>1992</v>
      </c>
      <c r="F272" s="87">
        <v>5.5119999999999996</v>
      </c>
      <c r="G272" s="87">
        <v>1.0660000000000001</v>
      </c>
      <c r="H272" s="87">
        <v>2.89</v>
      </c>
      <c r="I272" s="87">
        <v>1.5549999999999999</v>
      </c>
      <c r="J272" s="87">
        <v>809.43</v>
      </c>
      <c r="K272" s="87">
        <v>1.5549999999999999</v>
      </c>
      <c r="L272" s="87">
        <v>809.43</v>
      </c>
      <c r="M272" s="88">
        <v>1.9211049751059388E-3</v>
      </c>
      <c r="N272" s="89">
        <v>66.162999999999997</v>
      </c>
      <c r="O272" s="90">
        <v>0.12710606846793421</v>
      </c>
      <c r="P272" s="144">
        <v>115.26629850635632</v>
      </c>
      <c r="Q272" s="143">
        <v>7.6263641080760527</v>
      </c>
    </row>
    <row r="273" spans="1:17" s="4" customFormat="1" ht="12.75" customHeight="1">
      <c r="A273" s="116"/>
      <c r="B273" s="91" t="s">
        <v>731</v>
      </c>
      <c r="C273" s="206" t="s">
        <v>711</v>
      </c>
      <c r="D273" s="103">
        <v>100</v>
      </c>
      <c r="E273" s="103">
        <v>1973</v>
      </c>
      <c r="F273" s="104">
        <v>32.904000000000003</v>
      </c>
      <c r="G273" s="104">
        <v>8.5456109999999992</v>
      </c>
      <c r="H273" s="104">
        <v>15.971</v>
      </c>
      <c r="I273" s="104">
        <v>8.3873929999999994</v>
      </c>
      <c r="J273" s="104">
        <v>4362.3100000000004</v>
      </c>
      <c r="K273" s="104">
        <v>8.3873929999999994</v>
      </c>
      <c r="L273" s="104">
        <v>4362.3100000000004</v>
      </c>
      <c r="M273" s="105">
        <v>1.9226953150968177E-3</v>
      </c>
      <c r="N273" s="106">
        <v>79.025000000000006</v>
      </c>
      <c r="O273" s="106">
        <v>0.15194099727552601</v>
      </c>
      <c r="P273" s="208">
        <v>115.36171890580906</v>
      </c>
      <c r="Q273" s="391">
        <v>9.1164598365315612</v>
      </c>
    </row>
    <row r="274" spans="1:17" s="4" customFormat="1" ht="12.75" customHeight="1">
      <c r="A274" s="116"/>
      <c r="B274" s="91" t="s">
        <v>731</v>
      </c>
      <c r="C274" s="206" t="s">
        <v>712</v>
      </c>
      <c r="D274" s="103">
        <v>80</v>
      </c>
      <c r="E274" s="103">
        <v>1964</v>
      </c>
      <c r="F274" s="104">
        <v>25.747</v>
      </c>
      <c r="G274" s="104">
        <v>5.6609999999999996</v>
      </c>
      <c r="H274" s="104">
        <v>12.72</v>
      </c>
      <c r="I274" s="104">
        <v>7.3660030000000001</v>
      </c>
      <c r="J274" s="104">
        <v>3830.86</v>
      </c>
      <c r="K274" s="104">
        <v>7.3660030000000001</v>
      </c>
      <c r="L274" s="104">
        <v>3830.86</v>
      </c>
      <c r="M274" s="105">
        <v>1.9228066282766794E-3</v>
      </c>
      <c r="N274" s="106">
        <v>79.025000000000006</v>
      </c>
      <c r="O274" s="106">
        <v>0.15194979379956461</v>
      </c>
      <c r="P274" s="208">
        <v>115.36839769660077</v>
      </c>
      <c r="Q274" s="391">
        <v>9.1169876279738773</v>
      </c>
    </row>
    <row r="275" spans="1:17" s="4" customFormat="1" ht="12.75" customHeight="1">
      <c r="A275" s="116"/>
      <c r="B275" s="91" t="s">
        <v>220</v>
      </c>
      <c r="C275" s="203" t="s">
        <v>196</v>
      </c>
      <c r="D275" s="38">
        <v>72</v>
      </c>
      <c r="E275" s="38">
        <v>1973</v>
      </c>
      <c r="F275" s="40">
        <v>26.36</v>
      </c>
      <c r="G275" s="204">
        <v>7.47</v>
      </c>
      <c r="H275" s="204">
        <v>11.52</v>
      </c>
      <c r="I275" s="40">
        <f>F275-G275-H275</f>
        <v>7.370000000000001</v>
      </c>
      <c r="J275" s="40">
        <v>3785.42</v>
      </c>
      <c r="K275" s="40">
        <f>I275/J275*L275</f>
        <v>7.370000000000001</v>
      </c>
      <c r="L275" s="40">
        <v>3785.42</v>
      </c>
      <c r="M275" s="41">
        <f>K275/L275</f>
        <v>1.9469438001595597E-3</v>
      </c>
      <c r="N275" s="39">
        <f>49.4*1.09</f>
        <v>53.846000000000004</v>
      </c>
      <c r="O275" s="39">
        <f>M275*N275</f>
        <v>0.10483513586339166</v>
      </c>
      <c r="P275" s="205">
        <f>M275*60*1000</f>
        <v>116.81662800957358</v>
      </c>
      <c r="Q275" s="392">
        <f>P275*N275/1000</f>
        <v>6.2901081518034987</v>
      </c>
    </row>
    <row r="276" spans="1:17" s="4" customFormat="1" ht="12.75" customHeight="1">
      <c r="A276" s="116"/>
      <c r="B276" s="38" t="s">
        <v>507</v>
      </c>
      <c r="C276" s="139" t="s">
        <v>484</v>
      </c>
      <c r="D276" s="86">
        <v>45</v>
      </c>
      <c r="E276" s="86">
        <v>1992</v>
      </c>
      <c r="F276" s="87">
        <v>15.081</v>
      </c>
      <c r="G276" s="87">
        <v>3.5379999999999998</v>
      </c>
      <c r="H276" s="87">
        <v>7.2</v>
      </c>
      <c r="I276" s="87">
        <v>4.3449999999999998</v>
      </c>
      <c r="J276" s="87">
        <v>2209.5</v>
      </c>
      <c r="K276" s="87">
        <v>4.3449999999999998</v>
      </c>
      <c r="L276" s="87">
        <v>2209.5</v>
      </c>
      <c r="M276" s="88">
        <f>K276/L276</f>
        <v>1.966508259787282E-3</v>
      </c>
      <c r="N276" s="89">
        <v>72.27</v>
      </c>
      <c r="O276" s="90">
        <f>M276*N276</f>
        <v>0.14211955193482687</v>
      </c>
      <c r="P276" s="144">
        <f>M276*60*1000</f>
        <v>117.99049558723692</v>
      </c>
      <c r="Q276" s="143">
        <f>P276*N276/1000</f>
        <v>8.527173116089612</v>
      </c>
    </row>
    <row r="277" spans="1:17" s="4" customFormat="1" ht="12.75" customHeight="1">
      <c r="A277" s="116"/>
      <c r="B277" s="91" t="s">
        <v>130</v>
      </c>
      <c r="C277" s="139" t="s">
        <v>123</v>
      </c>
      <c r="D277" s="86">
        <v>11</v>
      </c>
      <c r="E277" s="86">
        <v>1998</v>
      </c>
      <c r="F277" s="87">
        <v>3.7269999999999999</v>
      </c>
      <c r="G277" s="87">
        <v>0.88100000000000001</v>
      </c>
      <c r="H277" s="87">
        <v>1.76</v>
      </c>
      <c r="I277" s="87">
        <v>1.0860000000000001</v>
      </c>
      <c r="J277" s="87">
        <v>549.86</v>
      </c>
      <c r="K277" s="87">
        <v>1.0860000000000001</v>
      </c>
      <c r="L277" s="87">
        <v>549.86</v>
      </c>
      <c r="M277" s="88">
        <f>K277/L277</f>
        <v>1.9750481940857675E-3</v>
      </c>
      <c r="N277" s="89">
        <v>65.900000000000006</v>
      </c>
      <c r="O277" s="90">
        <f>M277*N277</f>
        <v>0.1301556759902521</v>
      </c>
      <c r="P277" s="144">
        <f>M277*60*1000</f>
        <v>118.50289164514605</v>
      </c>
      <c r="Q277" s="143">
        <f>P277*N277/1000</f>
        <v>7.8093405594151255</v>
      </c>
    </row>
    <row r="278" spans="1:17" s="4" customFormat="1" ht="12.75" customHeight="1">
      <c r="A278" s="116"/>
      <c r="B278" s="91" t="s">
        <v>731</v>
      </c>
      <c r="C278" s="206" t="s">
        <v>713</v>
      </c>
      <c r="D278" s="103">
        <v>101</v>
      </c>
      <c r="E278" s="103">
        <v>1966</v>
      </c>
      <c r="F278" s="104">
        <v>34.195</v>
      </c>
      <c r="G278" s="104">
        <v>9.4386060000000001</v>
      </c>
      <c r="H278" s="104">
        <v>15.84</v>
      </c>
      <c r="I278" s="104">
        <v>8.9164060000000003</v>
      </c>
      <c r="J278" s="104">
        <v>4481.51</v>
      </c>
      <c r="K278" s="104">
        <v>8.9164060000000003</v>
      </c>
      <c r="L278" s="104">
        <v>4481.51</v>
      </c>
      <c r="M278" s="105">
        <v>1.989598595116378E-3</v>
      </c>
      <c r="N278" s="106">
        <v>79.025000000000006</v>
      </c>
      <c r="O278" s="106">
        <v>0.15722802897907179</v>
      </c>
      <c r="P278" s="208">
        <v>119.37591570698268</v>
      </c>
      <c r="Q278" s="391">
        <v>9.4336817387443084</v>
      </c>
    </row>
    <row r="279" spans="1:17" s="4" customFormat="1" ht="12.75" customHeight="1">
      <c r="A279" s="116"/>
      <c r="B279" s="91" t="s">
        <v>220</v>
      </c>
      <c r="C279" s="203" t="s">
        <v>197</v>
      </c>
      <c r="D279" s="38">
        <v>54</v>
      </c>
      <c r="E279" s="38">
        <v>1980</v>
      </c>
      <c r="F279" s="40">
        <v>26.54</v>
      </c>
      <c r="G279" s="204">
        <v>6.29</v>
      </c>
      <c r="H279" s="204">
        <v>13.2</v>
      </c>
      <c r="I279" s="40">
        <v>7.05</v>
      </c>
      <c r="J279" s="40">
        <v>3508.9</v>
      </c>
      <c r="K279" s="40">
        <f>I279/J279*L279</f>
        <v>7.05</v>
      </c>
      <c r="L279" s="40">
        <v>3508.9</v>
      </c>
      <c r="M279" s="41">
        <f>K279/L279</f>
        <v>2.0091766650517256E-3</v>
      </c>
      <c r="N279" s="39">
        <f>49.4*1.09</f>
        <v>53.846000000000004</v>
      </c>
      <c r="O279" s="39">
        <f>M279*N279</f>
        <v>0.10818612670637523</v>
      </c>
      <c r="P279" s="205">
        <f>M279*60*1000</f>
        <v>120.55059990310353</v>
      </c>
      <c r="Q279" s="392">
        <f>P279*N279/1000</f>
        <v>6.4911676023825127</v>
      </c>
    </row>
    <row r="280" spans="1:17" s="4" customFormat="1" ht="23.25" customHeight="1">
      <c r="A280" s="116"/>
      <c r="B280" s="91" t="s">
        <v>774</v>
      </c>
      <c r="C280" s="215" t="s">
        <v>759</v>
      </c>
      <c r="D280" s="96">
        <v>40</v>
      </c>
      <c r="E280" s="96">
        <v>1985</v>
      </c>
      <c r="F280" s="97">
        <v>15.794</v>
      </c>
      <c r="G280" s="97">
        <v>4.7770679999999999</v>
      </c>
      <c r="H280" s="97">
        <v>6.4</v>
      </c>
      <c r="I280" s="97">
        <v>4.6169339999999996</v>
      </c>
      <c r="J280" s="97">
        <v>2285.42</v>
      </c>
      <c r="K280" s="97">
        <v>4.6169339999999996</v>
      </c>
      <c r="L280" s="97">
        <v>2285.42</v>
      </c>
      <c r="M280" s="99">
        <v>2.0201687217229216E-3</v>
      </c>
      <c r="N280" s="100">
        <v>81.313999999999993</v>
      </c>
      <c r="O280" s="100">
        <v>0.16426799943817763</v>
      </c>
      <c r="P280" s="216">
        <v>121.2101233033753</v>
      </c>
      <c r="Q280" s="394">
        <v>9.8560799662906575</v>
      </c>
    </row>
    <row r="281" spans="1:17" s="4" customFormat="1" ht="12.75" customHeight="1">
      <c r="A281" s="116"/>
      <c r="B281" s="38" t="s">
        <v>853</v>
      </c>
      <c r="C281" s="219" t="s">
        <v>839</v>
      </c>
      <c r="D281" s="220">
        <v>19</v>
      </c>
      <c r="E281" s="220">
        <v>1969</v>
      </c>
      <c r="F281" s="221">
        <v>4.109</v>
      </c>
      <c r="G281" s="221">
        <v>1.7849999999999999</v>
      </c>
      <c r="H281" s="221">
        <v>0</v>
      </c>
      <c r="I281" s="221">
        <v>2.3239990000000001</v>
      </c>
      <c r="J281" s="221">
        <v>1148.45</v>
      </c>
      <c r="K281" s="221">
        <v>2.3239990000000001</v>
      </c>
      <c r="L281" s="221">
        <v>1148.45</v>
      </c>
      <c r="M281" s="222">
        <v>2.0235961513344071E-3</v>
      </c>
      <c r="N281" s="223">
        <v>62.021000000000001</v>
      </c>
      <c r="O281" s="223">
        <v>0.12550545690191126</v>
      </c>
      <c r="P281" s="224">
        <v>121.41576908006444</v>
      </c>
      <c r="Q281" s="395">
        <v>7.5303274141146765</v>
      </c>
    </row>
    <row r="282" spans="1:17" s="4" customFormat="1" ht="12.75" customHeight="1">
      <c r="A282" s="116"/>
      <c r="B282" s="91" t="s">
        <v>698</v>
      </c>
      <c r="C282" s="206" t="s">
        <v>650</v>
      </c>
      <c r="D282" s="103">
        <v>49</v>
      </c>
      <c r="E282" s="103">
        <v>2007</v>
      </c>
      <c r="F282" s="104">
        <v>16.219000000000001</v>
      </c>
      <c r="G282" s="104">
        <v>6.9862919999999997</v>
      </c>
      <c r="H282" s="104">
        <v>4</v>
      </c>
      <c r="I282" s="104">
        <v>5.2327159999999999</v>
      </c>
      <c r="J282" s="104">
        <v>2531.39</v>
      </c>
      <c r="K282" s="104">
        <v>5.2327159999999999</v>
      </c>
      <c r="L282" s="104">
        <v>2531.39</v>
      </c>
      <c r="M282" s="105">
        <v>2.0671314969246146E-3</v>
      </c>
      <c r="N282" s="106">
        <v>61.040000000000006</v>
      </c>
      <c r="O282" s="106">
        <v>0.12617770657227848</v>
      </c>
      <c r="P282" s="207">
        <v>124.02788981547687</v>
      </c>
      <c r="Q282" s="390">
        <v>7.5706623943367086</v>
      </c>
    </row>
    <row r="283" spans="1:17" s="4" customFormat="1" ht="12.75" customHeight="1">
      <c r="A283" s="116"/>
      <c r="B283" s="38" t="s">
        <v>507</v>
      </c>
      <c r="C283" s="139" t="s">
        <v>485</v>
      </c>
      <c r="D283" s="86">
        <v>55</v>
      </c>
      <c r="E283" s="86">
        <v>1984</v>
      </c>
      <c r="F283" s="87">
        <v>20.254999999999999</v>
      </c>
      <c r="G283" s="87">
        <v>5.7149999999999999</v>
      </c>
      <c r="H283" s="87">
        <v>8.8000000000000007</v>
      </c>
      <c r="I283" s="87">
        <v>5.74</v>
      </c>
      <c r="J283" s="87">
        <v>2709.53</v>
      </c>
      <c r="K283" s="87">
        <v>5.6360000000000001</v>
      </c>
      <c r="L283" s="87">
        <v>2660.67</v>
      </c>
      <c r="M283" s="88">
        <f>K283/L283</f>
        <v>2.1182634449217678E-3</v>
      </c>
      <c r="N283" s="89">
        <v>72.27</v>
      </c>
      <c r="O283" s="90">
        <f>M283*N283</f>
        <v>0.15308689916449617</v>
      </c>
      <c r="P283" s="144">
        <f>M283*60*1000</f>
        <v>127.09580669530607</v>
      </c>
      <c r="Q283" s="143">
        <f>P283*N283/1000</f>
        <v>9.1852139498697696</v>
      </c>
    </row>
    <row r="284" spans="1:17" s="4" customFormat="1" ht="12.75" customHeight="1">
      <c r="A284" s="116"/>
      <c r="B284" s="91" t="s">
        <v>774</v>
      </c>
      <c r="C284" s="215" t="s">
        <v>760</v>
      </c>
      <c r="D284" s="96">
        <v>39</v>
      </c>
      <c r="E284" s="96">
        <v>1990</v>
      </c>
      <c r="F284" s="97">
        <v>14.877000000000001</v>
      </c>
      <c r="G284" s="97">
        <v>3.6165120000000002</v>
      </c>
      <c r="H284" s="97">
        <v>6.4</v>
      </c>
      <c r="I284" s="97">
        <v>4.8604890000000003</v>
      </c>
      <c r="J284" s="97">
        <v>2294.0500000000002</v>
      </c>
      <c r="K284" s="97">
        <v>4.8604890000000003</v>
      </c>
      <c r="L284" s="97">
        <v>2294.0500000000002</v>
      </c>
      <c r="M284" s="99">
        <v>2.1187371678908478E-3</v>
      </c>
      <c r="N284" s="100">
        <v>81.313999999999993</v>
      </c>
      <c r="O284" s="100">
        <v>0.17228299406987638</v>
      </c>
      <c r="P284" s="216">
        <v>127.12423007345086</v>
      </c>
      <c r="Q284" s="394">
        <v>10.336979644192583</v>
      </c>
    </row>
    <row r="285" spans="1:17" s="4" customFormat="1" ht="12.75" customHeight="1">
      <c r="A285" s="116"/>
      <c r="B285" s="38" t="s">
        <v>360</v>
      </c>
      <c r="C285" s="218" t="s">
        <v>332</v>
      </c>
      <c r="D285" s="92">
        <v>30</v>
      </c>
      <c r="E285" s="93" t="s">
        <v>278</v>
      </c>
      <c r="F285" s="94">
        <v>13.94</v>
      </c>
      <c r="G285" s="94">
        <v>4.67</v>
      </c>
      <c r="H285" s="94">
        <v>4.8</v>
      </c>
      <c r="I285" s="94">
        <v>4.47</v>
      </c>
      <c r="J285" s="95">
        <v>2051.9499999999998</v>
      </c>
      <c r="K285" s="94">
        <v>4.47</v>
      </c>
      <c r="L285" s="95">
        <v>2051.9499999999998</v>
      </c>
      <c r="M285" s="88">
        <f>K285/L285</f>
        <v>2.1784156534028608E-3</v>
      </c>
      <c r="N285" s="89">
        <v>60.6</v>
      </c>
      <c r="O285" s="90">
        <f>M285*N285</f>
        <v>0.13201198859621338</v>
      </c>
      <c r="P285" s="144">
        <f>M285*60*1000</f>
        <v>130.70493920417164</v>
      </c>
      <c r="Q285" s="143">
        <f>P285*N285/1000</f>
        <v>7.9207193157728017</v>
      </c>
    </row>
    <row r="286" spans="1:17" s="4" customFormat="1" ht="12.75" customHeight="1">
      <c r="A286" s="116"/>
      <c r="B286" s="91" t="s">
        <v>220</v>
      </c>
      <c r="C286" s="203" t="s">
        <v>191</v>
      </c>
      <c r="D286" s="38">
        <v>72</v>
      </c>
      <c r="E286" s="38">
        <v>1975</v>
      </c>
      <c r="F286" s="40">
        <v>20.87</v>
      </c>
      <c r="G286" s="204">
        <v>6.76</v>
      </c>
      <c r="H286" s="204">
        <v>5.76</v>
      </c>
      <c r="I286" s="40">
        <f>F286-G286-H286</f>
        <v>8.3500000000000014</v>
      </c>
      <c r="J286" s="40">
        <v>3784.51</v>
      </c>
      <c r="K286" s="40">
        <f>I286/J286*L286</f>
        <v>8.3500000000000014</v>
      </c>
      <c r="L286" s="40">
        <v>3784.51</v>
      </c>
      <c r="M286" s="41">
        <f>K286/L286</f>
        <v>2.2063622503309547E-3</v>
      </c>
      <c r="N286" s="39">
        <f>49.4*1.09</f>
        <v>53.846000000000004</v>
      </c>
      <c r="O286" s="39">
        <f>M286*N286</f>
        <v>0.1188037817313206</v>
      </c>
      <c r="P286" s="205">
        <f>M286*60*1000</f>
        <v>132.38173501985727</v>
      </c>
      <c r="Q286" s="392">
        <f>P286*N286/1000</f>
        <v>7.1282269038792352</v>
      </c>
    </row>
    <row r="287" spans="1:17" s="4" customFormat="1" ht="12.75" customHeight="1">
      <c r="A287" s="116"/>
      <c r="B287" s="38" t="s">
        <v>596</v>
      </c>
      <c r="C287" s="139" t="s">
        <v>567</v>
      </c>
      <c r="D287" s="86">
        <v>30</v>
      </c>
      <c r="E287" s="86">
        <v>1987</v>
      </c>
      <c r="F287" s="87">
        <v>3.5</v>
      </c>
      <c r="G287" s="87">
        <v>0</v>
      </c>
      <c r="H287" s="87">
        <v>0</v>
      </c>
      <c r="I287" s="87">
        <v>3.5</v>
      </c>
      <c r="J287" s="87">
        <v>1585.13</v>
      </c>
      <c r="K287" s="87">
        <v>3.5</v>
      </c>
      <c r="L287" s="87">
        <v>1585.1</v>
      </c>
      <c r="M287" s="88">
        <f>K287/L287</f>
        <v>2.208062582802347E-3</v>
      </c>
      <c r="N287" s="89">
        <v>74.2</v>
      </c>
      <c r="O287" s="90">
        <f>M287*N287</f>
        <v>0.16383824364393415</v>
      </c>
      <c r="P287" s="144">
        <f>M287*60*1000</f>
        <v>132.48375496814083</v>
      </c>
      <c r="Q287" s="143">
        <f>P287*N287/1000</f>
        <v>9.8302946186360494</v>
      </c>
    </row>
    <row r="288" spans="1:17" s="4" customFormat="1" ht="12.75" customHeight="1">
      <c r="A288" s="116"/>
      <c r="B288" s="38" t="s">
        <v>507</v>
      </c>
      <c r="C288" s="139" t="s">
        <v>486</v>
      </c>
      <c r="D288" s="86">
        <v>19</v>
      </c>
      <c r="E288" s="86">
        <v>1989</v>
      </c>
      <c r="F288" s="87">
        <v>6.6210000000000004</v>
      </c>
      <c r="G288" s="87">
        <v>1.4730000000000001</v>
      </c>
      <c r="H288" s="87">
        <v>2.88</v>
      </c>
      <c r="I288" s="87">
        <v>2.2879999999999998</v>
      </c>
      <c r="J288" s="87">
        <v>1068.04</v>
      </c>
      <c r="K288" s="87">
        <v>2.056</v>
      </c>
      <c r="L288" s="87">
        <v>908.39</v>
      </c>
      <c r="M288" s="88">
        <f>K288/L288</f>
        <v>2.2633450390250882E-3</v>
      </c>
      <c r="N288" s="89">
        <v>72.27</v>
      </c>
      <c r="O288" s="90">
        <f>M288*N288</f>
        <v>0.16357194597034311</v>
      </c>
      <c r="P288" s="144">
        <f>M288*60*1000</f>
        <v>135.80070234150529</v>
      </c>
      <c r="Q288" s="143">
        <f>P288*N288/1000</f>
        <v>9.8143167582205866</v>
      </c>
    </row>
    <row r="289" spans="1:17" s="4" customFormat="1" ht="12.75" customHeight="1">
      <c r="A289" s="116"/>
      <c r="B289" s="91" t="s">
        <v>698</v>
      </c>
      <c r="C289" s="206" t="s">
        <v>651</v>
      </c>
      <c r="D289" s="103">
        <v>16</v>
      </c>
      <c r="E289" s="103">
        <v>2005</v>
      </c>
      <c r="F289" s="104">
        <v>7.1429999999999998</v>
      </c>
      <c r="G289" s="104">
        <v>3.1781259999999998</v>
      </c>
      <c r="H289" s="104">
        <v>1.36</v>
      </c>
      <c r="I289" s="104">
        <v>2.6048780000000002</v>
      </c>
      <c r="J289" s="104">
        <v>1150.31</v>
      </c>
      <c r="K289" s="104">
        <v>2.6048780000000002</v>
      </c>
      <c r="L289" s="104">
        <v>1150.31</v>
      </c>
      <c r="M289" s="105">
        <v>2.2645008736775305E-3</v>
      </c>
      <c r="N289" s="106">
        <v>61.040000000000006</v>
      </c>
      <c r="O289" s="106">
        <v>0.13822513332927647</v>
      </c>
      <c r="P289" s="207">
        <v>135.87005242065183</v>
      </c>
      <c r="Q289" s="390">
        <v>8.2935079997565886</v>
      </c>
    </row>
    <row r="290" spans="1:17" s="4" customFormat="1" ht="12.75" customHeight="1">
      <c r="A290" s="116"/>
      <c r="B290" s="91" t="s">
        <v>774</v>
      </c>
      <c r="C290" s="215" t="s">
        <v>761</v>
      </c>
      <c r="D290" s="96">
        <v>50</v>
      </c>
      <c r="E290" s="96">
        <v>1972</v>
      </c>
      <c r="F290" s="97">
        <v>18.789000000000001</v>
      </c>
      <c r="G290" s="97">
        <v>4.8920729999999999</v>
      </c>
      <c r="H290" s="97">
        <v>8</v>
      </c>
      <c r="I290" s="97">
        <v>5.8969250000000004</v>
      </c>
      <c r="J290" s="97">
        <v>2601.9</v>
      </c>
      <c r="K290" s="97">
        <v>5.8969250000000004</v>
      </c>
      <c r="L290" s="97">
        <v>2601.9</v>
      </c>
      <c r="M290" s="99">
        <v>2.266391867481456E-3</v>
      </c>
      <c r="N290" s="100">
        <v>81.313999999999993</v>
      </c>
      <c r="O290" s="100">
        <v>0.18428938831238709</v>
      </c>
      <c r="P290" s="216">
        <v>135.98351204888738</v>
      </c>
      <c r="Q290" s="394">
        <v>11.057363298743226</v>
      </c>
    </row>
    <row r="291" spans="1:17" s="4" customFormat="1" ht="12.75" customHeight="1">
      <c r="A291" s="116"/>
      <c r="B291" s="91" t="s">
        <v>318</v>
      </c>
      <c r="C291" s="203" t="s">
        <v>288</v>
      </c>
      <c r="D291" s="38">
        <v>55</v>
      </c>
      <c r="E291" s="38" t="s">
        <v>278</v>
      </c>
      <c r="F291" s="40">
        <v>16.282250000000001</v>
      </c>
      <c r="G291" s="40">
        <v>5.7441250000000004</v>
      </c>
      <c r="H291" s="40">
        <v>4.7939999999999996</v>
      </c>
      <c r="I291" s="40">
        <v>5.7441250000000004</v>
      </c>
      <c r="J291" s="40">
        <v>2510.9900000000002</v>
      </c>
      <c r="K291" s="40">
        <v>5.7441250000000004</v>
      </c>
      <c r="L291" s="40">
        <v>2510.9900000000002</v>
      </c>
      <c r="M291" s="41">
        <v>2.2875937379280681E-3</v>
      </c>
      <c r="N291" s="39">
        <v>49.1</v>
      </c>
      <c r="O291" s="39">
        <v>0.11232085253226815</v>
      </c>
      <c r="P291" s="205">
        <v>137.25562427568408</v>
      </c>
      <c r="Q291" s="392">
        <v>6.7392511519360889</v>
      </c>
    </row>
    <row r="292" spans="1:17" s="4" customFormat="1" ht="12.75" customHeight="1">
      <c r="A292" s="116"/>
      <c r="B292" s="91" t="s">
        <v>79</v>
      </c>
      <c r="C292" s="85" t="s">
        <v>63</v>
      </c>
      <c r="D292" s="86">
        <v>18</v>
      </c>
      <c r="E292" s="86">
        <v>1993</v>
      </c>
      <c r="F292" s="87">
        <v>7.7859999999999996</v>
      </c>
      <c r="G292" s="87">
        <v>2.298</v>
      </c>
      <c r="H292" s="87">
        <v>3.06</v>
      </c>
      <c r="I292" s="87">
        <v>2.427</v>
      </c>
      <c r="J292" s="87">
        <v>1040.44</v>
      </c>
      <c r="K292" s="87">
        <v>2.427</v>
      </c>
      <c r="L292" s="87">
        <v>1040.44</v>
      </c>
      <c r="M292" s="88">
        <v>2.3326669485986698E-3</v>
      </c>
      <c r="N292" s="89">
        <v>66.162999999999997</v>
      </c>
      <c r="O292" s="90">
        <v>0.15433624332013379</v>
      </c>
      <c r="P292" s="144">
        <v>139.96001691592019</v>
      </c>
      <c r="Q292" s="143">
        <v>9.2601745992080264</v>
      </c>
    </row>
    <row r="293" spans="1:17" s="4" customFormat="1" ht="12.75" customHeight="1">
      <c r="A293" s="116"/>
      <c r="B293" s="91" t="s">
        <v>276</v>
      </c>
      <c r="C293" s="203" t="s">
        <v>263</v>
      </c>
      <c r="D293" s="38">
        <v>39</v>
      </c>
      <c r="E293" s="38">
        <v>1973</v>
      </c>
      <c r="F293" s="40">
        <f>G293+H293+I293</f>
        <v>13.675000000000001</v>
      </c>
      <c r="G293" s="40">
        <v>3.0339999999999998</v>
      </c>
      <c r="H293" s="40">
        <v>6.24</v>
      </c>
      <c r="I293" s="40">
        <v>4.4009999999999998</v>
      </c>
      <c r="J293" s="40">
        <v>1952.48</v>
      </c>
      <c r="K293" s="40">
        <v>4.4009999999999998</v>
      </c>
      <c r="L293" s="40">
        <v>1882.15</v>
      </c>
      <c r="M293" s="41">
        <f>K293/L293</f>
        <v>2.3382833461732589E-3</v>
      </c>
      <c r="N293" s="39">
        <v>57.4</v>
      </c>
      <c r="O293" s="39">
        <f>M293*N293</f>
        <v>0.13421746407034507</v>
      </c>
      <c r="P293" s="205">
        <f>M293*60*1000</f>
        <v>140.29700077039553</v>
      </c>
      <c r="Q293" s="392">
        <f>P293*N293/1000</f>
        <v>8.0530478442207034</v>
      </c>
    </row>
    <row r="294" spans="1:17" s="4" customFormat="1" ht="12.75" customHeight="1">
      <c r="A294" s="116"/>
      <c r="B294" s="38" t="s">
        <v>360</v>
      </c>
      <c r="C294" s="218" t="s">
        <v>333</v>
      </c>
      <c r="D294" s="92">
        <v>30</v>
      </c>
      <c r="E294" s="93" t="s">
        <v>278</v>
      </c>
      <c r="F294" s="94">
        <v>13.97</v>
      </c>
      <c r="G294" s="94">
        <v>4.46</v>
      </c>
      <c r="H294" s="94">
        <v>4.8</v>
      </c>
      <c r="I294" s="94">
        <v>4.71</v>
      </c>
      <c r="J294" s="95">
        <v>2013.33</v>
      </c>
      <c r="K294" s="94">
        <v>4.71</v>
      </c>
      <c r="L294" s="95">
        <v>2013.33</v>
      </c>
      <c r="M294" s="88">
        <f>K294/L294</f>
        <v>2.339407846701733E-3</v>
      </c>
      <c r="N294" s="89">
        <v>60.6</v>
      </c>
      <c r="O294" s="90">
        <f>M294*N294</f>
        <v>0.14176811551012503</v>
      </c>
      <c r="P294" s="144">
        <f>M294*60*1000</f>
        <v>140.36447080210399</v>
      </c>
      <c r="Q294" s="143">
        <f>P294*N294/1000</f>
        <v>8.506086930607502</v>
      </c>
    </row>
    <row r="295" spans="1:17" s="4" customFormat="1" ht="12.75" customHeight="1">
      <c r="A295" s="116"/>
      <c r="B295" s="91" t="s">
        <v>276</v>
      </c>
      <c r="C295" s="203" t="s">
        <v>258</v>
      </c>
      <c r="D295" s="38">
        <v>40</v>
      </c>
      <c r="E295" s="38">
        <v>1992</v>
      </c>
      <c r="F295" s="40">
        <f>G295+H295+I295</f>
        <v>15.499000000000001</v>
      </c>
      <c r="G295" s="40">
        <v>3.714</v>
      </c>
      <c r="H295" s="40">
        <v>6.4</v>
      </c>
      <c r="I295" s="40">
        <v>5.3849999999999998</v>
      </c>
      <c r="J295" s="40">
        <v>2289.4899999999998</v>
      </c>
      <c r="K295" s="40">
        <v>5.3849999999999998</v>
      </c>
      <c r="L295" s="40">
        <v>2289.4899999999998</v>
      </c>
      <c r="M295" s="41">
        <f>K295/L295</f>
        <v>2.3520522037659042E-3</v>
      </c>
      <c r="N295" s="39">
        <v>57.4</v>
      </c>
      <c r="O295" s="39">
        <f>M295*N295</f>
        <v>0.1350077964961629</v>
      </c>
      <c r="P295" s="205">
        <f>M295*60*1000</f>
        <v>141.12313222595424</v>
      </c>
      <c r="Q295" s="392">
        <f>P295*N295/1000</f>
        <v>8.1004677897697732</v>
      </c>
    </row>
    <row r="296" spans="1:17" s="4" customFormat="1" ht="12.75" customHeight="1">
      <c r="A296" s="116"/>
      <c r="B296" s="91" t="s">
        <v>774</v>
      </c>
      <c r="C296" s="215" t="s">
        <v>762</v>
      </c>
      <c r="D296" s="96">
        <v>59</v>
      </c>
      <c r="E296" s="96">
        <v>1991</v>
      </c>
      <c r="F296" s="97">
        <v>19.905999999999999</v>
      </c>
      <c r="G296" s="97">
        <v>4.5291569999999997</v>
      </c>
      <c r="H296" s="97">
        <v>9.6</v>
      </c>
      <c r="I296" s="97">
        <v>5.7768449999999998</v>
      </c>
      <c r="J296" s="97">
        <v>2442.5500000000002</v>
      </c>
      <c r="K296" s="97">
        <v>5.7768449999999998</v>
      </c>
      <c r="L296" s="97">
        <v>2442.5500000000002</v>
      </c>
      <c r="M296" s="99">
        <v>2.3650877157069452E-3</v>
      </c>
      <c r="N296" s="100">
        <v>81.313999999999993</v>
      </c>
      <c r="O296" s="100">
        <v>0.19231474251499453</v>
      </c>
      <c r="P296" s="216">
        <v>141.9052629424167</v>
      </c>
      <c r="Q296" s="394">
        <v>11.53888455089967</v>
      </c>
    </row>
    <row r="297" spans="1:17" s="4" customFormat="1" ht="12.75" customHeight="1">
      <c r="A297" s="116"/>
      <c r="B297" s="91" t="s">
        <v>774</v>
      </c>
      <c r="C297" s="215" t="s">
        <v>763</v>
      </c>
      <c r="D297" s="96">
        <v>39</v>
      </c>
      <c r="E297" s="96">
        <v>1990</v>
      </c>
      <c r="F297" s="97">
        <v>16.337</v>
      </c>
      <c r="G297" s="97">
        <v>4.7466210000000002</v>
      </c>
      <c r="H297" s="97">
        <v>6.32</v>
      </c>
      <c r="I297" s="97">
        <v>5.2703739999999994</v>
      </c>
      <c r="J297" s="97">
        <v>2218.0300000000002</v>
      </c>
      <c r="K297" s="97">
        <v>5.2703739999999994</v>
      </c>
      <c r="L297" s="97">
        <v>2218.0300000000002</v>
      </c>
      <c r="M297" s="99">
        <v>2.376150908689242E-3</v>
      </c>
      <c r="N297" s="100">
        <v>81.313999999999993</v>
      </c>
      <c r="O297" s="100">
        <v>0.19321433498915699</v>
      </c>
      <c r="P297" s="216">
        <v>142.5690545213545</v>
      </c>
      <c r="Q297" s="394">
        <v>11.592860099349418</v>
      </c>
    </row>
    <row r="298" spans="1:17" s="4" customFormat="1" ht="12.75" customHeight="1">
      <c r="A298" s="116"/>
      <c r="B298" s="91" t="s">
        <v>79</v>
      </c>
      <c r="C298" s="139" t="s">
        <v>66</v>
      </c>
      <c r="D298" s="86">
        <v>8</v>
      </c>
      <c r="E298" s="86">
        <v>1964</v>
      </c>
      <c r="F298" s="87">
        <v>2.496</v>
      </c>
      <c r="G298" s="87">
        <v>0.32800000000000001</v>
      </c>
      <c r="H298" s="87">
        <v>1.28</v>
      </c>
      <c r="I298" s="87">
        <v>0.88700000000000001</v>
      </c>
      <c r="J298" s="87">
        <v>369.42</v>
      </c>
      <c r="K298" s="87">
        <v>0.88700000000000001</v>
      </c>
      <c r="L298" s="87">
        <v>369.42</v>
      </c>
      <c r="M298" s="88">
        <v>2.4010611228412106E-3</v>
      </c>
      <c r="N298" s="89">
        <v>66.162999999999997</v>
      </c>
      <c r="O298" s="90">
        <v>0.158861407070543</v>
      </c>
      <c r="P298" s="144">
        <v>144.06366737047264</v>
      </c>
      <c r="Q298" s="143">
        <v>9.53168442423258</v>
      </c>
    </row>
    <row r="299" spans="1:17" s="4" customFormat="1" ht="12.75" customHeight="1">
      <c r="A299" s="116"/>
      <c r="B299" s="91" t="s">
        <v>698</v>
      </c>
      <c r="C299" s="206" t="s">
        <v>652</v>
      </c>
      <c r="D299" s="103">
        <v>50</v>
      </c>
      <c r="E299" s="103">
        <v>2006</v>
      </c>
      <c r="F299" s="104">
        <v>17.62</v>
      </c>
      <c r="G299" s="104">
        <v>7.4366120000000002</v>
      </c>
      <c r="H299" s="104">
        <v>4</v>
      </c>
      <c r="I299" s="104">
        <v>6.183389</v>
      </c>
      <c r="J299" s="104">
        <v>2532.42</v>
      </c>
      <c r="K299" s="104">
        <v>6.183389</v>
      </c>
      <c r="L299" s="104">
        <v>2532.42</v>
      </c>
      <c r="M299" s="105">
        <v>2.441691741496276E-3</v>
      </c>
      <c r="N299" s="106">
        <v>61.040000000000006</v>
      </c>
      <c r="O299" s="106">
        <v>0.14904086390093271</v>
      </c>
      <c r="P299" s="207">
        <v>146.50150448977655</v>
      </c>
      <c r="Q299" s="390">
        <v>8.9424518340559604</v>
      </c>
    </row>
    <row r="300" spans="1:17" s="4" customFormat="1" ht="12.75" customHeight="1">
      <c r="A300" s="116"/>
      <c r="B300" s="91" t="s">
        <v>318</v>
      </c>
      <c r="C300" s="203" t="s">
        <v>289</v>
      </c>
      <c r="D300" s="38">
        <v>44</v>
      </c>
      <c r="E300" s="38" t="s">
        <v>278</v>
      </c>
      <c r="F300" s="40">
        <v>10.695055</v>
      </c>
      <c r="G300" s="40">
        <v>4.6181000000000001</v>
      </c>
      <c r="H300" s="40">
        <v>1.458855</v>
      </c>
      <c r="I300" s="40">
        <v>4.6181000000000001</v>
      </c>
      <c r="J300" s="40">
        <v>1876.15</v>
      </c>
      <c r="K300" s="40">
        <v>4.6181000000000001</v>
      </c>
      <c r="L300" s="40">
        <v>1876.15</v>
      </c>
      <c r="M300" s="41">
        <v>2.4614769607973776E-3</v>
      </c>
      <c r="N300" s="39">
        <v>49.1</v>
      </c>
      <c r="O300" s="39">
        <v>0.12085851877515125</v>
      </c>
      <c r="P300" s="205">
        <v>147.68861764784268</v>
      </c>
      <c r="Q300" s="392">
        <v>7.251511126509075</v>
      </c>
    </row>
    <row r="301" spans="1:17" s="4" customFormat="1" ht="12.75" customHeight="1">
      <c r="A301" s="116"/>
      <c r="B301" s="38" t="s">
        <v>596</v>
      </c>
      <c r="C301" s="139" t="s">
        <v>568</v>
      </c>
      <c r="D301" s="86">
        <v>27</v>
      </c>
      <c r="E301" s="86">
        <v>1960</v>
      </c>
      <c r="F301" s="87">
        <v>2.2000000000000002</v>
      </c>
      <c r="G301" s="87">
        <v>0</v>
      </c>
      <c r="H301" s="87">
        <v>0</v>
      </c>
      <c r="I301" s="87">
        <v>2.19</v>
      </c>
      <c r="J301" s="87">
        <v>885.26</v>
      </c>
      <c r="K301" s="87">
        <v>2.19</v>
      </c>
      <c r="L301" s="87">
        <v>885.26</v>
      </c>
      <c r="M301" s="88">
        <f>K301/L301</f>
        <v>2.4738494905451507E-3</v>
      </c>
      <c r="N301" s="89">
        <v>74.2</v>
      </c>
      <c r="O301" s="90">
        <f>M301*N301</f>
        <v>0.1835596321984502</v>
      </c>
      <c r="P301" s="144">
        <f>M301*60*1000</f>
        <v>148.43096943270902</v>
      </c>
      <c r="Q301" s="143">
        <f>P301*N301/1000</f>
        <v>11.01357793190701</v>
      </c>
    </row>
    <row r="302" spans="1:17" s="4" customFormat="1" ht="12.75" customHeight="1">
      <c r="A302" s="116"/>
      <c r="B302" s="38" t="s">
        <v>596</v>
      </c>
      <c r="C302" s="139" t="s">
        <v>569</v>
      </c>
      <c r="D302" s="86">
        <v>22</v>
      </c>
      <c r="E302" s="86">
        <v>1991</v>
      </c>
      <c r="F302" s="87">
        <v>7.8</v>
      </c>
      <c r="G302" s="87">
        <v>1.36</v>
      </c>
      <c r="H302" s="87">
        <v>3.52</v>
      </c>
      <c r="I302" s="87">
        <v>2.9180000000000001</v>
      </c>
      <c r="J302" s="87">
        <v>1170.08</v>
      </c>
      <c r="K302" s="87">
        <v>2.9180000000000001</v>
      </c>
      <c r="L302" s="87">
        <v>1170.08</v>
      </c>
      <c r="M302" s="88">
        <f>K302/L302</f>
        <v>2.4938465745931904E-3</v>
      </c>
      <c r="N302" s="89">
        <v>74.2</v>
      </c>
      <c r="O302" s="90">
        <f>M302*N302</f>
        <v>0.18504341583481473</v>
      </c>
      <c r="P302" s="144">
        <f>M302*60*1000</f>
        <v>149.63079447559141</v>
      </c>
      <c r="Q302" s="143">
        <f>P302*N302/1000</f>
        <v>11.102604950088883</v>
      </c>
    </row>
    <row r="303" spans="1:17" s="4" customFormat="1" ht="12.75" customHeight="1">
      <c r="A303" s="116"/>
      <c r="B303" s="91" t="s">
        <v>276</v>
      </c>
      <c r="C303" s="203" t="s">
        <v>257</v>
      </c>
      <c r="D303" s="38">
        <v>40</v>
      </c>
      <c r="E303" s="38">
        <v>1992</v>
      </c>
      <c r="F303" s="40">
        <f>G303+H303+I303</f>
        <v>14.999000000000001</v>
      </c>
      <c r="G303" s="40">
        <v>2.9609999999999999</v>
      </c>
      <c r="H303" s="40">
        <v>6.4</v>
      </c>
      <c r="I303" s="40">
        <v>5.6379999999999999</v>
      </c>
      <c r="J303" s="40">
        <v>2256.0300000000002</v>
      </c>
      <c r="K303" s="40">
        <v>5.6379999999999999</v>
      </c>
      <c r="L303" s="40">
        <v>2256.0300000000002</v>
      </c>
      <c r="M303" s="41">
        <f>K303/L303</f>
        <v>2.4990802427272683E-3</v>
      </c>
      <c r="N303" s="39">
        <v>57.4</v>
      </c>
      <c r="O303" s="39">
        <f>M303*N303</f>
        <v>0.1434472059325452</v>
      </c>
      <c r="P303" s="205">
        <f>M303*60*1000</f>
        <v>149.9448145636361</v>
      </c>
      <c r="Q303" s="392">
        <f>P303*N303/1000</f>
        <v>8.6068323559527133</v>
      </c>
    </row>
    <row r="304" spans="1:17" s="4" customFormat="1" ht="12.75" customHeight="1">
      <c r="A304" s="116"/>
      <c r="B304" s="91" t="s">
        <v>276</v>
      </c>
      <c r="C304" s="203" t="s">
        <v>262</v>
      </c>
      <c r="D304" s="38">
        <v>24</v>
      </c>
      <c r="E304" s="38">
        <v>1993</v>
      </c>
      <c r="F304" s="40">
        <f>G304+H304+I304</f>
        <v>4.0389999999999997</v>
      </c>
      <c r="G304" s="40">
        <v>0</v>
      </c>
      <c r="H304" s="40">
        <v>0</v>
      </c>
      <c r="I304" s="40">
        <v>4.0389999999999997</v>
      </c>
      <c r="J304" s="40">
        <v>1614.06</v>
      </c>
      <c r="K304" s="40">
        <v>4.0389999999999997</v>
      </c>
      <c r="L304" s="40">
        <v>1614.06</v>
      </c>
      <c r="M304" s="41">
        <f>K304/L304</f>
        <v>2.5023852892705352E-3</v>
      </c>
      <c r="N304" s="39">
        <v>57.4</v>
      </c>
      <c r="O304" s="39">
        <f>M304*N304</f>
        <v>0.14363691560412872</v>
      </c>
      <c r="P304" s="205">
        <f>M304*60*1000</f>
        <v>150.14311735623212</v>
      </c>
      <c r="Q304" s="392">
        <f>P304*N304/1000</f>
        <v>8.6182149362477229</v>
      </c>
    </row>
    <row r="305" spans="1:17" s="4" customFormat="1" ht="12.75" customHeight="1">
      <c r="A305" s="116"/>
      <c r="B305" s="38" t="s">
        <v>507</v>
      </c>
      <c r="C305" s="139" t="s">
        <v>487</v>
      </c>
      <c r="D305" s="86">
        <v>32</v>
      </c>
      <c r="E305" s="86">
        <v>1986</v>
      </c>
      <c r="F305" s="87">
        <v>12.355</v>
      </c>
      <c r="G305" s="87">
        <v>2.8260000000000001</v>
      </c>
      <c r="H305" s="87">
        <v>4.8</v>
      </c>
      <c r="I305" s="87">
        <v>4.7190000000000003</v>
      </c>
      <c r="J305" s="87">
        <v>1310.74</v>
      </c>
      <c r="K305" s="87">
        <v>4.6820000000000004</v>
      </c>
      <c r="L305" s="87">
        <v>1732.55</v>
      </c>
      <c r="M305" s="88">
        <f>K305/L305</f>
        <v>2.7023751118293846E-3</v>
      </c>
      <c r="N305" s="89">
        <v>72.27</v>
      </c>
      <c r="O305" s="90">
        <f>M305*N305</f>
        <v>0.1953006493319096</v>
      </c>
      <c r="P305" s="144">
        <f>M305*60*1000</f>
        <v>162.14250670976307</v>
      </c>
      <c r="Q305" s="143">
        <f>P305*N305/1000</f>
        <v>11.718038959914576</v>
      </c>
    </row>
    <row r="306" spans="1:17" s="4" customFormat="1" ht="12.75" customHeight="1">
      <c r="A306" s="116"/>
      <c r="B306" s="91" t="s">
        <v>318</v>
      </c>
      <c r="C306" s="203" t="s">
        <v>290</v>
      </c>
      <c r="D306" s="38">
        <v>45</v>
      </c>
      <c r="E306" s="38" t="s">
        <v>278</v>
      </c>
      <c r="F306" s="40">
        <v>18.582964</v>
      </c>
      <c r="G306" s="40">
        <v>6.3579620000000006</v>
      </c>
      <c r="H306" s="40">
        <v>5.8670399999999994</v>
      </c>
      <c r="I306" s="40">
        <v>6.3579620000000006</v>
      </c>
      <c r="J306" s="40">
        <v>2335.09</v>
      </c>
      <c r="K306" s="40">
        <v>6.3579620000000006</v>
      </c>
      <c r="L306" s="40">
        <v>2335.09</v>
      </c>
      <c r="M306" s="41">
        <v>2.7227909845016682E-3</v>
      </c>
      <c r="N306" s="39">
        <v>49.1</v>
      </c>
      <c r="O306" s="39">
        <v>0.13368903733903192</v>
      </c>
      <c r="P306" s="205">
        <v>163.3674590701001</v>
      </c>
      <c r="Q306" s="392">
        <v>8.0213422403419159</v>
      </c>
    </row>
    <row r="307" spans="1:17" s="4" customFormat="1" ht="12.75" customHeight="1">
      <c r="A307" s="116"/>
      <c r="B307" s="38" t="s">
        <v>853</v>
      </c>
      <c r="C307" s="219" t="s">
        <v>840</v>
      </c>
      <c r="D307" s="220">
        <v>38</v>
      </c>
      <c r="E307" s="220">
        <v>1987</v>
      </c>
      <c r="F307" s="221">
        <v>17.367000000000001</v>
      </c>
      <c r="G307" s="221">
        <v>3.7229999999999999</v>
      </c>
      <c r="H307" s="221">
        <v>7.36</v>
      </c>
      <c r="I307" s="221">
        <v>6.283995</v>
      </c>
      <c r="J307" s="221">
        <v>2284.84</v>
      </c>
      <c r="K307" s="221">
        <v>6.283995</v>
      </c>
      <c r="L307" s="221">
        <v>2284.84</v>
      </c>
      <c r="M307" s="222">
        <v>2.7502998021743316E-3</v>
      </c>
      <c r="N307" s="223">
        <v>62.021000000000001</v>
      </c>
      <c r="O307" s="223">
        <v>0.17057634403065422</v>
      </c>
      <c r="P307" s="224">
        <v>165.01798813045988</v>
      </c>
      <c r="Q307" s="395">
        <v>10.234580641839253</v>
      </c>
    </row>
    <row r="308" spans="1:17" s="4" customFormat="1" ht="12.75" customHeight="1">
      <c r="A308" s="116"/>
      <c r="B308" s="38" t="s">
        <v>507</v>
      </c>
      <c r="C308" s="139" t="s">
        <v>488</v>
      </c>
      <c r="D308" s="86">
        <v>12</v>
      </c>
      <c r="E308" s="86">
        <v>1960</v>
      </c>
      <c r="F308" s="87">
        <v>4.8869999999999996</v>
      </c>
      <c r="G308" s="87">
        <v>1.425</v>
      </c>
      <c r="H308" s="87">
        <v>1.92</v>
      </c>
      <c r="I308" s="87">
        <v>1.542</v>
      </c>
      <c r="J308" s="87">
        <v>557.91</v>
      </c>
      <c r="K308" s="87">
        <v>1.167</v>
      </c>
      <c r="L308" s="87">
        <v>422.39</v>
      </c>
      <c r="M308" s="88">
        <f>K308/L308</f>
        <v>2.7628494992779189E-3</v>
      </c>
      <c r="N308" s="89">
        <v>72.27</v>
      </c>
      <c r="O308" s="90">
        <f>M308*N308</f>
        <v>0.19967113331281519</v>
      </c>
      <c r="P308" s="144">
        <f>M308*60*1000</f>
        <v>165.77096995667512</v>
      </c>
      <c r="Q308" s="143">
        <f>P308*N308/1000</f>
        <v>11.980267998768911</v>
      </c>
    </row>
    <row r="309" spans="1:17" s="4" customFormat="1" ht="12.75" customHeight="1">
      <c r="A309" s="116"/>
      <c r="B309" s="91" t="s">
        <v>318</v>
      </c>
      <c r="C309" s="203" t="s">
        <v>291</v>
      </c>
      <c r="D309" s="38">
        <v>76</v>
      </c>
      <c r="E309" s="38" t="s">
        <v>278</v>
      </c>
      <c r="F309" s="40">
        <v>29.852020000000003</v>
      </c>
      <c r="G309" s="40">
        <v>11.356010000000001</v>
      </c>
      <c r="H309" s="40">
        <v>7.1400000000000006</v>
      </c>
      <c r="I309" s="40">
        <v>11.356010000000001</v>
      </c>
      <c r="J309" s="40">
        <v>4068.38</v>
      </c>
      <c r="K309" s="40">
        <v>11.356010000000001</v>
      </c>
      <c r="L309" s="40">
        <v>4068.38</v>
      </c>
      <c r="M309" s="41">
        <v>2.7912854748081547E-3</v>
      </c>
      <c r="N309" s="39">
        <v>49.1</v>
      </c>
      <c r="O309" s="39">
        <v>0.13705211681308041</v>
      </c>
      <c r="P309" s="205">
        <v>167.47712848848929</v>
      </c>
      <c r="Q309" s="392">
        <v>8.2231270087848252</v>
      </c>
    </row>
    <row r="310" spans="1:17" s="4" customFormat="1" ht="12.75" customHeight="1">
      <c r="A310" s="116"/>
      <c r="B310" s="91" t="s">
        <v>774</v>
      </c>
      <c r="C310" s="215" t="s">
        <v>764</v>
      </c>
      <c r="D310" s="96">
        <v>30</v>
      </c>
      <c r="E310" s="96">
        <v>1990</v>
      </c>
      <c r="F310" s="97">
        <v>12.531000000000001</v>
      </c>
      <c r="G310" s="97">
        <v>3.1333380000000002</v>
      </c>
      <c r="H310" s="97">
        <v>4.8</v>
      </c>
      <c r="I310" s="97">
        <v>4.5976650000000001</v>
      </c>
      <c r="J310" s="97">
        <v>1613.04</v>
      </c>
      <c r="K310" s="97">
        <v>4.5976650000000001</v>
      </c>
      <c r="L310" s="97">
        <v>1613.04</v>
      </c>
      <c r="M310" s="99">
        <v>2.8503105936616576E-3</v>
      </c>
      <c r="N310" s="100">
        <v>81.313999999999993</v>
      </c>
      <c r="O310" s="100">
        <v>0.23177015561300401</v>
      </c>
      <c r="P310" s="216">
        <v>171.01863561969947</v>
      </c>
      <c r="Q310" s="394">
        <v>13.906209336780242</v>
      </c>
    </row>
    <row r="311" spans="1:17" s="4" customFormat="1" ht="12.75" customHeight="1">
      <c r="A311" s="116"/>
      <c r="B311" s="38" t="s">
        <v>596</v>
      </c>
      <c r="C311" s="139" t="s">
        <v>570</v>
      </c>
      <c r="D311" s="86">
        <v>20</v>
      </c>
      <c r="E311" s="86">
        <v>1995</v>
      </c>
      <c r="F311" s="87">
        <v>8.43</v>
      </c>
      <c r="G311" s="87">
        <v>2.04</v>
      </c>
      <c r="H311" s="87">
        <v>3.2</v>
      </c>
      <c r="I311" s="87">
        <v>3.18</v>
      </c>
      <c r="J311" s="87">
        <v>1108.2</v>
      </c>
      <c r="K311" s="87">
        <v>3.18</v>
      </c>
      <c r="L311" s="87">
        <v>1108.2</v>
      </c>
      <c r="M311" s="88">
        <f>K311/L311</f>
        <v>2.869518137520303E-3</v>
      </c>
      <c r="N311" s="89">
        <v>74.2</v>
      </c>
      <c r="O311" s="90">
        <f>M311*N311</f>
        <v>0.21291824580400651</v>
      </c>
      <c r="P311" s="144">
        <f>M311*60*1000</f>
        <v>172.17108825121818</v>
      </c>
      <c r="Q311" s="143">
        <f>P311*N311/1000</f>
        <v>12.77509474824039</v>
      </c>
    </row>
    <row r="312" spans="1:17" s="4" customFormat="1" ht="12.75" customHeight="1">
      <c r="A312" s="116"/>
      <c r="B312" s="38" t="s">
        <v>596</v>
      </c>
      <c r="C312" s="139" t="s">
        <v>571</v>
      </c>
      <c r="D312" s="86">
        <v>28</v>
      </c>
      <c r="E312" s="86">
        <v>1957</v>
      </c>
      <c r="F312" s="87">
        <v>4.3</v>
      </c>
      <c r="G312" s="87">
        <v>0</v>
      </c>
      <c r="H312" s="87">
        <v>0</v>
      </c>
      <c r="I312" s="87">
        <v>4.3</v>
      </c>
      <c r="J312" s="87">
        <v>1486.32</v>
      </c>
      <c r="K312" s="87">
        <v>4.3</v>
      </c>
      <c r="L312" s="87">
        <v>1486.32</v>
      </c>
      <c r="M312" s="88">
        <f>K312/L312</f>
        <v>2.8930512944722537E-3</v>
      </c>
      <c r="N312" s="89">
        <v>74.2</v>
      </c>
      <c r="O312" s="90">
        <f>M312*N312</f>
        <v>0.21466440604984122</v>
      </c>
      <c r="P312" s="144">
        <f>M312*60*1000</f>
        <v>173.58307766833522</v>
      </c>
      <c r="Q312" s="143">
        <f>P312*N312/1000</f>
        <v>12.879864362990475</v>
      </c>
    </row>
    <row r="313" spans="1:17" s="4" customFormat="1" ht="12.75" customHeight="1">
      <c r="A313" s="116"/>
      <c r="B313" s="91" t="s">
        <v>276</v>
      </c>
      <c r="C313" s="203" t="s">
        <v>260</v>
      </c>
      <c r="D313" s="38">
        <v>50</v>
      </c>
      <c r="E313" s="38">
        <v>1980</v>
      </c>
      <c r="F313" s="40">
        <f>G313+H313+I313</f>
        <v>18.899000000000001</v>
      </c>
      <c r="G313" s="40">
        <v>3.2429999999999999</v>
      </c>
      <c r="H313" s="40">
        <v>8</v>
      </c>
      <c r="I313" s="40">
        <v>7.6559999999999997</v>
      </c>
      <c r="J313" s="40">
        <v>2615.04</v>
      </c>
      <c r="K313" s="40">
        <v>7.6559999999999997</v>
      </c>
      <c r="L313" s="40">
        <v>2615.04</v>
      </c>
      <c r="M313" s="41">
        <f>K313/L313</f>
        <v>2.9276798825256974E-3</v>
      </c>
      <c r="N313" s="39">
        <v>57.4</v>
      </c>
      <c r="O313" s="39">
        <f>M313*N313</f>
        <v>0.16804882525697504</v>
      </c>
      <c r="P313" s="205">
        <f>M313*60*1000</f>
        <v>175.66079295154185</v>
      </c>
      <c r="Q313" s="392">
        <f>P313*N313/1000</f>
        <v>10.082929515418503</v>
      </c>
    </row>
    <row r="314" spans="1:17" s="4" customFormat="1" ht="12.75" customHeight="1">
      <c r="A314" s="116"/>
      <c r="B314" s="91" t="s">
        <v>220</v>
      </c>
      <c r="C314" s="203" t="s">
        <v>190</v>
      </c>
      <c r="D314" s="38">
        <v>100</v>
      </c>
      <c r="E314" s="38">
        <v>1972</v>
      </c>
      <c r="F314" s="40">
        <v>36.39</v>
      </c>
      <c r="G314" s="204">
        <v>10.11</v>
      </c>
      <c r="H314" s="204">
        <v>13.27</v>
      </c>
      <c r="I314" s="40">
        <v>13.01</v>
      </c>
      <c r="J314" s="40">
        <v>4426.37</v>
      </c>
      <c r="K314" s="40">
        <f>I314/J314*L314</f>
        <v>13.010088176090113</v>
      </c>
      <c r="L314" s="40">
        <v>4426.3999999999996</v>
      </c>
      <c r="M314" s="41">
        <f>K314/L314</f>
        <v>2.9392030038157676E-3</v>
      </c>
      <c r="N314" s="39">
        <f>49.4*1.09</f>
        <v>53.846000000000004</v>
      </c>
      <c r="O314" s="39">
        <f>M314*N314</f>
        <v>0.15826432494346385</v>
      </c>
      <c r="P314" s="205">
        <f>M314*60*1000</f>
        <v>176.35218022894605</v>
      </c>
      <c r="Q314" s="392">
        <f>P314*N314/1000</f>
        <v>9.4958594966078298</v>
      </c>
    </row>
    <row r="315" spans="1:17" s="4" customFormat="1" ht="12.75" customHeight="1">
      <c r="A315" s="116"/>
      <c r="B315" s="38" t="s">
        <v>853</v>
      </c>
      <c r="C315" s="219" t="s">
        <v>841</v>
      </c>
      <c r="D315" s="220">
        <v>50</v>
      </c>
      <c r="E315" s="220">
        <v>1985</v>
      </c>
      <c r="F315" s="221">
        <v>22.562000000000001</v>
      </c>
      <c r="G315" s="221">
        <v>4.9980000000000002</v>
      </c>
      <c r="H315" s="221">
        <v>8</v>
      </c>
      <c r="I315" s="221">
        <v>9.5640000000000001</v>
      </c>
      <c r="J315" s="221">
        <v>3248.27</v>
      </c>
      <c r="K315" s="221">
        <v>9.5640000000000001</v>
      </c>
      <c r="L315" s="221">
        <v>3248.27</v>
      </c>
      <c r="M315" s="222">
        <v>2.9443365237495651E-3</v>
      </c>
      <c r="N315" s="223">
        <v>62.021000000000001</v>
      </c>
      <c r="O315" s="223">
        <v>0.18261069553947179</v>
      </c>
      <c r="P315" s="224">
        <v>176.6601914249739</v>
      </c>
      <c r="Q315" s="395">
        <v>10.956641732368308</v>
      </c>
    </row>
    <row r="316" spans="1:17" s="4" customFormat="1" ht="12.75" customHeight="1">
      <c r="A316" s="116"/>
      <c r="B316" s="91" t="s">
        <v>318</v>
      </c>
      <c r="C316" s="203" t="s">
        <v>292</v>
      </c>
      <c r="D316" s="38">
        <v>21</v>
      </c>
      <c r="E316" s="38" t="s">
        <v>278</v>
      </c>
      <c r="F316" s="40">
        <v>6.7806000000000015</v>
      </c>
      <c r="G316" s="40">
        <v>2.8548000000000004</v>
      </c>
      <c r="H316" s="40">
        <v>1.071</v>
      </c>
      <c r="I316" s="40">
        <v>2.8548000000000004</v>
      </c>
      <c r="J316" s="40">
        <v>960.56000000000006</v>
      </c>
      <c r="K316" s="40">
        <v>2.8548000000000004</v>
      </c>
      <c r="L316" s="40">
        <v>960.56000000000006</v>
      </c>
      <c r="M316" s="41">
        <v>2.9720163238111104E-3</v>
      </c>
      <c r="N316" s="39">
        <v>49.1</v>
      </c>
      <c r="O316" s="39">
        <v>0.14592600149912552</v>
      </c>
      <c r="P316" s="205">
        <v>178.32097942866662</v>
      </c>
      <c r="Q316" s="392">
        <v>8.755560089947533</v>
      </c>
    </row>
    <row r="317" spans="1:17" s="4" customFormat="1" ht="12.75" customHeight="1">
      <c r="A317" s="116"/>
      <c r="B317" s="38" t="s">
        <v>596</v>
      </c>
      <c r="C317" s="139" t="s">
        <v>572</v>
      </c>
      <c r="D317" s="86">
        <v>20</v>
      </c>
      <c r="E317" s="86">
        <v>1979</v>
      </c>
      <c r="F317" s="87">
        <v>8.3800000000000008</v>
      </c>
      <c r="G317" s="87">
        <v>1.77</v>
      </c>
      <c r="H317" s="87">
        <v>3.04</v>
      </c>
      <c r="I317" s="87">
        <v>3.17</v>
      </c>
      <c r="J317" s="87">
        <v>1052.0999999999999</v>
      </c>
      <c r="K317" s="87">
        <v>3.17</v>
      </c>
      <c r="L317" s="87">
        <v>1052.0999999999999</v>
      </c>
      <c r="M317" s="88">
        <f>K317/L317</f>
        <v>3.0130215758958274E-3</v>
      </c>
      <c r="N317" s="89">
        <v>74.2</v>
      </c>
      <c r="O317" s="90">
        <f>M317*N317</f>
        <v>0.22356620093147039</v>
      </c>
      <c r="P317" s="144">
        <f>M317*60*1000</f>
        <v>180.78129455374963</v>
      </c>
      <c r="Q317" s="143">
        <f>P317*N317/1000</f>
        <v>13.413972055888223</v>
      </c>
    </row>
    <row r="318" spans="1:17" s="4" customFormat="1" ht="12.75" customHeight="1">
      <c r="A318" s="116"/>
      <c r="B318" s="38" t="s">
        <v>806</v>
      </c>
      <c r="C318" s="209" t="s">
        <v>791</v>
      </c>
      <c r="D318" s="210">
        <v>41</v>
      </c>
      <c r="E318" s="210">
        <v>1991</v>
      </c>
      <c r="F318" s="211">
        <v>16.478000000000002</v>
      </c>
      <c r="G318" s="211">
        <v>3.1619999999999999</v>
      </c>
      <c r="H318" s="211">
        <v>6.4</v>
      </c>
      <c r="I318" s="211">
        <v>6.9160000000000004</v>
      </c>
      <c r="J318" s="211">
        <v>2281.19</v>
      </c>
      <c r="K318" s="211">
        <v>6.9160000000000004</v>
      </c>
      <c r="L318" s="211">
        <v>2281.19</v>
      </c>
      <c r="M318" s="212">
        <v>3.0317509720803617E-3</v>
      </c>
      <c r="N318" s="213">
        <v>94.612000000000009</v>
      </c>
      <c r="O318" s="213">
        <v>0.28684002297046718</v>
      </c>
      <c r="P318" s="214">
        <v>181.90505832482171</v>
      </c>
      <c r="Q318" s="393">
        <v>17.210401378228035</v>
      </c>
    </row>
    <row r="319" spans="1:17" s="4" customFormat="1" ht="12.75" customHeight="1">
      <c r="A319" s="116"/>
      <c r="B319" s="38" t="s">
        <v>596</v>
      </c>
      <c r="C319" s="139" t="s">
        <v>574</v>
      </c>
      <c r="D319" s="86">
        <v>21</v>
      </c>
      <c r="E319" s="86">
        <v>1971</v>
      </c>
      <c r="F319" s="87">
        <v>8.6300000000000008</v>
      </c>
      <c r="G319" s="87">
        <v>2.46</v>
      </c>
      <c r="H319" s="87">
        <v>3.2</v>
      </c>
      <c r="I319" s="87">
        <v>2.95</v>
      </c>
      <c r="J319" s="87">
        <v>965.39</v>
      </c>
      <c r="K319" s="87">
        <v>2.95</v>
      </c>
      <c r="L319" s="87">
        <v>965.39</v>
      </c>
      <c r="M319" s="88">
        <f>K319/L319</f>
        <v>3.0557598483514437E-3</v>
      </c>
      <c r="N319" s="89">
        <v>74.2</v>
      </c>
      <c r="O319" s="90">
        <f>M319*N319</f>
        <v>0.22673738074767713</v>
      </c>
      <c r="P319" s="144">
        <f>M319*60*1000</f>
        <v>183.34559090108664</v>
      </c>
      <c r="Q319" s="143">
        <f>P319*N319/1000</f>
        <v>13.604242844860631</v>
      </c>
    </row>
    <row r="320" spans="1:17" s="4" customFormat="1" ht="12.75" customHeight="1">
      <c r="A320" s="116"/>
      <c r="B320" s="38" t="s">
        <v>596</v>
      </c>
      <c r="C320" s="139" t="s">
        <v>573</v>
      </c>
      <c r="D320" s="86">
        <v>22</v>
      </c>
      <c r="E320" s="86">
        <v>1983</v>
      </c>
      <c r="F320" s="87">
        <v>8.85</v>
      </c>
      <c r="G320" s="87">
        <v>1.76</v>
      </c>
      <c r="H320" s="87">
        <v>3.36</v>
      </c>
      <c r="I320" s="87">
        <v>3.72</v>
      </c>
      <c r="J320" s="87">
        <v>1216.04</v>
      </c>
      <c r="K320" s="87">
        <v>3.72</v>
      </c>
      <c r="L320" s="87">
        <v>1216.04</v>
      </c>
      <c r="M320" s="88">
        <f>K320/L320</f>
        <v>3.0591098977007336E-3</v>
      </c>
      <c r="N320" s="89">
        <v>74.2</v>
      </c>
      <c r="O320" s="90">
        <f>M320*N320</f>
        <v>0.22698595440939445</v>
      </c>
      <c r="P320" s="144">
        <f>M320*60*1000</f>
        <v>183.54659386204403</v>
      </c>
      <c r="Q320" s="143">
        <f>P320*N320/1000</f>
        <v>13.619157264563668</v>
      </c>
    </row>
    <row r="321" spans="1:17" s="4" customFormat="1" ht="12.75" customHeight="1">
      <c r="A321" s="116"/>
      <c r="B321" s="38" t="s">
        <v>596</v>
      </c>
      <c r="C321" s="139" t="s">
        <v>575</v>
      </c>
      <c r="D321" s="86">
        <v>19</v>
      </c>
      <c r="E321" s="86">
        <v>1962</v>
      </c>
      <c r="F321" s="87">
        <v>7.3</v>
      </c>
      <c r="G321" s="87">
        <v>2.4700000000000002</v>
      </c>
      <c r="H321" s="87">
        <v>2.3199999999999998</v>
      </c>
      <c r="I321" s="87">
        <v>2.5</v>
      </c>
      <c r="J321" s="87">
        <v>802.35</v>
      </c>
      <c r="K321" s="87">
        <v>2.5</v>
      </c>
      <c r="L321" s="87">
        <v>802.35</v>
      </c>
      <c r="M321" s="88">
        <f>K321/L321</f>
        <v>3.1158471988533679E-3</v>
      </c>
      <c r="N321" s="89">
        <v>74.2</v>
      </c>
      <c r="O321" s="90">
        <f>M321*N321</f>
        <v>0.23119586215491991</v>
      </c>
      <c r="P321" s="144">
        <f>M321*60*1000</f>
        <v>186.95083193120206</v>
      </c>
      <c r="Q321" s="143">
        <f>P321*N321/1000</f>
        <v>13.871751729295195</v>
      </c>
    </row>
    <row r="322" spans="1:17" s="4" customFormat="1" ht="12.75" customHeight="1">
      <c r="A322" s="116"/>
      <c r="B322" s="38" t="s">
        <v>853</v>
      </c>
      <c r="C322" s="219" t="s">
        <v>842</v>
      </c>
      <c r="D322" s="220">
        <v>37</v>
      </c>
      <c r="E322" s="220">
        <v>1986</v>
      </c>
      <c r="F322" s="221">
        <v>16.826000000000001</v>
      </c>
      <c r="G322" s="221">
        <v>3.8250000000000002</v>
      </c>
      <c r="H322" s="221">
        <v>5.92</v>
      </c>
      <c r="I322" s="221">
        <v>7.0809959999999998</v>
      </c>
      <c r="J322" s="221">
        <v>2244.37</v>
      </c>
      <c r="K322" s="221">
        <v>7.0809959999999998</v>
      </c>
      <c r="L322" s="221">
        <v>2244.37</v>
      </c>
      <c r="M322" s="222">
        <v>3.1550038540882298E-3</v>
      </c>
      <c r="N322" s="223">
        <v>62.021000000000001</v>
      </c>
      <c r="O322" s="223">
        <v>0.1956764940344061</v>
      </c>
      <c r="P322" s="224">
        <v>189.30023124529379</v>
      </c>
      <c r="Q322" s="395">
        <v>11.740589642064366</v>
      </c>
    </row>
    <row r="323" spans="1:17" s="4" customFormat="1" ht="12.75" customHeight="1">
      <c r="A323" s="116"/>
      <c r="B323" s="91" t="s">
        <v>698</v>
      </c>
      <c r="C323" s="206" t="s">
        <v>653</v>
      </c>
      <c r="D323" s="103">
        <v>28</v>
      </c>
      <c r="E323" s="103">
        <v>2001</v>
      </c>
      <c r="F323" s="104">
        <v>16.370999999999999</v>
      </c>
      <c r="G323" s="104">
        <v>3.8626</v>
      </c>
      <c r="H323" s="104">
        <v>4.8</v>
      </c>
      <c r="I323" s="104">
        <v>7.7084039999999998</v>
      </c>
      <c r="J323" s="104">
        <v>2440.5300000000002</v>
      </c>
      <c r="K323" s="104">
        <v>7.7084039999999998</v>
      </c>
      <c r="L323" s="104">
        <v>2440.5300000000002</v>
      </c>
      <c r="M323" s="105">
        <v>3.1584959004806331E-3</v>
      </c>
      <c r="N323" s="106">
        <v>61.040000000000006</v>
      </c>
      <c r="O323" s="106">
        <v>0.19279458976533786</v>
      </c>
      <c r="P323" s="207">
        <v>189.50975402883799</v>
      </c>
      <c r="Q323" s="390">
        <v>11.567675385920273</v>
      </c>
    </row>
    <row r="324" spans="1:17" s="4" customFormat="1" ht="12.75" customHeight="1">
      <c r="A324" s="116"/>
      <c r="B324" s="91" t="s">
        <v>276</v>
      </c>
      <c r="C324" s="203" t="s">
        <v>261</v>
      </c>
      <c r="D324" s="38">
        <v>40</v>
      </c>
      <c r="E324" s="38">
        <v>1987</v>
      </c>
      <c r="F324" s="40">
        <f>G324+H324+I324</f>
        <v>16.298999999999999</v>
      </c>
      <c r="G324" s="40">
        <v>2.6850000000000001</v>
      </c>
      <c r="H324" s="40">
        <v>6.4</v>
      </c>
      <c r="I324" s="40">
        <v>7.2140000000000004</v>
      </c>
      <c r="J324" s="40">
        <v>2272</v>
      </c>
      <c r="K324" s="40">
        <v>7.2140000000000004</v>
      </c>
      <c r="L324" s="40">
        <v>2272</v>
      </c>
      <c r="M324" s="41">
        <f>K324/L324</f>
        <v>3.1751760563380285E-3</v>
      </c>
      <c r="N324" s="39">
        <v>57.4</v>
      </c>
      <c r="O324" s="39">
        <f>M324*N324</f>
        <v>0.18225510563380282</v>
      </c>
      <c r="P324" s="205">
        <f>M324*60*1000</f>
        <v>190.51056338028172</v>
      </c>
      <c r="Q324" s="392">
        <f>P324*N324/1000</f>
        <v>10.935306338028171</v>
      </c>
    </row>
    <row r="325" spans="1:17" s="4" customFormat="1" ht="12.75" customHeight="1">
      <c r="A325" s="116"/>
      <c r="B325" s="91" t="s">
        <v>442</v>
      </c>
      <c r="C325" s="139" t="s">
        <v>412</v>
      </c>
      <c r="D325" s="86">
        <v>12</v>
      </c>
      <c r="E325" s="86">
        <v>1995</v>
      </c>
      <c r="F325" s="87">
        <f>G325+H325+I325</f>
        <v>5.8589970000000005</v>
      </c>
      <c r="G325" s="87">
        <v>1.3704069999999999</v>
      </c>
      <c r="H325" s="87">
        <v>2.08</v>
      </c>
      <c r="I325" s="87">
        <v>2.4085899999999998</v>
      </c>
      <c r="J325" s="87">
        <v>746.79</v>
      </c>
      <c r="K325" s="87">
        <f>I325</f>
        <v>2.4085899999999998</v>
      </c>
      <c r="L325" s="87">
        <f>J325</f>
        <v>746.79</v>
      </c>
      <c r="M325" s="88">
        <f>K325/L325</f>
        <v>3.2252574351557999E-3</v>
      </c>
      <c r="N325" s="89">
        <v>56.789000000000001</v>
      </c>
      <c r="O325" s="90">
        <f>M325*N325</f>
        <v>0.18315914448506274</v>
      </c>
      <c r="P325" s="144">
        <f>M325*60*1000</f>
        <v>193.51544610934798</v>
      </c>
      <c r="Q325" s="143">
        <f>P325*N325/1000</f>
        <v>10.989548669103762</v>
      </c>
    </row>
    <row r="326" spans="1:17" s="4" customFormat="1" ht="12.75" customHeight="1">
      <c r="A326" s="116"/>
      <c r="B326" s="38" t="s">
        <v>853</v>
      </c>
      <c r="C326" s="219" t="s">
        <v>843</v>
      </c>
      <c r="D326" s="220">
        <v>10</v>
      </c>
      <c r="E326" s="220">
        <v>1977</v>
      </c>
      <c r="F326" s="221">
        <v>4.3067000000000002</v>
      </c>
      <c r="G326" s="221">
        <v>0.81599999999999995</v>
      </c>
      <c r="H326" s="221">
        <v>1.6</v>
      </c>
      <c r="I326" s="221">
        <v>1.890701</v>
      </c>
      <c r="J326" s="221">
        <v>580.30999999999995</v>
      </c>
      <c r="K326" s="221">
        <v>1.890701</v>
      </c>
      <c r="L326" s="221">
        <v>580.30999999999995</v>
      </c>
      <c r="M326" s="222">
        <v>3.2580879185263052E-3</v>
      </c>
      <c r="N326" s="223">
        <v>62.021000000000001</v>
      </c>
      <c r="O326" s="223">
        <v>0.20206987079491998</v>
      </c>
      <c r="P326" s="224">
        <v>195.48527511157832</v>
      </c>
      <c r="Q326" s="395">
        <v>12.124192247695198</v>
      </c>
    </row>
    <row r="327" spans="1:17" s="4" customFormat="1" ht="12.75" customHeight="1">
      <c r="A327" s="116"/>
      <c r="B327" s="91" t="s">
        <v>276</v>
      </c>
      <c r="C327" s="203" t="s">
        <v>259</v>
      </c>
      <c r="D327" s="38">
        <v>39</v>
      </c>
      <c r="E327" s="38">
        <v>1988</v>
      </c>
      <c r="F327" s="40">
        <f>G327+H327+I327</f>
        <v>16.999000000000002</v>
      </c>
      <c r="G327" s="40">
        <v>3.339</v>
      </c>
      <c r="H327" s="40">
        <v>6.24</v>
      </c>
      <c r="I327" s="40">
        <v>7.42</v>
      </c>
      <c r="J327" s="40">
        <v>2275.19</v>
      </c>
      <c r="K327" s="40">
        <v>7.42</v>
      </c>
      <c r="L327" s="40">
        <v>2275.19</v>
      </c>
      <c r="M327" s="41">
        <f>K327/L327</f>
        <v>3.261266092062641E-3</v>
      </c>
      <c r="N327" s="39">
        <v>57.4</v>
      </c>
      <c r="O327" s="39">
        <f>M327*N327</f>
        <v>0.18719667368439558</v>
      </c>
      <c r="P327" s="205">
        <f>M327*60*1000</f>
        <v>195.67596552375846</v>
      </c>
      <c r="Q327" s="392">
        <f>P327*N327/1000</f>
        <v>11.231800421063735</v>
      </c>
    </row>
    <row r="328" spans="1:17" s="4" customFormat="1" ht="12.75" customHeight="1">
      <c r="A328" s="116"/>
      <c r="B328" s="38" t="s">
        <v>853</v>
      </c>
      <c r="C328" s="219" t="s">
        <v>844</v>
      </c>
      <c r="D328" s="220">
        <v>73</v>
      </c>
      <c r="E328" s="220">
        <v>1966</v>
      </c>
      <c r="F328" s="221">
        <v>12.599</v>
      </c>
      <c r="G328" s="221">
        <v>5.0324249999999999</v>
      </c>
      <c r="H328" s="221">
        <v>0.76</v>
      </c>
      <c r="I328" s="221">
        <v>6.8065750000000005</v>
      </c>
      <c r="J328" s="221">
        <v>2087.0500000000002</v>
      </c>
      <c r="K328" s="221">
        <v>6.8065750000000005</v>
      </c>
      <c r="L328" s="221">
        <v>2087.0500000000002</v>
      </c>
      <c r="M328" s="222">
        <v>3.2613377734122327E-3</v>
      </c>
      <c r="N328" s="223">
        <v>62.021000000000001</v>
      </c>
      <c r="O328" s="223">
        <v>0.20227143004480008</v>
      </c>
      <c r="P328" s="224">
        <v>195.68026640473397</v>
      </c>
      <c r="Q328" s="395">
        <v>12.136285802688006</v>
      </c>
    </row>
    <row r="329" spans="1:17" s="4" customFormat="1" ht="12.75" customHeight="1">
      <c r="A329" s="116"/>
      <c r="B329" s="91" t="s">
        <v>442</v>
      </c>
      <c r="C329" s="139" t="s">
        <v>413</v>
      </c>
      <c r="D329" s="86">
        <v>60</v>
      </c>
      <c r="E329" s="86">
        <v>1984</v>
      </c>
      <c r="F329" s="87">
        <f>G329+H329+I329</f>
        <v>22.091009</v>
      </c>
      <c r="G329" s="87">
        <v>4.5488730000000004</v>
      </c>
      <c r="H329" s="87">
        <v>9.6</v>
      </c>
      <c r="I329" s="87">
        <v>7.9421359999999996</v>
      </c>
      <c r="J329" s="87">
        <v>2410.81</v>
      </c>
      <c r="K329" s="87">
        <f>I329</f>
        <v>7.9421359999999996</v>
      </c>
      <c r="L329" s="87">
        <f>J329</f>
        <v>2410.81</v>
      </c>
      <c r="M329" s="88">
        <f>K329/L329</f>
        <v>3.294384874793119E-3</v>
      </c>
      <c r="N329" s="89">
        <v>56.789000000000001</v>
      </c>
      <c r="O329" s="90">
        <f>M329*N329</f>
        <v>0.18708482265462645</v>
      </c>
      <c r="P329" s="144">
        <f>M329*60*1000</f>
        <v>197.66309248758714</v>
      </c>
      <c r="Q329" s="143">
        <f>P329*N329/1000</f>
        <v>11.225089359277586</v>
      </c>
    </row>
    <row r="330" spans="1:17" s="4" customFormat="1" ht="12.75" customHeight="1">
      <c r="A330" s="116"/>
      <c r="B330" s="91" t="s">
        <v>442</v>
      </c>
      <c r="C330" s="139" t="s">
        <v>414</v>
      </c>
      <c r="D330" s="86">
        <v>100</v>
      </c>
      <c r="E330" s="86">
        <v>1971</v>
      </c>
      <c r="F330" s="87">
        <f>G330+H330+I330</f>
        <v>37.266998999999998</v>
      </c>
      <c r="G330" s="87">
        <v>6.6151049999999998</v>
      </c>
      <c r="H330" s="87">
        <v>16</v>
      </c>
      <c r="I330" s="87">
        <v>14.651894</v>
      </c>
      <c r="J330" s="87">
        <v>4404.2199999999993</v>
      </c>
      <c r="K330" s="87">
        <f>I330</f>
        <v>14.651894</v>
      </c>
      <c r="L330" s="87">
        <f>J330</f>
        <v>4404.2199999999993</v>
      </c>
      <c r="M330" s="88">
        <f>K330/L330</f>
        <v>3.3267852196302641E-3</v>
      </c>
      <c r="N330" s="89">
        <v>56.789000000000001</v>
      </c>
      <c r="O330" s="90">
        <f>M330*N330</f>
        <v>0.18892480583758309</v>
      </c>
      <c r="P330" s="144">
        <f>M330*60*1000</f>
        <v>199.60711317781585</v>
      </c>
      <c r="Q330" s="143">
        <f>P330*N330/1000</f>
        <v>11.335488350254984</v>
      </c>
    </row>
    <row r="331" spans="1:17" s="4" customFormat="1" ht="12.75" customHeight="1">
      <c r="A331" s="116"/>
      <c r="B331" s="91" t="s">
        <v>442</v>
      </c>
      <c r="C331" s="139" t="s">
        <v>415</v>
      </c>
      <c r="D331" s="86">
        <v>45</v>
      </c>
      <c r="E331" s="86">
        <v>1975</v>
      </c>
      <c r="F331" s="87">
        <f>G331+H331+I331</f>
        <v>18.280992999999999</v>
      </c>
      <c r="G331" s="87">
        <v>3.37344</v>
      </c>
      <c r="H331" s="87">
        <v>7.2</v>
      </c>
      <c r="I331" s="87">
        <v>7.7075529999999999</v>
      </c>
      <c r="J331" s="87">
        <v>2311.2800000000002</v>
      </c>
      <c r="K331" s="87">
        <f>I331</f>
        <v>7.7075529999999999</v>
      </c>
      <c r="L331" s="87">
        <f>J331</f>
        <v>2311.2800000000002</v>
      </c>
      <c r="M331" s="88">
        <f>K331/L331</f>
        <v>3.3347552005814954E-3</v>
      </c>
      <c r="N331" s="89">
        <v>56.789000000000001</v>
      </c>
      <c r="O331" s="90">
        <f>M331*N331</f>
        <v>0.18937741308582254</v>
      </c>
      <c r="P331" s="144">
        <f>M331*60*1000</f>
        <v>200.08531203488971</v>
      </c>
      <c r="Q331" s="143">
        <f>P331*N331/1000</f>
        <v>11.362644785149353</v>
      </c>
    </row>
    <row r="332" spans="1:17" s="4" customFormat="1" ht="12.75" customHeight="1">
      <c r="A332" s="116"/>
      <c r="B332" s="38" t="s">
        <v>360</v>
      </c>
      <c r="C332" s="218" t="s">
        <v>334</v>
      </c>
      <c r="D332" s="92">
        <v>56</v>
      </c>
      <c r="E332" s="93" t="s">
        <v>278</v>
      </c>
      <c r="F332" s="94">
        <v>25.14</v>
      </c>
      <c r="G332" s="94">
        <v>5.94</v>
      </c>
      <c r="H332" s="94">
        <v>8.64</v>
      </c>
      <c r="I332" s="94">
        <v>10.56</v>
      </c>
      <c r="J332" s="95">
        <v>3028.84</v>
      </c>
      <c r="K332" s="94">
        <v>10.56</v>
      </c>
      <c r="L332" s="95">
        <v>3028.84</v>
      </c>
      <c r="M332" s="88">
        <f>K332/L332</f>
        <v>3.4864832741247475E-3</v>
      </c>
      <c r="N332" s="89">
        <v>60.6</v>
      </c>
      <c r="O332" s="90">
        <f>M332*N332</f>
        <v>0.21128088641195969</v>
      </c>
      <c r="P332" s="144">
        <f>M332*60*1000</f>
        <v>209.18899644748484</v>
      </c>
      <c r="Q332" s="143">
        <f>P332*N332/1000</f>
        <v>12.676853184717581</v>
      </c>
    </row>
    <row r="333" spans="1:17" s="4" customFormat="1" ht="12.75" customHeight="1">
      <c r="A333" s="116"/>
      <c r="B333" s="38" t="s">
        <v>853</v>
      </c>
      <c r="C333" s="219" t="s">
        <v>845</v>
      </c>
      <c r="D333" s="220">
        <v>52</v>
      </c>
      <c r="E333" s="220">
        <v>1994</v>
      </c>
      <c r="F333" s="221">
        <v>24.292000000000002</v>
      </c>
      <c r="G333" s="221">
        <v>5.4569999999999999</v>
      </c>
      <c r="H333" s="221">
        <v>8.32</v>
      </c>
      <c r="I333" s="221">
        <v>10.514998</v>
      </c>
      <c r="J333" s="221">
        <v>3006.49</v>
      </c>
      <c r="K333" s="221">
        <v>10.514998</v>
      </c>
      <c r="L333" s="221">
        <v>3006.49</v>
      </c>
      <c r="M333" s="222">
        <v>3.49743321946855E-3</v>
      </c>
      <c r="N333" s="223">
        <v>62.021000000000001</v>
      </c>
      <c r="O333" s="223">
        <v>0.21691430570465894</v>
      </c>
      <c r="P333" s="224">
        <v>209.84599316811301</v>
      </c>
      <c r="Q333" s="395">
        <v>13.014858342279537</v>
      </c>
    </row>
    <row r="334" spans="1:17" s="4" customFormat="1" ht="12.75" customHeight="1">
      <c r="A334" s="116"/>
      <c r="B334" s="91" t="s">
        <v>318</v>
      </c>
      <c r="C334" s="203" t="s">
        <v>293</v>
      </c>
      <c r="D334" s="38">
        <v>15</v>
      </c>
      <c r="E334" s="38" t="s">
        <v>278</v>
      </c>
      <c r="F334" s="40">
        <v>8.0050000000000008</v>
      </c>
      <c r="G334" s="40">
        <v>2.855</v>
      </c>
      <c r="H334" s="40">
        <v>2.2949999999999999</v>
      </c>
      <c r="I334" s="40">
        <v>2.855</v>
      </c>
      <c r="J334" s="40">
        <v>807.07</v>
      </c>
      <c r="K334" s="40">
        <v>2.855</v>
      </c>
      <c r="L334" s="40">
        <v>807.07</v>
      </c>
      <c r="M334" s="41">
        <v>3.5374874546197973E-3</v>
      </c>
      <c r="N334" s="39">
        <v>49.1</v>
      </c>
      <c r="O334" s="39">
        <v>0.17369063402183205</v>
      </c>
      <c r="P334" s="205">
        <v>212.24924727718783</v>
      </c>
      <c r="Q334" s="392">
        <v>10.421438041309923</v>
      </c>
    </row>
    <row r="335" spans="1:17" s="4" customFormat="1" ht="12.75" customHeight="1">
      <c r="A335" s="116"/>
      <c r="B335" s="38" t="s">
        <v>871</v>
      </c>
      <c r="C335" s="225" t="s">
        <v>864</v>
      </c>
      <c r="D335" s="226">
        <v>12</v>
      </c>
      <c r="E335" s="226">
        <v>1963</v>
      </c>
      <c r="F335" s="227">
        <v>4.806</v>
      </c>
      <c r="G335" s="227">
        <v>1.0042409999999999</v>
      </c>
      <c r="H335" s="227">
        <v>1.92</v>
      </c>
      <c r="I335" s="227">
        <v>1.8817589999999997</v>
      </c>
      <c r="J335" s="227">
        <v>528.35</v>
      </c>
      <c r="K335" s="227">
        <v>1.8817589999999997</v>
      </c>
      <c r="L335" s="227">
        <v>528.35</v>
      </c>
      <c r="M335" s="228">
        <v>3.5615766064162006E-3</v>
      </c>
      <c r="N335" s="229">
        <v>64.746000000000009</v>
      </c>
      <c r="O335" s="229">
        <v>0.23059783895902336</v>
      </c>
      <c r="P335" s="230">
        <v>213.69459638497204</v>
      </c>
      <c r="Q335" s="396">
        <v>13.835870337541403</v>
      </c>
    </row>
    <row r="336" spans="1:17" s="4" customFormat="1" ht="12.75" customHeight="1">
      <c r="A336" s="116"/>
      <c r="B336" s="91" t="s">
        <v>442</v>
      </c>
      <c r="C336" s="139" t="s">
        <v>416</v>
      </c>
      <c r="D336" s="86">
        <v>32</v>
      </c>
      <c r="E336" s="86">
        <v>1962</v>
      </c>
      <c r="F336" s="87">
        <f>G336+H336+I336</f>
        <v>12.269999</v>
      </c>
      <c r="G336" s="87">
        <v>2.74092</v>
      </c>
      <c r="H336" s="87">
        <v>5.0529999999999999</v>
      </c>
      <c r="I336" s="87">
        <v>4.4760790000000004</v>
      </c>
      <c r="J336" s="87">
        <v>1208.6600000000001</v>
      </c>
      <c r="K336" s="87">
        <f>I336</f>
        <v>4.4760790000000004</v>
      </c>
      <c r="L336" s="87">
        <f>J336</f>
        <v>1208.6600000000001</v>
      </c>
      <c r="M336" s="88">
        <f>K336/L336</f>
        <v>3.7033400625486076E-3</v>
      </c>
      <c r="N336" s="89">
        <v>56.789000000000001</v>
      </c>
      <c r="O336" s="90">
        <f>M336*N336</f>
        <v>0.21030897881207289</v>
      </c>
      <c r="P336" s="144">
        <f>M336*60*1000</f>
        <v>222.20040375291646</v>
      </c>
      <c r="Q336" s="143">
        <f>P336*N336/1000</f>
        <v>12.618538728724374</v>
      </c>
    </row>
    <row r="337" spans="1:17" s="4" customFormat="1" ht="12.75" customHeight="1">
      <c r="A337" s="116"/>
      <c r="B337" s="91" t="s">
        <v>442</v>
      </c>
      <c r="C337" s="139" t="s">
        <v>417</v>
      </c>
      <c r="D337" s="86">
        <v>45</v>
      </c>
      <c r="E337" s="86">
        <v>1979</v>
      </c>
      <c r="F337" s="87">
        <f>G337+H337+I337</f>
        <v>18.645996</v>
      </c>
      <c r="G337" s="87">
        <v>2.8050000000000002</v>
      </c>
      <c r="H337" s="87">
        <v>7.2</v>
      </c>
      <c r="I337" s="87">
        <v>8.6409959999999995</v>
      </c>
      <c r="J337" s="87">
        <v>2327.08</v>
      </c>
      <c r="K337" s="87">
        <f>I337</f>
        <v>8.6409959999999995</v>
      </c>
      <c r="L337" s="87">
        <f>J337</f>
        <v>2327.08</v>
      </c>
      <c r="M337" s="88">
        <f>K337/L337</f>
        <v>3.7132354710624474E-3</v>
      </c>
      <c r="N337" s="89">
        <v>56.789000000000001</v>
      </c>
      <c r="O337" s="90">
        <f>M337*N337</f>
        <v>0.21087092916616532</v>
      </c>
      <c r="P337" s="144">
        <f>M337*60*1000</f>
        <v>222.79412826374684</v>
      </c>
      <c r="Q337" s="143">
        <f>P337*N337/1000</f>
        <v>12.652255749969919</v>
      </c>
    </row>
    <row r="338" spans="1:17" s="4" customFormat="1" ht="12.75" customHeight="1">
      <c r="A338" s="116"/>
      <c r="B338" s="91" t="s">
        <v>442</v>
      </c>
      <c r="C338" s="139" t="s">
        <v>418</v>
      </c>
      <c r="D338" s="86">
        <v>8</v>
      </c>
      <c r="E338" s="86">
        <v>1961</v>
      </c>
      <c r="F338" s="87">
        <f>G338+H338+I338</f>
        <v>2.542001</v>
      </c>
      <c r="G338" s="87">
        <v>0.44803500000000002</v>
      </c>
      <c r="H338" s="87">
        <v>0.91900000000000004</v>
      </c>
      <c r="I338" s="87">
        <v>1.174966</v>
      </c>
      <c r="J338" s="87">
        <v>316.22000000000003</v>
      </c>
      <c r="K338" s="87">
        <f>I338</f>
        <v>1.174966</v>
      </c>
      <c r="L338" s="87">
        <f>J338</f>
        <v>316.22000000000003</v>
      </c>
      <c r="M338" s="88">
        <f>K338/L338</f>
        <v>3.7156599835557517E-3</v>
      </c>
      <c r="N338" s="89">
        <v>56.789000000000001</v>
      </c>
      <c r="O338" s="90">
        <f>M338*N338</f>
        <v>0.21100861480614758</v>
      </c>
      <c r="P338" s="144">
        <f>M338*60*1000</f>
        <v>222.93959901334509</v>
      </c>
      <c r="Q338" s="143">
        <f>P338*N338/1000</f>
        <v>12.660516888368855</v>
      </c>
    </row>
    <row r="339" spans="1:17" s="4" customFormat="1" ht="12.75" customHeight="1">
      <c r="A339" s="116"/>
      <c r="B339" s="91" t="s">
        <v>698</v>
      </c>
      <c r="C339" s="206" t="s">
        <v>654</v>
      </c>
      <c r="D339" s="103">
        <v>46</v>
      </c>
      <c r="E339" s="103">
        <v>2001</v>
      </c>
      <c r="F339" s="104">
        <v>24.669</v>
      </c>
      <c r="G339" s="104">
        <v>5.5881959999999999</v>
      </c>
      <c r="H339" s="104">
        <v>7.28</v>
      </c>
      <c r="I339" s="104">
        <v>11.800805</v>
      </c>
      <c r="J339" s="104">
        <v>3175.32</v>
      </c>
      <c r="K339" s="104">
        <v>11.800805</v>
      </c>
      <c r="L339" s="104">
        <v>3175.32</v>
      </c>
      <c r="M339" s="105">
        <v>3.7164144086265323E-3</v>
      </c>
      <c r="N339" s="106">
        <v>61.040000000000006</v>
      </c>
      <c r="O339" s="106">
        <v>0.22684993550256355</v>
      </c>
      <c r="P339" s="207">
        <v>222.98486451759194</v>
      </c>
      <c r="Q339" s="390">
        <v>13.610996130153813</v>
      </c>
    </row>
    <row r="340" spans="1:17" s="4" customFormat="1" ht="12.75" customHeight="1">
      <c r="A340" s="116"/>
      <c r="B340" s="91" t="s">
        <v>442</v>
      </c>
      <c r="C340" s="139" t="s">
        <v>419</v>
      </c>
      <c r="D340" s="86">
        <v>60</v>
      </c>
      <c r="E340" s="86">
        <v>1967</v>
      </c>
      <c r="F340" s="87">
        <f>G340+H340+I340</f>
        <v>24.492993999999999</v>
      </c>
      <c r="G340" s="87">
        <v>4.6495490000000004</v>
      </c>
      <c r="H340" s="87">
        <v>9.6</v>
      </c>
      <c r="I340" s="87">
        <v>10.243444999999999</v>
      </c>
      <c r="J340" s="87">
        <v>2715.0099999999998</v>
      </c>
      <c r="K340" s="87">
        <f>I340</f>
        <v>10.243444999999999</v>
      </c>
      <c r="L340" s="87">
        <f>J340</f>
        <v>2715.0099999999998</v>
      </c>
      <c r="M340" s="88">
        <f>K340/L340</f>
        <v>3.7728940224897884E-3</v>
      </c>
      <c r="N340" s="89">
        <v>56.789000000000001</v>
      </c>
      <c r="O340" s="90">
        <f>M340*N340</f>
        <v>0.21425887864317261</v>
      </c>
      <c r="P340" s="144">
        <f>M340*60*1000</f>
        <v>226.3736413493873</v>
      </c>
      <c r="Q340" s="143">
        <f>P340*N340/1000</f>
        <v>12.855532718590355</v>
      </c>
    </row>
    <row r="341" spans="1:17" s="4" customFormat="1" ht="12.75" customHeight="1">
      <c r="A341" s="116"/>
      <c r="B341" s="91" t="s">
        <v>698</v>
      </c>
      <c r="C341" s="102" t="s">
        <v>655</v>
      </c>
      <c r="D341" s="103">
        <v>60</v>
      </c>
      <c r="E341" s="103">
        <v>1978</v>
      </c>
      <c r="F341" s="104">
        <v>34.433</v>
      </c>
      <c r="G341" s="104">
        <v>8.9677290000000003</v>
      </c>
      <c r="H341" s="104">
        <v>11.52</v>
      </c>
      <c r="I341" s="104">
        <v>13.945271</v>
      </c>
      <c r="J341" s="104">
        <v>3663.79</v>
      </c>
      <c r="K341" s="104">
        <v>13.945271</v>
      </c>
      <c r="L341" s="104">
        <v>3663.79</v>
      </c>
      <c r="M341" s="105">
        <v>3.8062418970519598E-3</v>
      </c>
      <c r="N341" s="106">
        <v>61.040000000000006</v>
      </c>
      <c r="O341" s="106">
        <v>0.23233300539605165</v>
      </c>
      <c r="P341" s="207">
        <v>228.37451382311758</v>
      </c>
      <c r="Q341" s="390">
        <v>13.939980323763098</v>
      </c>
    </row>
    <row r="342" spans="1:17" s="4" customFormat="1" ht="12.75" customHeight="1">
      <c r="A342" s="116"/>
      <c r="B342" s="38" t="s">
        <v>360</v>
      </c>
      <c r="C342" s="218" t="s">
        <v>335</v>
      </c>
      <c r="D342" s="92">
        <v>54</v>
      </c>
      <c r="E342" s="93" t="s">
        <v>278</v>
      </c>
      <c r="F342" s="94">
        <v>26.09</v>
      </c>
      <c r="G342" s="94">
        <v>5.98</v>
      </c>
      <c r="H342" s="94">
        <v>8.64</v>
      </c>
      <c r="I342" s="94">
        <v>11.47</v>
      </c>
      <c r="J342" s="95">
        <v>3008.9</v>
      </c>
      <c r="K342" s="94">
        <v>11.47</v>
      </c>
      <c r="L342" s="95">
        <v>3008.9</v>
      </c>
      <c r="M342" s="88">
        <f>K342/L342</f>
        <v>3.8120243278274455E-3</v>
      </c>
      <c r="N342" s="89">
        <v>60.6</v>
      </c>
      <c r="O342" s="90">
        <f>M342*N342</f>
        <v>0.23100867426634319</v>
      </c>
      <c r="P342" s="144">
        <f>M342*60*1000</f>
        <v>228.72145966964675</v>
      </c>
      <c r="Q342" s="143">
        <f>P342*N342/1000</f>
        <v>13.860520455980593</v>
      </c>
    </row>
    <row r="343" spans="1:17" s="4" customFormat="1" ht="12.75" customHeight="1">
      <c r="A343" s="116"/>
      <c r="B343" s="91" t="s">
        <v>442</v>
      </c>
      <c r="C343" s="139" t="s">
        <v>420</v>
      </c>
      <c r="D343" s="86">
        <v>45</v>
      </c>
      <c r="E343" s="86">
        <v>1974</v>
      </c>
      <c r="F343" s="87">
        <f>G343+H343+I343</f>
        <v>20.210999999999999</v>
      </c>
      <c r="G343" s="87">
        <v>4.2168000000000001</v>
      </c>
      <c r="H343" s="87">
        <v>7.2</v>
      </c>
      <c r="I343" s="87">
        <v>8.7942</v>
      </c>
      <c r="J343" s="87">
        <v>2304.1999999999998</v>
      </c>
      <c r="K343" s="87">
        <f>I343</f>
        <v>8.7942</v>
      </c>
      <c r="L343" s="87">
        <f>J343</f>
        <v>2304.1999999999998</v>
      </c>
      <c r="M343" s="88">
        <f>K343/L343</f>
        <v>3.8165957816161796E-3</v>
      </c>
      <c r="N343" s="89">
        <v>56.789000000000001</v>
      </c>
      <c r="O343" s="90">
        <f>M343*N343</f>
        <v>0.21674065784220123</v>
      </c>
      <c r="P343" s="144">
        <f>M343*60*1000</f>
        <v>228.99574689697079</v>
      </c>
      <c r="Q343" s="143">
        <f>P343*N343/1000</f>
        <v>13.004439470532073</v>
      </c>
    </row>
    <row r="344" spans="1:17" s="4" customFormat="1" ht="12.75" customHeight="1">
      <c r="A344" s="116"/>
      <c r="B344" s="91" t="s">
        <v>442</v>
      </c>
      <c r="C344" s="139" t="s">
        <v>421</v>
      </c>
      <c r="D344" s="86">
        <v>54</v>
      </c>
      <c r="E344" s="86">
        <v>1983</v>
      </c>
      <c r="F344" s="87">
        <f>G344+H344+I344</f>
        <v>25.747990999999999</v>
      </c>
      <c r="G344" s="87">
        <v>5.7980999999999998</v>
      </c>
      <c r="H344" s="87">
        <v>8.5730000000000004</v>
      </c>
      <c r="I344" s="87">
        <v>11.376891000000001</v>
      </c>
      <c r="J344" s="87">
        <v>2959.47</v>
      </c>
      <c r="K344" s="87">
        <f>I344</f>
        <v>11.376891000000001</v>
      </c>
      <c r="L344" s="87">
        <f>J344</f>
        <v>2959.47</v>
      </c>
      <c r="M344" s="88">
        <f>K344/L344</f>
        <v>3.8442325821853242E-3</v>
      </c>
      <c r="N344" s="89">
        <v>56.789000000000001</v>
      </c>
      <c r="O344" s="90">
        <f>M344*N344</f>
        <v>0.21831012410972239</v>
      </c>
      <c r="P344" s="144">
        <f>M344*60*1000</f>
        <v>230.65395493111944</v>
      </c>
      <c r="Q344" s="143">
        <f>P344*N344/1000</f>
        <v>13.098607446583342</v>
      </c>
    </row>
    <row r="345" spans="1:17" s="4" customFormat="1" ht="12.75" customHeight="1">
      <c r="A345" s="116"/>
      <c r="B345" s="91" t="s">
        <v>318</v>
      </c>
      <c r="C345" s="203" t="s">
        <v>294</v>
      </c>
      <c r="D345" s="38">
        <v>43</v>
      </c>
      <c r="E345" s="38" t="s">
        <v>278</v>
      </c>
      <c r="F345" s="40">
        <v>20.535800000000002</v>
      </c>
      <c r="G345" s="40">
        <v>9.145900000000001</v>
      </c>
      <c r="H345" s="40">
        <v>2.2440000000000002</v>
      </c>
      <c r="I345" s="40">
        <v>9.145900000000001</v>
      </c>
      <c r="J345" s="40">
        <v>2362.09</v>
      </c>
      <c r="K345" s="40">
        <v>9.145900000000001</v>
      </c>
      <c r="L345" s="40">
        <v>2362.09</v>
      </c>
      <c r="M345" s="41">
        <v>3.8719523811539783E-3</v>
      </c>
      <c r="N345" s="39">
        <v>49.1</v>
      </c>
      <c r="O345" s="39">
        <v>0.19011286191466034</v>
      </c>
      <c r="P345" s="205">
        <v>232.31714286923869</v>
      </c>
      <c r="Q345" s="392">
        <v>11.406771714879619</v>
      </c>
    </row>
    <row r="346" spans="1:17" s="4" customFormat="1" ht="12.75" customHeight="1">
      <c r="A346" s="116"/>
      <c r="B346" s="91" t="s">
        <v>698</v>
      </c>
      <c r="C346" s="206" t="s">
        <v>656</v>
      </c>
      <c r="D346" s="103">
        <v>34</v>
      </c>
      <c r="E346" s="103">
        <v>2003</v>
      </c>
      <c r="F346" s="104">
        <v>18.818000000000001</v>
      </c>
      <c r="G346" s="104">
        <v>4.1899930000000003</v>
      </c>
      <c r="H346" s="104">
        <v>5.44</v>
      </c>
      <c r="I346" s="104">
        <v>9.1880070000000007</v>
      </c>
      <c r="J346" s="104">
        <v>2349.59</v>
      </c>
      <c r="K346" s="104">
        <v>9.1880070000000007</v>
      </c>
      <c r="L346" s="104">
        <v>2349.59</v>
      </c>
      <c r="M346" s="105">
        <v>3.9104724654088589E-3</v>
      </c>
      <c r="N346" s="106">
        <v>61.040000000000006</v>
      </c>
      <c r="O346" s="106">
        <v>0.23869523928855677</v>
      </c>
      <c r="P346" s="207">
        <v>234.62834792453151</v>
      </c>
      <c r="Q346" s="390">
        <v>14.321714357313406</v>
      </c>
    </row>
    <row r="347" spans="1:17" s="4" customFormat="1" ht="12.75" customHeight="1">
      <c r="A347" s="116"/>
      <c r="B347" s="38" t="s">
        <v>853</v>
      </c>
      <c r="C347" s="219" t="s">
        <v>846</v>
      </c>
      <c r="D347" s="220">
        <v>37</v>
      </c>
      <c r="E347" s="220">
        <v>1983</v>
      </c>
      <c r="F347" s="221">
        <v>16.998000000000001</v>
      </c>
      <c r="G347" s="221">
        <v>2.907</v>
      </c>
      <c r="H347" s="221">
        <v>6.08</v>
      </c>
      <c r="I347" s="221">
        <v>8.010999</v>
      </c>
      <c r="J347" s="221">
        <v>2034.47</v>
      </c>
      <c r="K347" s="221">
        <v>8.010999</v>
      </c>
      <c r="L347" s="221">
        <v>2034.47</v>
      </c>
      <c r="M347" s="222">
        <v>3.9376343716053808E-3</v>
      </c>
      <c r="N347" s="223">
        <v>62.021000000000001</v>
      </c>
      <c r="O347" s="223">
        <v>0.24421602136133733</v>
      </c>
      <c r="P347" s="224">
        <v>236.25806229632283</v>
      </c>
      <c r="Q347" s="395">
        <v>14.652961281680238</v>
      </c>
    </row>
    <row r="348" spans="1:17" s="4" customFormat="1" ht="12.75" customHeight="1">
      <c r="A348" s="116"/>
      <c r="B348" s="91" t="s">
        <v>827</v>
      </c>
      <c r="C348" s="209" t="s">
        <v>807</v>
      </c>
      <c r="D348" s="210">
        <v>26</v>
      </c>
      <c r="E348" s="210">
        <v>1984</v>
      </c>
      <c r="F348" s="211">
        <v>11.061999999999999</v>
      </c>
      <c r="G348" s="211">
        <v>1.9162129999999999</v>
      </c>
      <c r="H348" s="211">
        <v>3.76</v>
      </c>
      <c r="I348" s="211">
        <v>5.3857889999999999</v>
      </c>
      <c r="J348" s="211">
        <v>1357.72</v>
      </c>
      <c r="K348" s="211">
        <v>5.3857889999999999</v>
      </c>
      <c r="L348" s="211">
        <v>1357.72</v>
      </c>
      <c r="M348" s="212">
        <v>3.9667891759714814E-3</v>
      </c>
      <c r="N348" s="213">
        <v>80.878000000000014</v>
      </c>
      <c r="O348" s="213">
        <v>0.32082597497422155</v>
      </c>
      <c r="P348" s="214">
        <v>238.00735055828889</v>
      </c>
      <c r="Q348" s="393">
        <v>19.24955849845329</v>
      </c>
    </row>
    <row r="349" spans="1:17" s="4" customFormat="1" ht="12.75" customHeight="1">
      <c r="A349" s="116"/>
      <c r="B349" s="91" t="s">
        <v>318</v>
      </c>
      <c r="C349" s="203" t="s">
        <v>295</v>
      </c>
      <c r="D349" s="38">
        <v>22</v>
      </c>
      <c r="E349" s="38" t="s">
        <v>278</v>
      </c>
      <c r="F349" s="40">
        <v>11.879008000000001</v>
      </c>
      <c r="G349" s="40">
        <v>4.6390039999999999</v>
      </c>
      <c r="H349" s="40">
        <v>2.6010000000000004</v>
      </c>
      <c r="I349" s="40">
        <v>4.6390039999999999</v>
      </c>
      <c r="J349" s="40">
        <v>1131.55</v>
      </c>
      <c r="K349" s="40">
        <v>4.6390039999999999</v>
      </c>
      <c r="L349" s="40">
        <v>1131.55</v>
      </c>
      <c r="M349" s="41">
        <v>4.0996898060182939E-3</v>
      </c>
      <c r="N349" s="39">
        <v>49.1</v>
      </c>
      <c r="O349" s="39">
        <v>0.20129476947549824</v>
      </c>
      <c r="P349" s="205">
        <v>245.98138836109763</v>
      </c>
      <c r="Q349" s="392">
        <v>12.077686168529894</v>
      </c>
    </row>
    <row r="350" spans="1:17" s="4" customFormat="1" ht="12.75" customHeight="1">
      <c r="A350" s="116"/>
      <c r="B350" s="38" t="s">
        <v>473</v>
      </c>
      <c r="C350" s="215" t="s">
        <v>452</v>
      </c>
      <c r="D350" s="96">
        <v>39</v>
      </c>
      <c r="E350" s="96">
        <v>1992</v>
      </c>
      <c r="F350" s="97">
        <f>SUM(G350+H350+I350)</f>
        <v>19.200000000000003</v>
      </c>
      <c r="G350" s="97">
        <v>3.6</v>
      </c>
      <c r="H350" s="97">
        <v>6.2</v>
      </c>
      <c r="I350" s="97">
        <v>9.4</v>
      </c>
      <c r="J350" s="97">
        <v>2279.6999999999998</v>
      </c>
      <c r="K350" s="97">
        <v>9.3510000000000009</v>
      </c>
      <c r="L350" s="97">
        <v>2279.6999999999998</v>
      </c>
      <c r="M350" s="88">
        <f>K350/L350</f>
        <v>4.101855507303593E-3</v>
      </c>
      <c r="N350" s="89">
        <v>55.2</v>
      </c>
      <c r="O350" s="90">
        <f>M350*N350</f>
        <v>0.22642242400315835</v>
      </c>
      <c r="P350" s="144">
        <f>M350*60*1000</f>
        <v>246.11133043821559</v>
      </c>
      <c r="Q350" s="143">
        <f>P350*N350/1000</f>
        <v>13.585345440189501</v>
      </c>
    </row>
    <row r="351" spans="1:17" s="4" customFormat="1" ht="12.75" customHeight="1">
      <c r="A351" s="116"/>
      <c r="B351" s="91" t="s">
        <v>827</v>
      </c>
      <c r="C351" s="209" t="s">
        <v>808</v>
      </c>
      <c r="D351" s="210">
        <v>52</v>
      </c>
      <c r="E351" s="210">
        <v>1985</v>
      </c>
      <c r="F351" s="211">
        <v>24.843</v>
      </c>
      <c r="G351" s="211">
        <v>5.7469700000000001</v>
      </c>
      <c r="H351" s="211">
        <v>7.68</v>
      </c>
      <c r="I351" s="211">
        <v>11.416031</v>
      </c>
      <c r="J351" s="211">
        <v>2741.26</v>
      </c>
      <c r="K351" s="211">
        <v>11.416031</v>
      </c>
      <c r="L351" s="211">
        <v>2741.26</v>
      </c>
      <c r="M351" s="212">
        <v>4.1645196004756937E-3</v>
      </c>
      <c r="N351" s="213">
        <v>80.878000000000014</v>
      </c>
      <c r="O351" s="213">
        <v>0.3368180162472732</v>
      </c>
      <c r="P351" s="214">
        <v>249.87117602854161</v>
      </c>
      <c r="Q351" s="393">
        <v>20.209080974836393</v>
      </c>
    </row>
    <row r="352" spans="1:17" s="4" customFormat="1" ht="12.75" customHeight="1">
      <c r="A352" s="116"/>
      <c r="B352" s="38" t="s">
        <v>360</v>
      </c>
      <c r="C352" s="218" t="s">
        <v>336</v>
      </c>
      <c r="D352" s="92">
        <v>52</v>
      </c>
      <c r="E352" s="93" t="s">
        <v>278</v>
      </c>
      <c r="F352" s="94">
        <v>26.06</v>
      </c>
      <c r="G352" s="94">
        <v>5.03</v>
      </c>
      <c r="H352" s="94">
        <v>8.48</v>
      </c>
      <c r="I352" s="94">
        <v>12.55</v>
      </c>
      <c r="J352" s="95">
        <v>3000.73</v>
      </c>
      <c r="K352" s="94">
        <v>12.28</v>
      </c>
      <c r="L352" s="95">
        <v>2936.04</v>
      </c>
      <c r="M352" s="88">
        <f>K352/L352</f>
        <v>4.182504325554148E-3</v>
      </c>
      <c r="N352" s="89">
        <v>60.6</v>
      </c>
      <c r="O352" s="90">
        <f>M352*N352</f>
        <v>0.25345976212858135</v>
      </c>
      <c r="P352" s="144">
        <f>M352*60*1000</f>
        <v>250.9502595332489</v>
      </c>
      <c r="Q352" s="143">
        <f>P352*N352/1000</f>
        <v>15.207585727714884</v>
      </c>
    </row>
    <row r="353" spans="1:17" s="4" customFormat="1" ht="12.75" customHeight="1">
      <c r="A353" s="116"/>
      <c r="B353" s="91" t="s">
        <v>698</v>
      </c>
      <c r="C353" s="206" t="s">
        <v>660</v>
      </c>
      <c r="D353" s="103">
        <v>20</v>
      </c>
      <c r="E353" s="103">
        <v>1982</v>
      </c>
      <c r="F353" s="104">
        <v>10.635</v>
      </c>
      <c r="G353" s="104">
        <v>2.8801480000000002</v>
      </c>
      <c r="H353" s="104">
        <v>3.2</v>
      </c>
      <c r="I353" s="104">
        <v>4.5548489999999999</v>
      </c>
      <c r="J353" s="104">
        <v>1071.97</v>
      </c>
      <c r="K353" s="104">
        <v>4.5548489999999999</v>
      </c>
      <c r="L353" s="104">
        <v>1071.97</v>
      </c>
      <c r="M353" s="105">
        <v>4.2490452158176067E-3</v>
      </c>
      <c r="N353" s="106">
        <v>61.040000000000006</v>
      </c>
      <c r="O353" s="106">
        <v>0.25936171997350677</v>
      </c>
      <c r="P353" s="207">
        <v>254.94271294905641</v>
      </c>
      <c r="Q353" s="390">
        <v>15.561703198410406</v>
      </c>
    </row>
    <row r="354" spans="1:17" s="4" customFormat="1" ht="12.75" customHeight="1">
      <c r="A354" s="116"/>
      <c r="B354" s="91" t="s">
        <v>698</v>
      </c>
      <c r="C354" s="206" t="s">
        <v>661</v>
      </c>
      <c r="D354" s="103">
        <v>37</v>
      </c>
      <c r="E354" s="103">
        <v>1985</v>
      </c>
      <c r="F354" s="104">
        <v>23.428999999999998</v>
      </c>
      <c r="G354" s="104">
        <v>5.2583869999999999</v>
      </c>
      <c r="H354" s="104">
        <v>8.64</v>
      </c>
      <c r="I354" s="104">
        <v>9.5306080000000009</v>
      </c>
      <c r="J354" s="104">
        <v>2212.4</v>
      </c>
      <c r="K354" s="104">
        <v>9.5306080000000009</v>
      </c>
      <c r="L354" s="104">
        <v>2212.4</v>
      </c>
      <c r="M354" s="105">
        <v>4.3078141384921354E-3</v>
      </c>
      <c r="N354" s="106">
        <v>61.040000000000006</v>
      </c>
      <c r="O354" s="106">
        <v>0.26294897501355996</v>
      </c>
      <c r="P354" s="207">
        <v>258.46884830952808</v>
      </c>
      <c r="Q354" s="390">
        <v>15.776938500813596</v>
      </c>
    </row>
    <row r="355" spans="1:17" s="4" customFormat="1" ht="12.75" customHeight="1">
      <c r="A355" s="116"/>
      <c r="B355" s="91" t="s">
        <v>827</v>
      </c>
      <c r="C355" s="209" t="s">
        <v>809</v>
      </c>
      <c r="D355" s="210">
        <v>30</v>
      </c>
      <c r="E355" s="210">
        <v>1980</v>
      </c>
      <c r="F355" s="211">
        <v>13.279</v>
      </c>
      <c r="G355" s="211">
        <v>3.4911500000000002</v>
      </c>
      <c r="H355" s="211">
        <v>3.84</v>
      </c>
      <c r="I355" s="211">
        <v>5.9478520000000001</v>
      </c>
      <c r="J355" s="211">
        <v>1363.59</v>
      </c>
      <c r="K355" s="211">
        <v>5.9478520000000001</v>
      </c>
      <c r="L355" s="211">
        <v>1363.59</v>
      </c>
      <c r="M355" s="212">
        <v>4.3619064381522311E-3</v>
      </c>
      <c r="N355" s="213">
        <v>80.878000000000014</v>
      </c>
      <c r="O355" s="213">
        <v>0.35278226890487618</v>
      </c>
      <c r="P355" s="214">
        <v>261.71438628913387</v>
      </c>
      <c r="Q355" s="393">
        <v>21.166936134292573</v>
      </c>
    </row>
    <row r="356" spans="1:17" s="4" customFormat="1" ht="12.75" customHeight="1">
      <c r="A356" s="116"/>
      <c r="B356" s="91" t="s">
        <v>827</v>
      </c>
      <c r="C356" s="209" t="s">
        <v>810</v>
      </c>
      <c r="D356" s="210">
        <v>26</v>
      </c>
      <c r="E356" s="210">
        <v>1982</v>
      </c>
      <c r="F356" s="211">
        <v>12.32</v>
      </c>
      <c r="G356" s="211">
        <v>2.57185</v>
      </c>
      <c r="H356" s="211">
        <v>3.84</v>
      </c>
      <c r="I356" s="211">
        <v>5.9081510000000002</v>
      </c>
      <c r="J356" s="211">
        <v>1351.11</v>
      </c>
      <c r="K356" s="211">
        <v>5.9081510000000002</v>
      </c>
      <c r="L356" s="211">
        <v>1351.11</v>
      </c>
      <c r="M356" s="212">
        <v>4.3728127243525695E-3</v>
      </c>
      <c r="N356" s="213">
        <v>80.878000000000014</v>
      </c>
      <c r="O356" s="213">
        <v>0.35366434752018716</v>
      </c>
      <c r="P356" s="214">
        <v>262.36876346115417</v>
      </c>
      <c r="Q356" s="393">
        <v>21.21986085121123</v>
      </c>
    </row>
    <row r="357" spans="1:17" s="4" customFormat="1" ht="12.75" customHeight="1">
      <c r="A357" s="116"/>
      <c r="B357" s="91" t="s">
        <v>698</v>
      </c>
      <c r="C357" s="206" t="s">
        <v>657</v>
      </c>
      <c r="D357" s="103">
        <v>23</v>
      </c>
      <c r="E357" s="103">
        <v>2002</v>
      </c>
      <c r="F357" s="104">
        <v>7.6230000000000002</v>
      </c>
      <c r="G357" s="104">
        <v>0</v>
      </c>
      <c r="H357" s="104">
        <v>0</v>
      </c>
      <c r="I357" s="104">
        <v>7.6229979999999999</v>
      </c>
      <c r="J357" s="104">
        <v>1743.26</v>
      </c>
      <c r="K357" s="104">
        <v>7.6229979999999999</v>
      </c>
      <c r="L357" s="104">
        <v>1743.26</v>
      </c>
      <c r="M357" s="105">
        <v>4.3728405401374437E-3</v>
      </c>
      <c r="N357" s="106">
        <v>61.040000000000006</v>
      </c>
      <c r="O357" s="106">
        <v>0.26691818656998961</v>
      </c>
      <c r="P357" s="207">
        <v>262.37043240824664</v>
      </c>
      <c r="Q357" s="390">
        <v>16.015091194199375</v>
      </c>
    </row>
    <row r="358" spans="1:17" s="4" customFormat="1" ht="12.75" customHeight="1">
      <c r="A358" s="116"/>
      <c r="B358" s="91" t="s">
        <v>562</v>
      </c>
      <c r="C358" s="85" t="s">
        <v>549</v>
      </c>
      <c r="D358" s="86">
        <v>36</v>
      </c>
      <c r="E358" s="86" t="s">
        <v>278</v>
      </c>
      <c r="F358" s="87">
        <f>G358+H358+I358</f>
        <v>18.439999999999998</v>
      </c>
      <c r="G358" s="87">
        <v>2.65</v>
      </c>
      <c r="H358" s="87">
        <v>5.76</v>
      </c>
      <c r="I358" s="87">
        <v>10.029999999999999</v>
      </c>
      <c r="J358" s="87">
        <v>2268.86</v>
      </c>
      <c r="K358" s="87">
        <v>9.15</v>
      </c>
      <c r="L358" s="87">
        <v>2070.59</v>
      </c>
      <c r="M358" s="88">
        <f>K358/L358</f>
        <v>4.4190303246900639E-3</v>
      </c>
      <c r="N358" s="89">
        <v>49.27</v>
      </c>
      <c r="O358" s="90">
        <f>M358*N358</f>
        <v>0.21772562409747948</v>
      </c>
      <c r="P358" s="144">
        <f>M358*60*1000</f>
        <v>265.14181948140379</v>
      </c>
      <c r="Q358" s="143">
        <f>P358*N358/1000</f>
        <v>13.063537445848766</v>
      </c>
    </row>
    <row r="359" spans="1:17" s="4" customFormat="1" ht="12.75" customHeight="1">
      <c r="A359" s="116"/>
      <c r="B359" s="91" t="s">
        <v>179</v>
      </c>
      <c r="C359" s="139" t="s">
        <v>149</v>
      </c>
      <c r="D359" s="86">
        <v>90</v>
      </c>
      <c r="E359" s="86">
        <v>1974</v>
      </c>
      <c r="F359" s="87">
        <v>41</v>
      </c>
      <c r="G359" s="87">
        <v>10.9803</v>
      </c>
      <c r="H359" s="87">
        <v>8.9700000000000006</v>
      </c>
      <c r="I359" s="87">
        <f>F359-G359-H359</f>
        <v>21.049700000000001</v>
      </c>
      <c r="J359" s="87">
        <v>4571.25</v>
      </c>
      <c r="K359" s="87">
        <f>I359</f>
        <v>21.049700000000001</v>
      </c>
      <c r="L359" s="87">
        <f>J359</f>
        <v>4571.25</v>
      </c>
      <c r="M359" s="88">
        <f>K359/L359</f>
        <v>4.604801750068362E-3</v>
      </c>
      <c r="N359" s="89">
        <v>57.7</v>
      </c>
      <c r="O359" s="90">
        <f>M359*N359</f>
        <v>0.26569706097894452</v>
      </c>
      <c r="P359" s="144">
        <f>M359*60*1000</f>
        <v>276.28810500410174</v>
      </c>
      <c r="Q359" s="143">
        <f>P359*N359/1000</f>
        <v>15.941823658736672</v>
      </c>
    </row>
    <row r="360" spans="1:17" s="4" customFormat="1" ht="12.75" customHeight="1">
      <c r="A360" s="116"/>
      <c r="B360" s="38" t="s">
        <v>360</v>
      </c>
      <c r="C360" s="218" t="s">
        <v>337</v>
      </c>
      <c r="D360" s="92">
        <v>54</v>
      </c>
      <c r="E360" s="93" t="s">
        <v>278</v>
      </c>
      <c r="F360" s="94">
        <v>29.07</v>
      </c>
      <c r="G360" s="94">
        <v>6.3</v>
      </c>
      <c r="H360" s="94">
        <v>8.64</v>
      </c>
      <c r="I360" s="94">
        <v>14.13</v>
      </c>
      <c r="J360" s="95">
        <v>2987.33</v>
      </c>
      <c r="K360" s="94">
        <v>14.13</v>
      </c>
      <c r="L360" s="95">
        <v>2987.33</v>
      </c>
      <c r="M360" s="88">
        <f>K360/L360</f>
        <v>4.7299762664318977E-3</v>
      </c>
      <c r="N360" s="89">
        <v>60.6</v>
      </c>
      <c r="O360" s="90">
        <f>M360*N360</f>
        <v>0.28663656174577301</v>
      </c>
      <c r="P360" s="144">
        <f>M360*60*1000</f>
        <v>283.79857598591383</v>
      </c>
      <c r="Q360" s="143">
        <f>P360*N360/1000</f>
        <v>17.19819370474638</v>
      </c>
    </row>
    <row r="361" spans="1:17" s="4" customFormat="1" ht="12.75" customHeight="1">
      <c r="A361" s="116"/>
      <c r="B361" s="38" t="s">
        <v>853</v>
      </c>
      <c r="C361" s="219" t="s">
        <v>847</v>
      </c>
      <c r="D361" s="220">
        <v>11</v>
      </c>
      <c r="E361" s="220">
        <v>1976</v>
      </c>
      <c r="F361" s="221">
        <v>4.7149999999999999</v>
      </c>
      <c r="G361" s="221">
        <v>0.35699999999999998</v>
      </c>
      <c r="H361" s="221">
        <v>1.6</v>
      </c>
      <c r="I361" s="221">
        <v>2.7579979999999997</v>
      </c>
      <c r="J361" s="221">
        <v>568.63</v>
      </c>
      <c r="K361" s="221">
        <v>2.7579979999999997</v>
      </c>
      <c r="L361" s="221">
        <v>568.63</v>
      </c>
      <c r="M361" s="222">
        <v>4.8502506023248857E-3</v>
      </c>
      <c r="N361" s="223">
        <v>62.021000000000001</v>
      </c>
      <c r="O361" s="223">
        <v>0.30081739260679174</v>
      </c>
      <c r="P361" s="224">
        <v>291.01503613949313</v>
      </c>
      <c r="Q361" s="395">
        <v>18.049043556407504</v>
      </c>
    </row>
    <row r="362" spans="1:17" s="4" customFormat="1" ht="12.75" customHeight="1">
      <c r="A362" s="116"/>
      <c r="B362" s="91" t="s">
        <v>827</v>
      </c>
      <c r="C362" s="209" t="s">
        <v>811</v>
      </c>
      <c r="D362" s="210">
        <v>25</v>
      </c>
      <c r="E362" s="210">
        <v>1982</v>
      </c>
      <c r="F362" s="211">
        <v>12.340999999999999</v>
      </c>
      <c r="G362" s="211">
        <v>1.8261400000000001</v>
      </c>
      <c r="H362" s="211">
        <v>3.84</v>
      </c>
      <c r="I362" s="211">
        <v>6.6748599999999998</v>
      </c>
      <c r="J362" s="211">
        <v>1353.96</v>
      </c>
      <c r="K362" s="211">
        <v>6.6748599999999998</v>
      </c>
      <c r="L362" s="211">
        <v>1353.96</v>
      </c>
      <c r="M362" s="212">
        <v>4.9298797601110816E-3</v>
      </c>
      <c r="N362" s="213">
        <v>80.878000000000014</v>
      </c>
      <c r="O362" s="213">
        <v>0.39871881523826413</v>
      </c>
      <c r="P362" s="214">
        <v>295.79278560666489</v>
      </c>
      <c r="Q362" s="393">
        <v>23.923128914295848</v>
      </c>
    </row>
    <row r="363" spans="1:17" s="4" customFormat="1" ht="12.75" customHeight="1">
      <c r="A363" s="116"/>
      <c r="B363" s="91" t="s">
        <v>827</v>
      </c>
      <c r="C363" s="209" t="s">
        <v>812</v>
      </c>
      <c r="D363" s="210">
        <v>15</v>
      </c>
      <c r="E363" s="210">
        <v>1979</v>
      </c>
      <c r="F363" s="211">
        <v>6.923</v>
      </c>
      <c r="G363" s="211">
        <v>1.5038800000000001</v>
      </c>
      <c r="H363" s="211">
        <v>1.93</v>
      </c>
      <c r="I363" s="211">
        <v>3.4891199999999998</v>
      </c>
      <c r="J363" s="211">
        <v>706.88</v>
      </c>
      <c r="K363" s="211">
        <v>3.4891199999999998</v>
      </c>
      <c r="L363" s="211">
        <v>706.88</v>
      </c>
      <c r="M363" s="212">
        <v>4.9359438660027156E-3</v>
      </c>
      <c r="N363" s="213">
        <v>80.878000000000014</v>
      </c>
      <c r="O363" s="213">
        <v>0.39920926799456768</v>
      </c>
      <c r="P363" s="214">
        <v>296.15663196016294</v>
      </c>
      <c r="Q363" s="393">
        <v>23.952556079674061</v>
      </c>
    </row>
    <row r="364" spans="1:17" s="4" customFormat="1" ht="12.75" customHeight="1">
      <c r="A364" s="116"/>
      <c r="B364" s="91" t="s">
        <v>827</v>
      </c>
      <c r="C364" s="209" t="s">
        <v>813</v>
      </c>
      <c r="D364" s="210">
        <v>37</v>
      </c>
      <c r="E364" s="210">
        <v>1983</v>
      </c>
      <c r="F364" s="211">
        <v>19.93</v>
      </c>
      <c r="G364" s="211">
        <v>3.6107100000000001</v>
      </c>
      <c r="H364" s="211">
        <v>5.76</v>
      </c>
      <c r="I364" s="211">
        <v>10.559291999999999</v>
      </c>
      <c r="J364" s="211">
        <v>2108.85</v>
      </c>
      <c r="K364" s="211">
        <v>10.559291999999999</v>
      </c>
      <c r="L364" s="211">
        <v>2108.85</v>
      </c>
      <c r="M364" s="212">
        <v>5.0071327974962653E-3</v>
      </c>
      <c r="N364" s="213">
        <v>80.878000000000014</v>
      </c>
      <c r="O364" s="213">
        <v>0.404966886395903</v>
      </c>
      <c r="P364" s="214">
        <v>300.42796784977594</v>
      </c>
      <c r="Q364" s="393">
        <v>24.298013183754183</v>
      </c>
    </row>
    <row r="365" spans="1:17" s="4" customFormat="1" ht="12.75" customHeight="1">
      <c r="A365" s="116"/>
      <c r="B365" s="91" t="s">
        <v>318</v>
      </c>
      <c r="C365" s="203" t="s">
        <v>296</v>
      </c>
      <c r="D365" s="38">
        <v>11</v>
      </c>
      <c r="E365" s="38" t="s">
        <v>278</v>
      </c>
      <c r="F365" s="40">
        <v>5.601</v>
      </c>
      <c r="G365" s="40">
        <v>2.1709999999999998</v>
      </c>
      <c r="H365" s="40">
        <v>0.76500000000000001</v>
      </c>
      <c r="I365" s="40">
        <v>2.665</v>
      </c>
      <c r="J365" s="40">
        <v>531.48</v>
      </c>
      <c r="K365" s="40">
        <v>2.665</v>
      </c>
      <c r="L365" s="40">
        <v>531.48</v>
      </c>
      <c r="M365" s="41">
        <v>5.0142996914277109E-3</v>
      </c>
      <c r="N365" s="39">
        <v>49.1</v>
      </c>
      <c r="O365" s="39">
        <v>0.24620211484910062</v>
      </c>
      <c r="P365" s="205">
        <v>300.85798148566266</v>
      </c>
      <c r="Q365" s="392">
        <v>14.772126890946037</v>
      </c>
    </row>
    <row r="366" spans="1:17" s="4" customFormat="1" ht="12.75" customHeight="1">
      <c r="A366" s="116"/>
      <c r="B366" s="91" t="s">
        <v>179</v>
      </c>
      <c r="C366" s="139" t="s">
        <v>150</v>
      </c>
      <c r="D366" s="86">
        <v>44</v>
      </c>
      <c r="E366" s="86">
        <v>2008</v>
      </c>
      <c r="F366" s="87">
        <v>16.2</v>
      </c>
      <c r="G366" s="87">
        <v>0</v>
      </c>
      <c r="H366" s="87">
        <v>0</v>
      </c>
      <c r="I366" s="87">
        <f>F366-G366-H366</f>
        <v>16.2</v>
      </c>
      <c r="J366" s="87">
        <v>2504.41</v>
      </c>
      <c r="K366" s="87">
        <v>12.712999999999999</v>
      </c>
      <c r="L366" s="87">
        <f>J366</f>
        <v>2504.41</v>
      </c>
      <c r="M366" s="88">
        <f>K366/L366</f>
        <v>5.0762455029328265E-3</v>
      </c>
      <c r="N366" s="89">
        <v>57.7</v>
      </c>
      <c r="O366" s="90">
        <f>M366*N366</f>
        <v>0.29289936551922413</v>
      </c>
      <c r="P366" s="144">
        <f>M366*60*1000</f>
        <v>304.57473017596959</v>
      </c>
      <c r="Q366" s="143">
        <f>P366*N366/1000</f>
        <v>17.573961931153448</v>
      </c>
    </row>
    <row r="367" spans="1:17" s="4" customFormat="1" ht="12.75" customHeight="1">
      <c r="A367" s="116"/>
      <c r="B367" s="38" t="s">
        <v>360</v>
      </c>
      <c r="C367" s="218" t="s">
        <v>338</v>
      </c>
      <c r="D367" s="92">
        <v>18</v>
      </c>
      <c r="E367" s="93" t="s">
        <v>278</v>
      </c>
      <c r="F367" s="94">
        <v>9.1999999999999993</v>
      </c>
      <c r="G367" s="94">
        <v>1.49</v>
      </c>
      <c r="H367" s="94">
        <v>2.88</v>
      </c>
      <c r="I367" s="94">
        <v>4.83</v>
      </c>
      <c r="J367" s="95">
        <v>946.37</v>
      </c>
      <c r="K367" s="94">
        <v>4.83</v>
      </c>
      <c r="L367" s="95">
        <v>946.37</v>
      </c>
      <c r="M367" s="88">
        <f>K367/L367</f>
        <v>5.1037120787852533E-3</v>
      </c>
      <c r="N367" s="89">
        <v>60.6</v>
      </c>
      <c r="O367" s="90">
        <f>M367*N367</f>
        <v>0.30928495197438638</v>
      </c>
      <c r="P367" s="144">
        <f>M367*60*1000</f>
        <v>306.22272472711518</v>
      </c>
      <c r="Q367" s="143">
        <f>P367*N367/1000</f>
        <v>18.557097118463183</v>
      </c>
    </row>
    <row r="368" spans="1:17" s="4" customFormat="1" ht="12.75" customHeight="1">
      <c r="A368" s="116"/>
      <c r="B368" s="38" t="s">
        <v>637</v>
      </c>
      <c r="C368" s="231" t="s">
        <v>607</v>
      </c>
      <c r="D368" s="232">
        <v>22</v>
      </c>
      <c r="E368" s="232" t="s">
        <v>278</v>
      </c>
      <c r="F368" s="233">
        <f>G368+H368+I368</f>
        <v>13.129999999999999</v>
      </c>
      <c r="G368" s="233">
        <v>2.5653000000000001</v>
      </c>
      <c r="H368" s="233">
        <v>3.52</v>
      </c>
      <c r="I368" s="233">
        <v>7.0446999999999997</v>
      </c>
      <c r="J368" s="233">
        <v>1285.1199999999999</v>
      </c>
      <c r="K368" s="233">
        <f>I368</f>
        <v>7.0446999999999997</v>
      </c>
      <c r="L368" s="233">
        <f>J368</f>
        <v>1285.1199999999999</v>
      </c>
      <c r="M368" s="234">
        <f>K368/L368</f>
        <v>5.4817448954183274E-3</v>
      </c>
      <c r="N368" s="235">
        <v>46.5</v>
      </c>
      <c r="O368" s="236">
        <f>M368*N368</f>
        <v>0.25490113763695221</v>
      </c>
      <c r="P368" s="237">
        <f>M368*60*1000</f>
        <v>328.90469372509961</v>
      </c>
      <c r="Q368" s="397">
        <f>P368*N368/1000</f>
        <v>15.294068258217132</v>
      </c>
    </row>
    <row r="369" spans="1:17" s="4" customFormat="1" ht="12.75" customHeight="1">
      <c r="A369" s="116"/>
      <c r="B369" s="38" t="s">
        <v>637</v>
      </c>
      <c r="C369" s="231" t="s">
        <v>608</v>
      </c>
      <c r="D369" s="232">
        <v>35</v>
      </c>
      <c r="E369" s="232" t="s">
        <v>278</v>
      </c>
      <c r="F369" s="233">
        <f>G369+H369+I369</f>
        <v>19.590000000000003</v>
      </c>
      <c r="G369" s="233">
        <v>3.8370000000000002</v>
      </c>
      <c r="H369" s="233">
        <v>5.44</v>
      </c>
      <c r="I369" s="233">
        <v>10.313000000000001</v>
      </c>
      <c r="J369" s="233">
        <v>1867.52</v>
      </c>
      <c r="K369" s="233">
        <f>I369</f>
        <v>10.313000000000001</v>
      </c>
      <c r="L369" s="233">
        <f>J369</f>
        <v>1867.52</v>
      </c>
      <c r="M369" s="234">
        <f>K369/L369</f>
        <v>5.5222969499657305E-3</v>
      </c>
      <c r="N369" s="235">
        <v>46.5</v>
      </c>
      <c r="O369" s="236">
        <f>M369*N369</f>
        <v>0.25678680817340649</v>
      </c>
      <c r="P369" s="237">
        <f>M369*60*1000</f>
        <v>331.33781699794383</v>
      </c>
      <c r="Q369" s="397">
        <f>P369*N369/1000</f>
        <v>15.407208490404388</v>
      </c>
    </row>
    <row r="370" spans="1:17" s="4" customFormat="1" ht="12.75" customHeight="1">
      <c r="A370" s="116"/>
      <c r="B370" s="38" t="s">
        <v>360</v>
      </c>
      <c r="C370" s="218" t="s">
        <v>339</v>
      </c>
      <c r="D370" s="92">
        <v>53</v>
      </c>
      <c r="E370" s="93" t="s">
        <v>278</v>
      </c>
      <c r="F370" s="94">
        <v>30.59</v>
      </c>
      <c r="G370" s="94">
        <v>5.38</v>
      </c>
      <c r="H370" s="94">
        <v>8.56</v>
      </c>
      <c r="I370" s="94">
        <v>16.649999999999999</v>
      </c>
      <c r="J370" s="95">
        <v>2993.98</v>
      </c>
      <c r="K370" s="94">
        <v>16.45</v>
      </c>
      <c r="L370" s="95">
        <v>2943.21</v>
      </c>
      <c r="M370" s="88">
        <f>K370/L370</f>
        <v>5.5891356715966579E-3</v>
      </c>
      <c r="N370" s="89">
        <v>60.6</v>
      </c>
      <c r="O370" s="90">
        <f>M370*N370</f>
        <v>0.3387016216987575</v>
      </c>
      <c r="P370" s="144">
        <f>M370*60*1000</f>
        <v>335.34814029579945</v>
      </c>
      <c r="Q370" s="143">
        <f>P370*N370/1000</f>
        <v>20.322097301925449</v>
      </c>
    </row>
    <row r="371" spans="1:17" s="4" customFormat="1" ht="12.75" customHeight="1">
      <c r="A371" s="116"/>
      <c r="B371" s="91" t="s">
        <v>562</v>
      </c>
      <c r="C371" s="85" t="s">
        <v>550</v>
      </c>
      <c r="D371" s="86">
        <v>48</v>
      </c>
      <c r="E371" s="86" t="s">
        <v>278</v>
      </c>
      <c r="F371" s="87">
        <f>G371+H371+I371</f>
        <v>26.98</v>
      </c>
      <c r="G371" s="87">
        <v>2.96</v>
      </c>
      <c r="H371" s="87">
        <v>7.57</v>
      </c>
      <c r="I371" s="87">
        <v>16.45</v>
      </c>
      <c r="J371" s="87">
        <v>2902.63</v>
      </c>
      <c r="K371" s="87">
        <v>16.45</v>
      </c>
      <c r="L371" s="87">
        <v>2902.63</v>
      </c>
      <c r="M371" s="88">
        <f>K371/L371</f>
        <v>5.6672741617085189E-3</v>
      </c>
      <c r="N371" s="89">
        <v>49.27</v>
      </c>
      <c r="O371" s="90">
        <f>M371*N371</f>
        <v>0.27922659794737875</v>
      </c>
      <c r="P371" s="144">
        <f>M371*60*1000</f>
        <v>340.03644970251111</v>
      </c>
      <c r="Q371" s="143">
        <f>P371*N371/1000</f>
        <v>16.753595876842724</v>
      </c>
    </row>
    <row r="372" spans="1:17" s="4" customFormat="1" ht="12.75" customHeight="1">
      <c r="A372" s="116"/>
      <c r="B372" s="91" t="s">
        <v>318</v>
      </c>
      <c r="C372" s="203" t="s">
        <v>297</v>
      </c>
      <c r="D372" s="38">
        <v>10</v>
      </c>
      <c r="E372" s="38" t="s">
        <v>278</v>
      </c>
      <c r="F372" s="40">
        <v>7.28</v>
      </c>
      <c r="G372" s="40">
        <v>3.64</v>
      </c>
      <c r="H372" s="40">
        <v>0</v>
      </c>
      <c r="I372" s="40">
        <v>3.64</v>
      </c>
      <c r="J372" s="40">
        <v>641.61</v>
      </c>
      <c r="K372" s="40">
        <v>3.64</v>
      </c>
      <c r="L372" s="40">
        <v>641.61</v>
      </c>
      <c r="M372" s="41">
        <v>5.6732282850953074E-3</v>
      </c>
      <c r="N372" s="39">
        <v>49.1</v>
      </c>
      <c r="O372" s="39">
        <v>0.27855550879817959</v>
      </c>
      <c r="P372" s="205">
        <v>340.39369710571845</v>
      </c>
      <c r="Q372" s="392">
        <v>16.713330527890776</v>
      </c>
    </row>
    <row r="373" spans="1:17" s="4" customFormat="1" ht="11.25" customHeight="1">
      <c r="A373" s="116"/>
      <c r="B373" s="38" t="s">
        <v>637</v>
      </c>
      <c r="C373" s="231" t="s">
        <v>610</v>
      </c>
      <c r="D373" s="232">
        <v>22</v>
      </c>
      <c r="E373" s="232" t="s">
        <v>278</v>
      </c>
      <c r="F373" s="233">
        <f>G373+H373+I373</f>
        <v>12.95</v>
      </c>
      <c r="G373" s="233">
        <v>2.4342999999999999</v>
      </c>
      <c r="H373" s="233">
        <v>3.52</v>
      </c>
      <c r="I373" s="233">
        <v>6.9957000000000003</v>
      </c>
      <c r="J373" s="233">
        <v>1214.08</v>
      </c>
      <c r="K373" s="233">
        <f>I373</f>
        <v>6.9957000000000003</v>
      </c>
      <c r="L373" s="233">
        <f>J373</f>
        <v>1214.08</v>
      </c>
      <c r="M373" s="234">
        <f>K373/L373</f>
        <v>5.7621408803373757E-3</v>
      </c>
      <c r="N373" s="235">
        <v>46.5</v>
      </c>
      <c r="O373" s="236">
        <f>M373*N373</f>
        <v>0.267939550935688</v>
      </c>
      <c r="P373" s="237">
        <f>M373*60*1000</f>
        <v>345.72845282024258</v>
      </c>
      <c r="Q373" s="397">
        <f>P373*N373/1000</f>
        <v>16.076373056141279</v>
      </c>
    </row>
    <row r="374" spans="1:17" s="4" customFormat="1" ht="12.75" customHeight="1">
      <c r="A374" s="116"/>
      <c r="B374" s="38" t="s">
        <v>46</v>
      </c>
      <c r="C374" s="139" t="s">
        <v>32</v>
      </c>
      <c r="D374" s="86">
        <v>49</v>
      </c>
      <c r="E374" s="86" t="s">
        <v>31</v>
      </c>
      <c r="F374" s="87">
        <f>+G374+H374+I374</f>
        <v>15.132935</v>
      </c>
      <c r="G374" s="87">
        <v>1.0464929999999999</v>
      </c>
      <c r="H374" s="87">
        <v>3.64</v>
      </c>
      <c r="I374" s="87">
        <v>10.446441999999999</v>
      </c>
      <c r="J374" s="87">
        <v>1803.12</v>
      </c>
      <c r="K374" s="87">
        <v>10.446441999999999</v>
      </c>
      <c r="L374" s="87">
        <v>1803.12</v>
      </c>
      <c r="M374" s="88">
        <f>K374/L374</f>
        <v>5.7935367585074758E-3</v>
      </c>
      <c r="N374" s="89">
        <v>65.727000000000004</v>
      </c>
      <c r="O374" s="90">
        <f>M374*N374</f>
        <v>0.38079179052642087</v>
      </c>
      <c r="P374" s="144">
        <f>M374*60*1000</f>
        <v>347.61220551044852</v>
      </c>
      <c r="Q374" s="143">
        <f>P374*N374/1000</f>
        <v>22.84750743158525</v>
      </c>
    </row>
    <row r="375" spans="1:17" s="4" customFormat="1" ht="12.75" customHeight="1">
      <c r="A375" s="116"/>
      <c r="B375" s="91" t="s">
        <v>562</v>
      </c>
      <c r="C375" s="85" t="s">
        <v>551</v>
      </c>
      <c r="D375" s="86">
        <v>80</v>
      </c>
      <c r="E375" s="86" t="s">
        <v>278</v>
      </c>
      <c r="F375" s="87">
        <f>G375+H375+I375</f>
        <v>40.9</v>
      </c>
      <c r="G375" s="87">
        <v>5.26</v>
      </c>
      <c r="H375" s="87">
        <v>12.61</v>
      </c>
      <c r="I375" s="87">
        <v>23.03</v>
      </c>
      <c r="J375" s="87">
        <v>3952.95</v>
      </c>
      <c r="K375" s="87">
        <v>21.16</v>
      </c>
      <c r="L375" s="87">
        <v>3635.24</v>
      </c>
      <c r="M375" s="88">
        <f>K375/L375</f>
        <v>5.8207986267756742E-3</v>
      </c>
      <c r="N375" s="89">
        <v>49.27</v>
      </c>
      <c r="O375" s="90">
        <f>M375*N375</f>
        <v>0.28679074834123747</v>
      </c>
      <c r="P375" s="144">
        <f>M375*60*1000</f>
        <v>349.24791760654045</v>
      </c>
      <c r="Q375" s="143">
        <f>P375*N375/1000</f>
        <v>17.20744490047425</v>
      </c>
    </row>
    <row r="376" spans="1:17" s="4" customFormat="1" ht="12.75" customHeight="1">
      <c r="A376" s="116"/>
      <c r="B376" s="91" t="s">
        <v>827</v>
      </c>
      <c r="C376" s="209" t="s">
        <v>814</v>
      </c>
      <c r="D376" s="210">
        <v>12</v>
      </c>
      <c r="E376" s="210">
        <v>1981</v>
      </c>
      <c r="F376" s="211">
        <v>6.7249999999999996</v>
      </c>
      <c r="G376" s="211">
        <v>0.69823000000000002</v>
      </c>
      <c r="H376" s="211">
        <v>1.84</v>
      </c>
      <c r="I376" s="211">
        <v>4.1867710000000002</v>
      </c>
      <c r="J376" s="211">
        <v>716.05</v>
      </c>
      <c r="K376" s="211">
        <v>4.1867710000000002</v>
      </c>
      <c r="L376" s="211">
        <v>716.05</v>
      </c>
      <c r="M376" s="212">
        <v>5.8470372180713642E-3</v>
      </c>
      <c r="N376" s="213">
        <v>80.878000000000014</v>
      </c>
      <c r="O376" s="213">
        <v>0.47289667612317587</v>
      </c>
      <c r="P376" s="214">
        <v>350.82223308428183</v>
      </c>
      <c r="Q376" s="393">
        <v>28.37380056739055</v>
      </c>
    </row>
    <row r="377" spans="1:17" s="4" customFormat="1" ht="12.75" customHeight="1">
      <c r="A377" s="116"/>
      <c r="B377" s="38" t="s">
        <v>637</v>
      </c>
      <c r="C377" s="231" t="s">
        <v>609</v>
      </c>
      <c r="D377" s="232">
        <v>19</v>
      </c>
      <c r="E377" s="232" t="s">
        <v>278</v>
      </c>
      <c r="F377" s="233">
        <f>G377+H377+I377</f>
        <v>11.553999999999998</v>
      </c>
      <c r="G377" s="233">
        <v>1.9376</v>
      </c>
      <c r="H377" s="233">
        <v>3.04</v>
      </c>
      <c r="I377" s="233">
        <v>6.5763999999999996</v>
      </c>
      <c r="J377" s="233">
        <v>1124.4000000000001</v>
      </c>
      <c r="K377" s="233">
        <f>I377</f>
        <v>6.5763999999999996</v>
      </c>
      <c r="L377" s="233">
        <f>J377</f>
        <v>1124.4000000000001</v>
      </c>
      <c r="M377" s="234">
        <f>K377/L377</f>
        <v>5.8488082532906433E-3</v>
      </c>
      <c r="N377" s="235">
        <v>46.5</v>
      </c>
      <c r="O377" s="236">
        <f>M377*N377</f>
        <v>0.27196958377801489</v>
      </c>
      <c r="P377" s="237">
        <f>M377*60*1000</f>
        <v>350.92849519743856</v>
      </c>
      <c r="Q377" s="397">
        <f>P377*N377/1000</f>
        <v>16.318175026680894</v>
      </c>
    </row>
    <row r="378" spans="1:17" s="4" customFormat="1" ht="12.75" customHeight="1">
      <c r="A378" s="116"/>
      <c r="B378" s="91" t="s">
        <v>179</v>
      </c>
      <c r="C378" s="139" t="s">
        <v>151</v>
      </c>
      <c r="D378" s="86">
        <v>30</v>
      </c>
      <c r="E378" s="86">
        <v>1993</v>
      </c>
      <c r="F378" s="87">
        <v>25.641200000000001</v>
      </c>
      <c r="G378" s="87">
        <v>9.7461000000000002</v>
      </c>
      <c r="H378" s="87">
        <v>4.2</v>
      </c>
      <c r="I378" s="87">
        <f>F378-G378-H378</f>
        <v>11.6951</v>
      </c>
      <c r="J378" s="87">
        <v>1983.11</v>
      </c>
      <c r="K378" s="87">
        <f>I378</f>
        <v>11.6951</v>
      </c>
      <c r="L378" s="87">
        <f>J378</f>
        <v>1983.11</v>
      </c>
      <c r="M378" s="88">
        <f>K378/L378</f>
        <v>5.897353147329195E-3</v>
      </c>
      <c r="N378" s="89">
        <v>57.7</v>
      </c>
      <c r="O378" s="90">
        <f>M378*N378</f>
        <v>0.34027727660089457</v>
      </c>
      <c r="P378" s="144">
        <f>M378*60*1000</f>
        <v>353.84118883975168</v>
      </c>
      <c r="Q378" s="143">
        <f>P378*N378/1000</f>
        <v>20.416636596053671</v>
      </c>
    </row>
    <row r="379" spans="1:17" s="4" customFormat="1" ht="12.75" customHeight="1">
      <c r="A379" s="116"/>
      <c r="B379" s="38" t="s">
        <v>754</v>
      </c>
      <c r="C379" s="206" t="s">
        <v>748</v>
      </c>
      <c r="D379" s="103">
        <v>8</v>
      </c>
      <c r="E379" s="103">
        <v>1994</v>
      </c>
      <c r="F379" s="104">
        <v>7.1040000000000001</v>
      </c>
      <c r="G379" s="104">
        <v>0.96899999999999997</v>
      </c>
      <c r="H379" s="104">
        <v>1.2</v>
      </c>
      <c r="I379" s="104">
        <v>4.9349999999999996</v>
      </c>
      <c r="J379" s="104">
        <v>832.8</v>
      </c>
      <c r="K379" s="104">
        <v>4.9349999999999996</v>
      </c>
      <c r="L379" s="104">
        <v>832.8</v>
      </c>
      <c r="M379" s="105">
        <v>5.9257925072046108E-3</v>
      </c>
      <c r="N379" s="106">
        <v>79.897000000000006</v>
      </c>
      <c r="O379" s="106">
        <v>0.47345304394812682</v>
      </c>
      <c r="P379" s="208">
        <v>355.54755043227664</v>
      </c>
      <c r="Q379" s="391">
        <v>28.407182636887612</v>
      </c>
    </row>
    <row r="380" spans="1:17" ht="12.75" customHeight="1">
      <c r="A380" s="116"/>
      <c r="B380" s="38" t="s">
        <v>473</v>
      </c>
      <c r="C380" s="215" t="s">
        <v>451</v>
      </c>
      <c r="D380" s="96">
        <v>16</v>
      </c>
      <c r="E380" s="96">
        <v>1991</v>
      </c>
      <c r="F380" s="97">
        <f>SUM(G380+H380+I380)</f>
        <v>10.9</v>
      </c>
      <c r="G380" s="97">
        <v>1.8</v>
      </c>
      <c r="H380" s="97">
        <v>2.7</v>
      </c>
      <c r="I380" s="97">
        <v>6.4</v>
      </c>
      <c r="J380" s="97">
        <v>1069.04</v>
      </c>
      <c r="K380" s="97">
        <v>6.3949999999999996</v>
      </c>
      <c r="L380" s="97">
        <v>1069.04</v>
      </c>
      <c r="M380" s="88">
        <f>K380/L380</f>
        <v>5.9820025443388459E-3</v>
      </c>
      <c r="N380" s="89">
        <v>55.2</v>
      </c>
      <c r="O380" s="90">
        <f>M380*N380</f>
        <v>0.3302065404475043</v>
      </c>
      <c r="P380" s="144">
        <f>M380*60*1000</f>
        <v>358.9201526603307</v>
      </c>
      <c r="Q380" s="143">
        <f>P380*N380/1000</f>
        <v>19.812392426850256</v>
      </c>
    </row>
    <row r="381" spans="1:17" ht="12.75" customHeight="1">
      <c r="A381" s="116"/>
      <c r="B381" s="38" t="s">
        <v>473</v>
      </c>
      <c r="C381" s="215" t="s">
        <v>458</v>
      </c>
      <c r="D381" s="96">
        <v>20</v>
      </c>
      <c r="E381" s="96">
        <v>1991</v>
      </c>
      <c r="F381" s="97">
        <f>SUM(G381+H381+I381)</f>
        <v>10.8</v>
      </c>
      <c r="G381" s="97">
        <v>1.2</v>
      </c>
      <c r="H381" s="97">
        <v>3.2</v>
      </c>
      <c r="I381" s="97">
        <v>6.4</v>
      </c>
      <c r="J381" s="97">
        <v>1074.5999999999999</v>
      </c>
      <c r="K381" s="97">
        <v>6.4320000000000004</v>
      </c>
      <c r="L381" s="97">
        <v>1074.5999999999999</v>
      </c>
      <c r="M381" s="88">
        <f>K381/L381</f>
        <v>5.985482970407594E-3</v>
      </c>
      <c r="N381" s="89">
        <v>55.2</v>
      </c>
      <c r="O381" s="90">
        <f>M381*N381</f>
        <v>0.3303986599664992</v>
      </c>
      <c r="P381" s="144">
        <f>M381*60*1000</f>
        <v>359.12897822445564</v>
      </c>
      <c r="Q381" s="143">
        <f>P381*N381/1000</f>
        <v>19.823919597989953</v>
      </c>
    </row>
    <row r="382" spans="1:17" ht="13.5" customHeight="1">
      <c r="A382" s="116"/>
      <c r="B382" s="38" t="s">
        <v>637</v>
      </c>
      <c r="C382" s="231" t="s">
        <v>611</v>
      </c>
      <c r="D382" s="232">
        <v>30</v>
      </c>
      <c r="E382" s="232" t="s">
        <v>278</v>
      </c>
      <c r="F382" s="233">
        <f>G382+H382+I382</f>
        <v>17.5</v>
      </c>
      <c r="G382" s="233">
        <v>3.2202000000000002</v>
      </c>
      <c r="H382" s="233">
        <v>4.8</v>
      </c>
      <c r="I382" s="233">
        <v>9.4797999999999991</v>
      </c>
      <c r="J382" s="233">
        <v>1575.42</v>
      </c>
      <c r="K382" s="233">
        <f>I382</f>
        <v>9.4797999999999991</v>
      </c>
      <c r="L382" s="233">
        <f>J382</f>
        <v>1575.42</v>
      </c>
      <c r="M382" s="234">
        <f>K382/L382</f>
        <v>6.0173160173160167E-3</v>
      </c>
      <c r="N382" s="235">
        <v>46.5</v>
      </c>
      <c r="O382" s="236">
        <f>M382*N382</f>
        <v>0.27980519480519478</v>
      </c>
      <c r="P382" s="237">
        <f>M382*60*1000</f>
        <v>361.03896103896102</v>
      </c>
      <c r="Q382" s="397">
        <f>P382*N382/1000</f>
        <v>16.788311688311691</v>
      </c>
    </row>
    <row r="383" spans="1:17" ht="11.25" customHeight="1">
      <c r="A383" s="116"/>
      <c r="B383" s="38" t="s">
        <v>473</v>
      </c>
      <c r="C383" s="215" t="s">
        <v>457</v>
      </c>
      <c r="D383" s="96">
        <v>40</v>
      </c>
      <c r="E383" s="96">
        <v>1992</v>
      </c>
      <c r="F383" s="97">
        <f>SUM(G383+H383+I383)</f>
        <v>23.2</v>
      </c>
      <c r="G383" s="97">
        <v>3.1</v>
      </c>
      <c r="H383" s="97">
        <v>6.4</v>
      </c>
      <c r="I383" s="97">
        <v>13.7</v>
      </c>
      <c r="J383" s="97">
        <v>2227.7199999999998</v>
      </c>
      <c r="K383" s="97">
        <v>13.682</v>
      </c>
      <c r="L383" s="97">
        <v>2227.7199999999998</v>
      </c>
      <c r="M383" s="88">
        <f>K383/L383</f>
        <v>6.1417054207889687E-3</v>
      </c>
      <c r="N383" s="89">
        <v>55.2</v>
      </c>
      <c r="O383" s="90">
        <f>M383*N383</f>
        <v>0.33902213922755109</v>
      </c>
      <c r="P383" s="144">
        <f>M383*60*1000</f>
        <v>368.50232524733809</v>
      </c>
      <c r="Q383" s="143">
        <f>P383*N383/1000</f>
        <v>20.341328353653065</v>
      </c>
    </row>
    <row r="384" spans="1:17" ht="12.75" customHeight="1">
      <c r="A384" s="116"/>
      <c r="B384" s="38" t="s">
        <v>871</v>
      </c>
      <c r="C384" s="225" t="s">
        <v>865</v>
      </c>
      <c r="D384" s="226">
        <v>10</v>
      </c>
      <c r="E384" s="226">
        <v>1959</v>
      </c>
      <c r="F384" s="227">
        <v>5.5430000000000001</v>
      </c>
      <c r="G384" s="227">
        <v>0.845835</v>
      </c>
      <c r="H384" s="227">
        <v>1.92</v>
      </c>
      <c r="I384" s="227">
        <v>2.7771650000000001</v>
      </c>
      <c r="J384" s="227">
        <v>543.35</v>
      </c>
      <c r="K384" s="227">
        <v>2.7771650000000001</v>
      </c>
      <c r="L384" s="227">
        <v>446.8</v>
      </c>
      <c r="M384" s="228">
        <v>6.2156781557743956E-3</v>
      </c>
      <c r="N384" s="229">
        <v>64.746000000000009</v>
      </c>
      <c r="O384" s="229">
        <v>0.40244029787376906</v>
      </c>
      <c r="P384" s="230">
        <v>372.94068934646373</v>
      </c>
      <c r="Q384" s="396">
        <v>24.146417872426145</v>
      </c>
    </row>
    <row r="385" spans="1:17" ht="12.75" customHeight="1">
      <c r="A385" s="116"/>
      <c r="B385" s="38" t="s">
        <v>637</v>
      </c>
      <c r="C385" s="231" t="s">
        <v>612</v>
      </c>
      <c r="D385" s="232">
        <v>41</v>
      </c>
      <c r="E385" s="232" t="s">
        <v>278</v>
      </c>
      <c r="F385" s="233">
        <f>G385+H385+I385</f>
        <v>25</v>
      </c>
      <c r="G385" s="233">
        <v>4.6719999999999997</v>
      </c>
      <c r="H385" s="233">
        <v>6.4</v>
      </c>
      <c r="I385" s="233">
        <v>13.928000000000001</v>
      </c>
      <c r="J385" s="233">
        <v>2217.17</v>
      </c>
      <c r="K385" s="233">
        <f>I385</f>
        <v>13.928000000000001</v>
      </c>
      <c r="L385" s="233">
        <f>J385</f>
        <v>2217.17</v>
      </c>
      <c r="M385" s="234">
        <f>K385/L385</f>
        <v>6.2818818584050844E-3</v>
      </c>
      <c r="N385" s="235">
        <v>46.5</v>
      </c>
      <c r="O385" s="236">
        <f>M385*N385</f>
        <v>0.29210750641583644</v>
      </c>
      <c r="P385" s="237">
        <f>M385*60*1000</f>
        <v>376.91291150430504</v>
      </c>
      <c r="Q385" s="397">
        <f>P385*N385/1000</f>
        <v>17.526450384950184</v>
      </c>
    </row>
    <row r="386" spans="1:17" ht="12.75" customHeight="1">
      <c r="A386" s="116"/>
      <c r="B386" s="91" t="s">
        <v>249</v>
      </c>
      <c r="C386" s="203" t="s">
        <v>227</v>
      </c>
      <c r="D386" s="38">
        <v>50</v>
      </c>
      <c r="E386" s="38">
        <v>1973</v>
      </c>
      <c r="F386" s="40">
        <f>SUM(G386:I386)</f>
        <v>17.588999999999999</v>
      </c>
      <c r="G386" s="40">
        <v>1.1220000000000001</v>
      </c>
      <c r="H386" s="40">
        <v>0.45</v>
      </c>
      <c r="I386" s="40">
        <v>16.016999999999999</v>
      </c>
      <c r="J386" s="40">
        <v>2549.69</v>
      </c>
      <c r="K386" s="40">
        <v>16.016999999999999</v>
      </c>
      <c r="L386" s="40">
        <v>2549.69</v>
      </c>
      <c r="M386" s="41">
        <f>K386/L386</f>
        <v>6.2819401574309031E-3</v>
      </c>
      <c r="N386" s="39">
        <v>71.2</v>
      </c>
      <c r="O386" s="39">
        <f>M386*N386</f>
        <v>0.44727413920908032</v>
      </c>
      <c r="P386" s="205">
        <f>M386*60*1000</f>
        <v>376.91640944585419</v>
      </c>
      <c r="Q386" s="392">
        <f>P386*N386/1000</f>
        <v>26.836448352544821</v>
      </c>
    </row>
    <row r="387" spans="1:17" ht="12.75" customHeight="1">
      <c r="A387" s="116"/>
      <c r="B387" s="91" t="s">
        <v>179</v>
      </c>
      <c r="C387" s="139" t="s">
        <v>152</v>
      </c>
      <c r="D387" s="86">
        <v>20</v>
      </c>
      <c r="E387" s="86">
        <v>2007</v>
      </c>
      <c r="F387" s="87">
        <v>10.5</v>
      </c>
      <c r="G387" s="87">
        <v>3.4169999999999998</v>
      </c>
      <c r="H387" s="87">
        <v>0</v>
      </c>
      <c r="I387" s="87">
        <f>F387-G387-H387</f>
        <v>7.0830000000000002</v>
      </c>
      <c r="J387" s="87">
        <v>1124.28</v>
      </c>
      <c r="K387" s="87">
        <f>I387</f>
        <v>7.0830000000000002</v>
      </c>
      <c r="L387" s="87">
        <f>J387</f>
        <v>1124.28</v>
      </c>
      <c r="M387" s="88">
        <f>K387/L387</f>
        <v>6.3000320204931156E-3</v>
      </c>
      <c r="N387" s="89">
        <v>57.7</v>
      </c>
      <c r="O387" s="90">
        <f>M387*N387</f>
        <v>0.36351184758245281</v>
      </c>
      <c r="P387" s="144">
        <f>M387*60*1000</f>
        <v>378.00192122958691</v>
      </c>
      <c r="Q387" s="143">
        <f>P387*N387/1000</f>
        <v>21.810710854947168</v>
      </c>
    </row>
    <row r="388" spans="1:17" ht="12.75" customHeight="1">
      <c r="A388" s="116"/>
      <c r="B388" s="38" t="s">
        <v>117</v>
      </c>
      <c r="C388" s="139" t="s">
        <v>101</v>
      </c>
      <c r="D388" s="86">
        <v>20</v>
      </c>
      <c r="E388" s="86">
        <v>1988</v>
      </c>
      <c r="F388" s="87">
        <v>11.993</v>
      </c>
      <c r="G388" s="87">
        <v>7.0060000000000002</v>
      </c>
      <c r="H388" s="87">
        <v>3.2</v>
      </c>
      <c r="I388" s="87">
        <v>7.0060000000000002</v>
      </c>
      <c r="J388" s="87">
        <v>1109.6500000000001</v>
      </c>
      <c r="K388" s="87">
        <v>7.0060000000000002</v>
      </c>
      <c r="L388" s="87">
        <v>1109.6500000000001</v>
      </c>
      <c r="M388" s="88">
        <f>K388/L388</f>
        <v>6.313702518812238E-3</v>
      </c>
      <c r="N388" s="89">
        <v>50.2</v>
      </c>
      <c r="O388" s="90">
        <f>M388*N388</f>
        <v>0.31694786644437434</v>
      </c>
      <c r="P388" s="144">
        <f>M388*60*1000</f>
        <v>378.82215112873428</v>
      </c>
      <c r="Q388" s="143">
        <f>P388*N388/1000</f>
        <v>19.016871986662462</v>
      </c>
    </row>
    <row r="389" spans="1:17" ht="12.75" customHeight="1">
      <c r="A389" s="116"/>
      <c r="B389" s="91" t="s">
        <v>249</v>
      </c>
      <c r="C389" s="203" t="s">
        <v>228</v>
      </c>
      <c r="D389" s="38">
        <v>75</v>
      </c>
      <c r="E389" s="38">
        <v>1983</v>
      </c>
      <c r="F389" s="40">
        <f>SUM(G389:I389)</f>
        <v>36.927</v>
      </c>
      <c r="G389" s="40">
        <v>3.927</v>
      </c>
      <c r="H389" s="40">
        <v>10.8</v>
      </c>
      <c r="I389" s="40">
        <v>22.2</v>
      </c>
      <c r="J389" s="40">
        <v>3467.27</v>
      </c>
      <c r="K389" s="40">
        <v>22.2</v>
      </c>
      <c r="L389" s="40">
        <v>3467.27</v>
      </c>
      <c r="M389" s="41">
        <f>K389/L389</f>
        <v>6.4027318322484256E-3</v>
      </c>
      <c r="N389" s="39">
        <v>71.2</v>
      </c>
      <c r="O389" s="39">
        <f>M389*N389</f>
        <v>0.4558745064560879</v>
      </c>
      <c r="P389" s="205">
        <f>M389*60*1000</f>
        <v>384.16390993490552</v>
      </c>
      <c r="Q389" s="392">
        <f>P389*N389/1000</f>
        <v>27.352470387365273</v>
      </c>
    </row>
    <row r="390" spans="1:17" ht="12.75" customHeight="1">
      <c r="A390" s="116"/>
      <c r="B390" s="38" t="s">
        <v>117</v>
      </c>
      <c r="C390" s="139" t="s">
        <v>106</v>
      </c>
      <c r="D390" s="86">
        <v>60</v>
      </c>
      <c r="E390" s="86">
        <v>1983</v>
      </c>
      <c r="F390" s="87">
        <v>37.517000000000003</v>
      </c>
      <c r="G390" s="87">
        <v>6.9240000000000004</v>
      </c>
      <c r="H390" s="87">
        <v>9.6</v>
      </c>
      <c r="I390" s="87">
        <v>20.992999999999999</v>
      </c>
      <c r="J390" s="87">
        <v>3251.55</v>
      </c>
      <c r="K390" s="87">
        <v>20.992999999999999</v>
      </c>
      <c r="L390" s="87">
        <v>3251.55</v>
      </c>
      <c r="M390" s="88">
        <f>K390/L390</f>
        <v>6.456305454321784E-3</v>
      </c>
      <c r="N390" s="89">
        <v>50.2</v>
      </c>
      <c r="O390" s="90">
        <f>M390*N390</f>
        <v>0.32410653380695359</v>
      </c>
      <c r="P390" s="144">
        <f>M390*60*1000</f>
        <v>387.37832725930707</v>
      </c>
      <c r="Q390" s="143">
        <f>P390*N390/1000</f>
        <v>19.446392028417215</v>
      </c>
    </row>
    <row r="391" spans="1:17" ht="12.75" customHeight="1">
      <c r="A391" s="116"/>
      <c r="B391" s="38" t="s">
        <v>637</v>
      </c>
      <c r="C391" s="231" t="s">
        <v>613</v>
      </c>
      <c r="D391" s="232">
        <v>38</v>
      </c>
      <c r="E391" s="232" t="s">
        <v>278</v>
      </c>
      <c r="F391" s="233">
        <f>G391+H391+I391</f>
        <v>22.799999999999997</v>
      </c>
      <c r="G391" s="233">
        <v>3.6023000000000001</v>
      </c>
      <c r="H391" s="233">
        <v>6.08</v>
      </c>
      <c r="I391" s="233">
        <v>13.117699999999999</v>
      </c>
      <c r="J391" s="233">
        <v>2016.81</v>
      </c>
      <c r="K391" s="233">
        <f>I391</f>
        <v>13.117699999999999</v>
      </c>
      <c r="L391" s="233">
        <f>J391</f>
        <v>2016.81</v>
      </c>
      <c r="M391" s="234">
        <f>K391/L391</f>
        <v>6.5041823473703519E-3</v>
      </c>
      <c r="N391" s="235">
        <v>46.5</v>
      </c>
      <c r="O391" s="236">
        <f>M391*N391</f>
        <v>0.30244447915272138</v>
      </c>
      <c r="P391" s="237">
        <f>M391*60*1000</f>
        <v>390.2509408422211</v>
      </c>
      <c r="Q391" s="397">
        <f>P391*N391/1000</f>
        <v>18.146668749163279</v>
      </c>
    </row>
    <row r="392" spans="1:17" ht="12.75" customHeight="1">
      <c r="A392" s="116"/>
      <c r="B392" s="38" t="s">
        <v>46</v>
      </c>
      <c r="C392" s="139" t="s">
        <v>34</v>
      </c>
      <c r="D392" s="86">
        <v>45</v>
      </c>
      <c r="E392" s="86" t="s">
        <v>31</v>
      </c>
      <c r="F392" s="87">
        <f>+G392+H392+I392</f>
        <v>25.710017999999998</v>
      </c>
      <c r="G392" s="87">
        <v>3.8173590000000002</v>
      </c>
      <c r="H392" s="87">
        <v>6.64</v>
      </c>
      <c r="I392" s="87">
        <v>15.252659</v>
      </c>
      <c r="J392" s="87">
        <v>2334.14</v>
      </c>
      <c r="K392" s="87">
        <v>15.252659</v>
      </c>
      <c r="L392" s="87">
        <v>2334.14</v>
      </c>
      <c r="M392" s="88">
        <f>K392/L392</f>
        <v>6.5345947543849125E-3</v>
      </c>
      <c r="N392" s="89">
        <v>65.727000000000004</v>
      </c>
      <c r="O392" s="90">
        <f>M392*N392</f>
        <v>0.42949930942145714</v>
      </c>
      <c r="P392" s="144">
        <f>M392*60*1000</f>
        <v>392.07568526309478</v>
      </c>
      <c r="Q392" s="143">
        <f>P392*N392/1000</f>
        <v>25.769958565287435</v>
      </c>
    </row>
    <row r="393" spans="1:17" ht="12.75" customHeight="1">
      <c r="A393" s="116"/>
      <c r="B393" s="38" t="s">
        <v>86</v>
      </c>
      <c r="C393" s="139" t="s">
        <v>82</v>
      </c>
      <c r="D393" s="86">
        <v>40</v>
      </c>
      <c r="E393" s="86">
        <v>1969</v>
      </c>
      <c r="F393" s="87">
        <v>21.3</v>
      </c>
      <c r="G393" s="87">
        <v>2.2999999999999998</v>
      </c>
      <c r="H393" s="87">
        <v>6.4</v>
      </c>
      <c r="I393" s="87">
        <v>12.6</v>
      </c>
      <c r="J393" s="87">
        <v>1925</v>
      </c>
      <c r="K393" s="87">
        <v>12.6</v>
      </c>
      <c r="L393" s="87">
        <v>1925</v>
      </c>
      <c r="M393" s="88">
        <f>K393/L393</f>
        <v>6.5454545454545453E-3</v>
      </c>
      <c r="N393" s="89">
        <v>58.64</v>
      </c>
      <c r="O393" s="90">
        <f>M393*N393</f>
        <v>0.38382545454545453</v>
      </c>
      <c r="P393" s="144">
        <f>M393*60*1000</f>
        <v>392.72727272727269</v>
      </c>
      <c r="Q393" s="143">
        <f>P393*N393/1000</f>
        <v>23.029527272727272</v>
      </c>
    </row>
    <row r="394" spans="1:17" ht="12.75" customHeight="1">
      <c r="A394" s="116"/>
      <c r="B394" s="38" t="s">
        <v>117</v>
      </c>
      <c r="C394" s="139" t="s">
        <v>98</v>
      </c>
      <c r="D394" s="86">
        <v>27</v>
      </c>
      <c r="E394" s="86">
        <v>1992</v>
      </c>
      <c r="F394" s="87">
        <v>23.079000000000001</v>
      </c>
      <c r="G394" s="87">
        <v>3.1829999999999998</v>
      </c>
      <c r="H394" s="87">
        <v>6.48</v>
      </c>
      <c r="I394" s="87">
        <v>13.416</v>
      </c>
      <c r="J394" s="87">
        <v>2043.2</v>
      </c>
      <c r="K394" s="87">
        <v>13.416</v>
      </c>
      <c r="L394" s="87">
        <v>2043.2</v>
      </c>
      <c r="M394" s="88">
        <f>K394/L394</f>
        <v>6.5661707126076739E-3</v>
      </c>
      <c r="N394" s="89">
        <v>50.2</v>
      </c>
      <c r="O394" s="90">
        <f>M394*N394</f>
        <v>0.32962176977290525</v>
      </c>
      <c r="P394" s="144">
        <f>M394*60*1000</f>
        <v>393.97024275646044</v>
      </c>
      <c r="Q394" s="143">
        <f>P394*N394/1000</f>
        <v>19.777306186374314</v>
      </c>
    </row>
    <row r="395" spans="1:17" ht="12.75" customHeight="1">
      <c r="A395" s="116"/>
      <c r="B395" s="38" t="s">
        <v>871</v>
      </c>
      <c r="C395" s="225" t="s">
        <v>866</v>
      </c>
      <c r="D395" s="226">
        <v>9</v>
      </c>
      <c r="E395" s="226">
        <v>1960</v>
      </c>
      <c r="F395" s="227">
        <v>5.1189999999999998</v>
      </c>
      <c r="G395" s="227">
        <v>0.64010100000000003</v>
      </c>
      <c r="H395" s="227">
        <v>1.84</v>
      </c>
      <c r="I395" s="227">
        <v>2.638897</v>
      </c>
      <c r="J395" s="227">
        <v>536.88</v>
      </c>
      <c r="K395" s="227">
        <v>2.638897</v>
      </c>
      <c r="L395" s="227">
        <v>400.83</v>
      </c>
      <c r="M395" s="228">
        <v>6.5835815682458903E-3</v>
      </c>
      <c r="N395" s="229">
        <v>64.746000000000009</v>
      </c>
      <c r="O395" s="229">
        <v>0.42626057221764846</v>
      </c>
      <c r="P395" s="230">
        <v>395.01489409475346</v>
      </c>
      <c r="Q395" s="396">
        <v>25.575634333058911</v>
      </c>
    </row>
    <row r="396" spans="1:17" ht="12.75" customHeight="1">
      <c r="A396" s="116"/>
      <c r="B396" s="91" t="s">
        <v>827</v>
      </c>
      <c r="C396" s="209" t="s">
        <v>815</v>
      </c>
      <c r="D396" s="210">
        <v>37</v>
      </c>
      <c r="E396" s="210">
        <v>1987</v>
      </c>
      <c r="F396" s="211">
        <v>19.006</v>
      </c>
      <c r="G396" s="211">
        <v>2.0946899999999999</v>
      </c>
      <c r="H396" s="211">
        <v>4.84</v>
      </c>
      <c r="I396" s="211">
        <v>12.071306</v>
      </c>
      <c r="J396" s="211">
        <v>1832.06</v>
      </c>
      <c r="K396" s="211">
        <v>12.071306</v>
      </c>
      <c r="L396" s="211">
        <v>1832.06</v>
      </c>
      <c r="M396" s="212">
        <v>6.5889250352062709E-3</v>
      </c>
      <c r="N396" s="213">
        <v>80.878000000000014</v>
      </c>
      <c r="O396" s="213">
        <v>0.53289907899741285</v>
      </c>
      <c r="P396" s="214">
        <v>395.33550211237622</v>
      </c>
      <c r="Q396" s="393">
        <v>31.973944739844772</v>
      </c>
    </row>
    <row r="397" spans="1:17" ht="12.75" customHeight="1">
      <c r="A397" s="116"/>
      <c r="B397" s="38" t="s">
        <v>637</v>
      </c>
      <c r="C397" s="231" t="s">
        <v>615</v>
      </c>
      <c r="D397" s="232">
        <v>18</v>
      </c>
      <c r="E397" s="232">
        <v>1993</v>
      </c>
      <c r="F397" s="233">
        <f>G397+H397+I397</f>
        <v>13.42</v>
      </c>
      <c r="G397" s="233">
        <v>1.7465999999999999</v>
      </c>
      <c r="H397" s="233">
        <v>2.88</v>
      </c>
      <c r="I397" s="233">
        <v>8.7934000000000001</v>
      </c>
      <c r="J397" s="233">
        <v>1330.03</v>
      </c>
      <c r="K397" s="233">
        <f>I397</f>
        <v>8.7934000000000001</v>
      </c>
      <c r="L397" s="233">
        <f>J397</f>
        <v>1330.03</v>
      </c>
      <c r="M397" s="234">
        <f>K397/L397</f>
        <v>6.6114298173725406E-3</v>
      </c>
      <c r="N397" s="235">
        <v>46.5</v>
      </c>
      <c r="O397" s="236">
        <f>M397*N397</f>
        <v>0.30743148650782315</v>
      </c>
      <c r="P397" s="237">
        <f>M397*60*1000</f>
        <v>396.68578904235238</v>
      </c>
      <c r="Q397" s="397">
        <f>P397*N397/1000</f>
        <v>18.445889190469384</v>
      </c>
    </row>
    <row r="398" spans="1:17" ht="12.75" customHeight="1">
      <c r="A398" s="116"/>
      <c r="B398" s="91" t="s">
        <v>249</v>
      </c>
      <c r="C398" s="203" t="s">
        <v>229</v>
      </c>
      <c r="D398" s="38">
        <v>17</v>
      </c>
      <c r="E398" s="38">
        <v>1975</v>
      </c>
      <c r="F398" s="40">
        <f>SUM(G398:I398)</f>
        <v>8.798</v>
      </c>
      <c r="G398" s="40">
        <v>0</v>
      </c>
      <c r="H398" s="40">
        <v>0</v>
      </c>
      <c r="I398" s="40">
        <v>8.798</v>
      </c>
      <c r="J398" s="40">
        <v>1315.92</v>
      </c>
      <c r="K398" s="40">
        <v>8.798</v>
      </c>
      <c r="L398" s="40">
        <v>1315.92</v>
      </c>
      <c r="M398" s="41">
        <f>K398/L398</f>
        <v>6.6858167669767155E-3</v>
      </c>
      <c r="N398" s="39">
        <v>71.2</v>
      </c>
      <c r="O398" s="39">
        <f>M398*N398</f>
        <v>0.47603015380874214</v>
      </c>
      <c r="P398" s="205">
        <f>M398*60*1000</f>
        <v>401.1490060186029</v>
      </c>
      <c r="Q398" s="392">
        <f>P398*N398/1000</f>
        <v>28.561809228524531</v>
      </c>
    </row>
    <row r="399" spans="1:17" ht="12.75" customHeight="1">
      <c r="A399" s="116"/>
      <c r="B399" s="38" t="s">
        <v>637</v>
      </c>
      <c r="C399" s="231" t="s">
        <v>616</v>
      </c>
      <c r="D399" s="232">
        <v>15</v>
      </c>
      <c r="E399" s="232">
        <v>1993</v>
      </c>
      <c r="F399" s="233">
        <f>G399+H399+I399</f>
        <v>10.33</v>
      </c>
      <c r="G399" s="233">
        <v>1.9594</v>
      </c>
      <c r="H399" s="233">
        <v>2.4</v>
      </c>
      <c r="I399" s="233">
        <v>5.9706000000000001</v>
      </c>
      <c r="J399" s="233">
        <v>892.28</v>
      </c>
      <c r="K399" s="233">
        <f>I399</f>
        <v>5.9706000000000001</v>
      </c>
      <c r="L399" s="233">
        <f>J399</f>
        <v>892.28</v>
      </c>
      <c r="M399" s="234">
        <f>K399/L399</f>
        <v>6.691397319227149E-3</v>
      </c>
      <c r="N399" s="235">
        <v>46.5</v>
      </c>
      <c r="O399" s="236">
        <f>M399*N399</f>
        <v>0.31114997534406241</v>
      </c>
      <c r="P399" s="237">
        <f>M399*60*1000</f>
        <v>401.48383915362894</v>
      </c>
      <c r="Q399" s="397">
        <f>P399*N399/1000</f>
        <v>18.668998520643743</v>
      </c>
    </row>
    <row r="400" spans="1:17" ht="12.75" customHeight="1">
      <c r="A400" s="116"/>
      <c r="B400" s="91" t="s">
        <v>179</v>
      </c>
      <c r="C400" s="139" t="s">
        <v>153</v>
      </c>
      <c r="D400" s="86">
        <v>144</v>
      </c>
      <c r="E400" s="86">
        <v>1989</v>
      </c>
      <c r="F400" s="87">
        <v>87.447199999999995</v>
      </c>
      <c r="G400" s="87">
        <v>21.546900000000001</v>
      </c>
      <c r="H400" s="87">
        <v>14.4</v>
      </c>
      <c r="I400" s="87">
        <f>F400-G400-H400</f>
        <v>51.500299999999989</v>
      </c>
      <c r="J400" s="87">
        <v>7654.78</v>
      </c>
      <c r="K400" s="87">
        <f>I400</f>
        <v>51.500299999999989</v>
      </c>
      <c r="L400" s="87">
        <f>J400</f>
        <v>7654.78</v>
      </c>
      <c r="M400" s="88">
        <f>K400/L400</f>
        <v>6.7278615453350704E-3</v>
      </c>
      <c r="N400" s="89">
        <v>57.7</v>
      </c>
      <c r="O400" s="90">
        <f>M400*N400</f>
        <v>0.38819761116583357</v>
      </c>
      <c r="P400" s="144">
        <f>M400*60*1000</f>
        <v>403.6716927201042</v>
      </c>
      <c r="Q400" s="143">
        <f>P400*N400/1000</f>
        <v>23.291856669950015</v>
      </c>
    </row>
    <row r="401" spans="1:17" ht="12.75" customHeight="1">
      <c r="A401" s="116"/>
      <c r="B401" s="38" t="s">
        <v>117</v>
      </c>
      <c r="C401" s="139" t="s">
        <v>105</v>
      </c>
      <c r="D401" s="86">
        <v>20</v>
      </c>
      <c r="E401" s="86">
        <v>1985</v>
      </c>
      <c r="F401" s="87">
        <v>12.256</v>
      </c>
      <c r="G401" s="87">
        <v>1.82</v>
      </c>
      <c r="H401" s="87">
        <v>3.2</v>
      </c>
      <c r="I401" s="87">
        <v>7.2359999999999998</v>
      </c>
      <c r="J401" s="87">
        <v>1074.6500000000001</v>
      </c>
      <c r="K401" s="87">
        <v>7.2359999999999998</v>
      </c>
      <c r="L401" s="87">
        <v>1074.6500000000001</v>
      </c>
      <c r="M401" s="88">
        <f>K401/L401</f>
        <v>6.7333550458288736E-3</v>
      </c>
      <c r="N401" s="89">
        <v>50.2</v>
      </c>
      <c r="O401" s="90">
        <f>M401*N401</f>
        <v>0.33801442330060949</v>
      </c>
      <c r="P401" s="144">
        <f>M401*60*1000</f>
        <v>404.00130274973242</v>
      </c>
      <c r="Q401" s="143">
        <f>P401*N401/1000</f>
        <v>20.280865398036568</v>
      </c>
    </row>
    <row r="402" spans="1:17" ht="12.75" customHeight="1">
      <c r="A402" s="116"/>
      <c r="B402" s="38" t="s">
        <v>637</v>
      </c>
      <c r="C402" s="231" t="s">
        <v>614</v>
      </c>
      <c r="D402" s="232">
        <v>20</v>
      </c>
      <c r="E402" s="232" t="s">
        <v>278</v>
      </c>
      <c r="F402" s="233">
        <f>G402+H402+I402</f>
        <v>13.529</v>
      </c>
      <c r="G402" s="233">
        <v>2.669</v>
      </c>
      <c r="H402" s="233">
        <v>3.2</v>
      </c>
      <c r="I402" s="233">
        <v>7.66</v>
      </c>
      <c r="J402" s="233">
        <v>1135.08</v>
      </c>
      <c r="K402" s="233">
        <f>I402</f>
        <v>7.66</v>
      </c>
      <c r="L402" s="233">
        <f>J402</f>
        <v>1135.08</v>
      </c>
      <c r="M402" s="234">
        <f>K402/L402</f>
        <v>6.7484230186418588E-3</v>
      </c>
      <c r="N402" s="235">
        <v>46.5</v>
      </c>
      <c r="O402" s="236">
        <f>M402*N402</f>
        <v>0.31380167036684642</v>
      </c>
      <c r="P402" s="237">
        <f>M402*60*1000</f>
        <v>404.90538111851157</v>
      </c>
      <c r="Q402" s="397">
        <f>P402*N402/1000</f>
        <v>18.828100222010786</v>
      </c>
    </row>
    <row r="403" spans="1:17" ht="12.75" customHeight="1">
      <c r="A403" s="116"/>
      <c r="B403" s="38" t="s">
        <v>117</v>
      </c>
      <c r="C403" s="139" t="s">
        <v>97</v>
      </c>
      <c r="D403" s="86">
        <v>60</v>
      </c>
      <c r="E403" s="86">
        <v>1982</v>
      </c>
      <c r="F403" s="87">
        <v>39.116999999999997</v>
      </c>
      <c r="G403" s="87">
        <v>7.5940000000000003</v>
      </c>
      <c r="H403" s="87">
        <v>9.6</v>
      </c>
      <c r="I403" s="87">
        <v>21.922999999999998</v>
      </c>
      <c r="J403" s="87">
        <v>3183.77</v>
      </c>
      <c r="K403" s="87">
        <v>21.922999999999998</v>
      </c>
      <c r="L403" s="87">
        <v>3183.77</v>
      </c>
      <c r="M403" s="88">
        <f>K403/L403</f>
        <v>6.8858617299616485E-3</v>
      </c>
      <c r="N403" s="89">
        <v>50.2</v>
      </c>
      <c r="O403" s="90">
        <f>M403*N403</f>
        <v>0.34567025884407476</v>
      </c>
      <c r="P403" s="144">
        <f>M403*60*1000</f>
        <v>413.15170379769887</v>
      </c>
      <c r="Q403" s="143">
        <f>P403*N403/1000</f>
        <v>20.740215530644484</v>
      </c>
    </row>
    <row r="404" spans="1:17" ht="12.75" customHeight="1">
      <c r="A404" s="116"/>
      <c r="B404" s="38" t="s">
        <v>117</v>
      </c>
      <c r="C404" s="139" t="s">
        <v>99</v>
      </c>
      <c r="D404" s="86">
        <v>20</v>
      </c>
      <c r="E404" s="86">
        <v>1983</v>
      </c>
      <c r="F404" s="87">
        <v>12.614000000000001</v>
      </c>
      <c r="G404" s="87">
        <v>2.1219999999999999</v>
      </c>
      <c r="H404" s="87">
        <v>3.2</v>
      </c>
      <c r="I404" s="87">
        <v>7.2919999999999998</v>
      </c>
      <c r="J404" s="87">
        <v>1058.8499999999999</v>
      </c>
      <c r="K404" s="87">
        <v>7.2919999999999998</v>
      </c>
      <c r="L404" s="87">
        <v>1058.8499999999999</v>
      </c>
      <c r="M404" s="88">
        <f>K404/L404</f>
        <v>6.8867167209708648E-3</v>
      </c>
      <c r="N404" s="89">
        <v>50.2</v>
      </c>
      <c r="O404" s="90">
        <f>M404*N404</f>
        <v>0.34571317939273744</v>
      </c>
      <c r="P404" s="144">
        <f>M404*60*1000</f>
        <v>413.2030032582519</v>
      </c>
      <c r="Q404" s="143">
        <f>P404*N404/1000</f>
        <v>20.742790763564248</v>
      </c>
    </row>
    <row r="405" spans="1:17" ht="12.75" customHeight="1">
      <c r="A405" s="116"/>
      <c r="B405" s="38" t="s">
        <v>117</v>
      </c>
      <c r="C405" s="139" t="s">
        <v>100</v>
      </c>
      <c r="D405" s="86">
        <v>36</v>
      </c>
      <c r="E405" s="86">
        <v>1986</v>
      </c>
      <c r="F405" s="87">
        <v>27.405000000000001</v>
      </c>
      <c r="G405" s="87">
        <v>3.9649999999999999</v>
      </c>
      <c r="H405" s="87">
        <v>8.64</v>
      </c>
      <c r="I405" s="87">
        <v>14.8</v>
      </c>
      <c r="J405" s="87">
        <v>2117.0700000000002</v>
      </c>
      <c r="K405" s="87">
        <v>14.8</v>
      </c>
      <c r="L405" s="87">
        <v>2117.0700000000002</v>
      </c>
      <c r="M405" s="88">
        <f>K405/L405</f>
        <v>6.9907938802212487E-3</v>
      </c>
      <c r="N405" s="89">
        <v>50.2</v>
      </c>
      <c r="O405" s="90">
        <f>M405*N405</f>
        <v>0.35093785278710671</v>
      </c>
      <c r="P405" s="144">
        <f>M405*60*1000</f>
        <v>419.44763281327488</v>
      </c>
      <c r="Q405" s="143">
        <f>P405*N405/1000</f>
        <v>21.056271167226402</v>
      </c>
    </row>
    <row r="406" spans="1:17" ht="12.75" customHeight="1">
      <c r="A406" s="116"/>
      <c r="B406" s="38" t="s">
        <v>117</v>
      </c>
      <c r="C406" s="139" t="s">
        <v>103</v>
      </c>
      <c r="D406" s="86">
        <v>36</v>
      </c>
      <c r="E406" s="86">
        <v>1984</v>
      </c>
      <c r="F406" s="87">
        <v>27.501999999999999</v>
      </c>
      <c r="G406" s="87">
        <v>4.0759999999999996</v>
      </c>
      <c r="H406" s="87">
        <v>8.64</v>
      </c>
      <c r="I406" s="87">
        <v>14.786</v>
      </c>
      <c r="J406" s="87">
        <v>2107.8000000000002</v>
      </c>
      <c r="K406" s="87">
        <v>14.786</v>
      </c>
      <c r="L406" s="87">
        <v>2107.8000000000002</v>
      </c>
      <c r="M406" s="88">
        <f>K406/L406</f>
        <v>7.0148970490558869E-3</v>
      </c>
      <c r="N406" s="89">
        <v>50.2</v>
      </c>
      <c r="O406" s="90">
        <f>M406*N406</f>
        <v>0.35214783186260556</v>
      </c>
      <c r="P406" s="144">
        <f>M406*60*1000</f>
        <v>420.8938229433532</v>
      </c>
      <c r="Q406" s="143">
        <f>P406*N406/1000</f>
        <v>21.128869911756329</v>
      </c>
    </row>
    <row r="407" spans="1:17" ht="12.75" customHeight="1">
      <c r="A407" s="116"/>
      <c r="B407" s="91" t="s">
        <v>827</v>
      </c>
      <c r="C407" s="209" t="s">
        <v>816</v>
      </c>
      <c r="D407" s="210">
        <v>14</v>
      </c>
      <c r="E407" s="210">
        <v>1981</v>
      </c>
      <c r="F407" s="211">
        <v>8.7609999999999992</v>
      </c>
      <c r="G407" s="211">
        <v>1.1816199999999999</v>
      </c>
      <c r="H407" s="211">
        <v>2.08</v>
      </c>
      <c r="I407" s="211">
        <v>5.4993809999999996</v>
      </c>
      <c r="J407" s="211">
        <v>779.03</v>
      </c>
      <c r="K407" s="211">
        <v>5.4993809999999996</v>
      </c>
      <c r="L407" s="211">
        <v>779.03</v>
      </c>
      <c r="M407" s="212">
        <v>7.0592672939424669E-3</v>
      </c>
      <c r="N407" s="213">
        <v>80.878000000000014</v>
      </c>
      <c r="O407" s="213">
        <v>0.57093942019947896</v>
      </c>
      <c r="P407" s="214">
        <v>423.55603763654801</v>
      </c>
      <c r="Q407" s="393">
        <v>34.256365211968742</v>
      </c>
    </row>
    <row r="408" spans="1:17" ht="12.75" customHeight="1">
      <c r="A408" s="116"/>
      <c r="B408" s="38" t="s">
        <v>46</v>
      </c>
      <c r="C408" s="139" t="s">
        <v>36</v>
      </c>
      <c r="D408" s="86">
        <v>75</v>
      </c>
      <c r="E408" s="86" t="s">
        <v>31</v>
      </c>
      <c r="F408" s="87">
        <f>+G408+H408+I408</f>
        <v>47.359997999999997</v>
      </c>
      <c r="G408" s="87">
        <v>7.2368589999999999</v>
      </c>
      <c r="H408" s="87">
        <v>11.68</v>
      </c>
      <c r="I408" s="87">
        <v>28.443138999999999</v>
      </c>
      <c r="J408" s="87">
        <v>3993.36</v>
      </c>
      <c r="K408" s="87">
        <v>28.443138999999999</v>
      </c>
      <c r="L408" s="87">
        <v>3993.36</v>
      </c>
      <c r="M408" s="88">
        <f>K408/L408</f>
        <v>7.1226082797443751E-3</v>
      </c>
      <c r="N408" s="89">
        <v>65.727000000000004</v>
      </c>
      <c r="O408" s="90">
        <f>M408*N408</f>
        <v>0.46814767440275856</v>
      </c>
      <c r="P408" s="144">
        <f>M408*60*1000</f>
        <v>427.35649678466251</v>
      </c>
      <c r="Q408" s="143">
        <f>P408*N408/1000</f>
        <v>28.088860464165514</v>
      </c>
    </row>
    <row r="409" spans="1:17" ht="12.75" customHeight="1">
      <c r="A409" s="116"/>
      <c r="B409" s="38" t="s">
        <v>46</v>
      </c>
      <c r="C409" s="139" t="s">
        <v>35</v>
      </c>
      <c r="D409" s="86">
        <v>103</v>
      </c>
      <c r="E409" s="86" t="s">
        <v>31</v>
      </c>
      <c r="F409" s="87">
        <f>+G409+H409+I409</f>
        <v>51.339995000000002</v>
      </c>
      <c r="G409" s="87">
        <v>5.003908</v>
      </c>
      <c r="H409" s="87">
        <v>14.88</v>
      </c>
      <c r="I409" s="87">
        <v>31.456087</v>
      </c>
      <c r="J409" s="87">
        <v>4386.92</v>
      </c>
      <c r="K409" s="87">
        <v>31.456087</v>
      </c>
      <c r="L409" s="87">
        <v>4386.92</v>
      </c>
      <c r="M409" s="88">
        <f>K409/L409</f>
        <v>7.1704264039462763E-3</v>
      </c>
      <c r="N409" s="89">
        <v>65.727000000000004</v>
      </c>
      <c r="O409" s="90">
        <f>M409*N409</f>
        <v>0.47129061625217694</v>
      </c>
      <c r="P409" s="144">
        <f>M409*60*1000</f>
        <v>430.22558423677657</v>
      </c>
      <c r="Q409" s="143">
        <f>P409*N409/1000</f>
        <v>28.277436975130616</v>
      </c>
    </row>
    <row r="410" spans="1:17" ht="12.75" customHeight="1">
      <c r="A410" s="116"/>
      <c r="B410" s="91" t="s">
        <v>179</v>
      </c>
      <c r="C410" s="139" t="s">
        <v>154</v>
      </c>
      <c r="D410" s="86">
        <v>60</v>
      </c>
      <c r="E410" s="86">
        <v>1970</v>
      </c>
      <c r="F410" s="87">
        <v>39.200000000000003</v>
      </c>
      <c r="G410" s="87">
        <v>10.5581</v>
      </c>
      <c r="H410" s="87">
        <v>6</v>
      </c>
      <c r="I410" s="87">
        <f>F410-G410-H410</f>
        <v>22.641900000000003</v>
      </c>
      <c r="J410" s="87">
        <v>3095.36</v>
      </c>
      <c r="K410" s="87">
        <f>I410</f>
        <v>22.641900000000003</v>
      </c>
      <c r="L410" s="87">
        <f>J410</f>
        <v>3095.36</v>
      </c>
      <c r="M410" s="88">
        <f>K410/L410</f>
        <v>7.31478729453117E-3</v>
      </c>
      <c r="N410" s="89">
        <v>57.7</v>
      </c>
      <c r="O410" s="90">
        <f>M410*N410</f>
        <v>0.42206322689444853</v>
      </c>
      <c r="P410" s="144">
        <f>M410*60*1000</f>
        <v>438.8872376718702</v>
      </c>
      <c r="Q410" s="143">
        <f>P410*N410/1000</f>
        <v>25.323793613666911</v>
      </c>
    </row>
    <row r="411" spans="1:17" ht="12.75" customHeight="1">
      <c r="A411" s="116"/>
      <c r="B411" s="38" t="s">
        <v>117</v>
      </c>
      <c r="C411" s="139" t="s">
        <v>104</v>
      </c>
      <c r="D411" s="86">
        <v>20</v>
      </c>
      <c r="E411" s="86">
        <v>1984</v>
      </c>
      <c r="F411" s="87">
        <v>13.852</v>
      </c>
      <c r="G411" s="87">
        <v>2.7919999999999998</v>
      </c>
      <c r="H411" s="87">
        <v>3.2</v>
      </c>
      <c r="I411" s="87">
        <v>7.86</v>
      </c>
      <c r="J411" s="87">
        <v>1059.55</v>
      </c>
      <c r="K411" s="87">
        <v>7.86</v>
      </c>
      <c r="L411" s="87">
        <v>1059.55</v>
      </c>
      <c r="M411" s="88">
        <f>K411/L411</f>
        <v>7.4182435939785761E-3</v>
      </c>
      <c r="N411" s="89">
        <v>50.2</v>
      </c>
      <c r="O411" s="90">
        <f>M411*N411</f>
        <v>0.37239582841772456</v>
      </c>
      <c r="P411" s="144">
        <f>M411*60*1000</f>
        <v>445.09461563871457</v>
      </c>
      <c r="Q411" s="143">
        <f>P411*N411/1000</f>
        <v>22.343749705063473</v>
      </c>
    </row>
    <row r="412" spans="1:17" ht="12.75" customHeight="1">
      <c r="A412" s="116"/>
      <c r="B412" s="91" t="s">
        <v>179</v>
      </c>
      <c r="C412" s="139" t="s">
        <v>155</v>
      </c>
      <c r="D412" s="86">
        <v>144</v>
      </c>
      <c r="E412" s="86">
        <v>1980</v>
      </c>
      <c r="F412" s="87">
        <v>94.416499999999999</v>
      </c>
      <c r="G412" s="87">
        <v>23.503399999999999</v>
      </c>
      <c r="H412" s="87">
        <v>14.37</v>
      </c>
      <c r="I412" s="87">
        <f>F412-G412-H412</f>
        <v>56.543100000000003</v>
      </c>
      <c r="J412" s="87">
        <v>7489.04</v>
      </c>
      <c r="K412" s="87">
        <f>I412</f>
        <v>56.543100000000003</v>
      </c>
      <c r="L412" s="87">
        <f>J412</f>
        <v>7489.04</v>
      </c>
      <c r="M412" s="88">
        <f>K412/L412</f>
        <v>7.5501132321365624E-3</v>
      </c>
      <c r="N412" s="89">
        <v>57.7</v>
      </c>
      <c r="O412" s="90">
        <f>M412*N412</f>
        <v>0.43564153349427964</v>
      </c>
      <c r="P412" s="144">
        <f>M412*60*1000</f>
        <v>453.00679392819376</v>
      </c>
      <c r="Q412" s="143">
        <f>P412*N412/1000</f>
        <v>26.13849200965678</v>
      </c>
    </row>
    <row r="413" spans="1:17" ht="12.75" customHeight="1">
      <c r="A413" s="116"/>
      <c r="B413" s="38" t="s">
        <v>473</v>
      </c>
      <c r="C413" s="215" t="s">
        <v>455</v>
      </c>
      <c r="D413" s="96">
        <v>40</v>
      </c>
      <c r="E413" s="96">
        <v>1984</v>
      </c>
      <c r="F413" s="97">
        <f>SUM(G413+H413+I413)</f>
        <v>25.6</v>
      </c>
      <c r="G413" s="97">
        <v>1.4</v>
      </c>
      <c r="H413" s="97">
        <v>6.4</v>
      </c>
      <c r="I413" s="97">
        <v>17.8</v>
      </c>
      <c r="J413" s="97">
        <v>2307.27</v>
      </c>
      <c r="K413" s="97">
        <v>17.8</v>
      </c>
      <c r="L413" s="97">
        <v>2307.27</v>
      </c>
      <c r="M413" s="88">
        <f>K413/L413</f>
        <v>7.7147451316924333E-3</v>
      </c>
      <c r="N413" s="89">
        <v>55.2</v>
      </c>
      <c r="O413" s="90">
        <f>M413*N413</f>
        <v>0.42585393126942234</v>
      </c>
      <c r="P413" s="144">
        <f>M413*60*1000</f>
        <v>462.88470790154599</v>
      </c>
      <c r="Q413" s="143">
        <f>P413*N413/1000</f>
        <v>25.551235876165343</v>
      </c>
    </row>
    <row r="414" spans="1:17" ht="12.75" customHeight="1">
      <c r="A414" s="116"/>
      <c r="B414" s="38" t="s">
        <v>401</v>
      </c>
      <c r="C414" s="203" t="s">
        <v>382</v>
      </c>
      <c r="D414" s="38">
        <v>40</v>
      </c>
      <c r="E414" s="38">
        <v>1973</v>
      </c>
      <c r="F414" s="40">
        <v>30.94</v>
      </c>
      <c r="G414" s="40">
        <v>4.8691899999999997</v>
      </c>
      <c r="H414" s="40">
        <v>6.16</v>
      </c>
      <c r="I414" s="40">
        <v>19.910810000000001</v>
      </c>
      <c r="J414" s="40">
        <v>2565.4</v>
      </c>
      <c r="K414" s="40">
        <v>19.910810000000001</v>
      </c>
      <c r="L414" s="40">
        <v>2565.4</v>
      </c>
      <c r="M414" s="41">
        <f>K414/L414</f>
        <v>7.7612886879239104E-3</v>
      </c>
      <c r="N414" s="39">
        <v>61.585000000000001</v>
      </c>
      <c r="O414" s="39">
        <f>M414*N414</f>
        <v>0.47797896384579402</v>
      </c>
      <c r="P414" s="205">
        <f>M414*1000*60</f>
        <v>465.67732127543462</v>
      </c>
      <c r="Q414" s="392">
        <f>O414*60</f>
        <v>28.678737830747643</v>
      </c>
    </row>
    <row r="415" spans="1:17" ht="12.75" customHeight="1">
      <c r="A415" s="116"/>
      <c r="B415" s="91" t="s">
        <v>249</v>
      </c>
      <c r="C415" s="203" t="s">
        <v>230</v>
      </c>
      <c r="D415" s="38">
        <v>55</v>
      </c>
      <c r="E415" s="38">
        <v>1966</v>
      </c>
      <c r="F415" s="40">
        <f>SUM(G415:I415)</f>
        <v>20.082000000000001</v>
      </c>
      <c r="G415" s="40">
        <v>0</v>
      </c>
      <c r="H415" s="40">
        <v>0</v>
      </c>
      <c r="I415" s="40">
        <v>20.082000000000001</v>
      </c>
      <c r="J415" s="40">
        <v>2582.66</v>
      </c>
      <c r="K415" s="40">
        <v>20.082000000000001</v>
      </c>
      <c r="L415" s="40">
        <v>2582.66</v>
      </c>
      <c r="M415" s="41">
        <f>K415/L415</f>
        <v>7.7757041190090843E-3</v>
      </c>
      <c r="N415" s="39">
        <v>71.2</v>
      </c>
      <c r="O415" s="39">
        <f>M415*N415</f>
        <v>0.55363013327344679</v>
      </c>
      <c r="P415" s="205">
        <f>M415*60*1000</f>
        <v>466.54224714054504</v>
      </c>
      <c r="Q415" s="392">
        <f>P415*N415/1000</f>
        <v>33.217807996406812</v>
      </c>
    </row>
    <row r="416" spans="1:17" ht="12.75" customHeight="1">
      <c r="A416" s="116"/>
      <c r="B416" s="91" t="s">
        <v>249</v>
      </c>
      <c r="C416" s="203" t="s">
        <v>231</v>
      </c>
      <c r="D416" s="38">
        <v>8</v>
      </c>
      <c r="E416" s="38">
        <v>1970</v>
      </c>
      <c r="F416" s="40">
        <f>SUM(G416:I416)</f>
        <v>3.22</v>
      </c>
      <c r="G416" s="40">
        <v>0</v>
      </c>
      <c r="H416" s="40">
        <v>0</v>
      </c>
      <c r="I416" s="40">
        <v>3.22</v>
      </c>
      <c r="J416" s="40">
        <v>412.7</v>
      </c>
      <c r="K416" s="40">
        <v>3.22</v>
      </c>
      <c r="L416" s="40">
        <v>412.7</v>
      </c>
      <c r="M416" s="41">
        <f>K416/L416</f>
        <v>7.8022776835473713E-3</v>
      </c>
      <c r="N416" s="39">
        <v>71.2</v>
      </c>
      <c r="O416" s="39">
        <f>M416*N416</f>
        <v>0.55552217106857282</v>
      </c>
      <c r="P416" s="205">
        <f>M416*60*1000</f>
        <v>468.1366610128423</v>
      </c>
      <c r="Q416" s="392">
        <f>P416*N416/1000</f>
        <v>33.331330264114378</v>
      </c>
    </row>
    <row r="417" spans="1:17" ht="12.75" customHeight="1">
      <c r="A417" s="116"/>
      <c r="B417" s="38" t="s">
        <v>86</v>
      </c>
      <c r="C417" s="139" t="s">
        <v>83</v>
      </c>
      <c r="D417" s="86">
        <v>28</v>
      </c>
      <c r="E417" s="86">
        <v>1980</v>
      </c>
      <c r="F417" s="87">
        <v>18</v>
      </c>
      <c r="G417" s="87">
        <v>1.8</v>
      </c>
      <c r="H417" s="87">
        <v>4.5</v>
      </c>
      <c r="I417" s="87">
        <v>11.7</v>
      </c>
      <c r="J417" s="87">
        <v>1491</v>
      </c>
      <c r="K417" s="87">
        <v>11.7</v>
      </c>
      <c r="L417" s="87">
        <v>1491</v>
      </c>
      <c r="M417" s="88">
        <f>K417/L417</f>
        <v>7.8470824949698186E-3</v>
      </c>
      <c r="N417" s="89">
        <v>58.64</v>
      </c>
      <c r="O417" s="90">
        <f>M417*N417</f>
        <v>0.46015291750503018</v>
      </c>
      <c r="P417" s="144">
        <f>M417*60*1000</f>
        <v>470.82494969818913</v>
      </c>
      <c r="Q417" s="143">
        <f>P417*N417/1000</f>
        <v>27.609175050301811</v>
      </c>
    </row>
    <row r="418" spans="1:17" ht="12.75" customHeight="1">
      <c r="A418" s="116"/>
      <c r="B418" s="38" t="s">
        <v>117</v>
      </c>
      <c r="C418" s="139" t="s">
        <v>102</v>
      </c>
      <c r="D418" s="86">
        <v>20</v>
      </c>
      <c r="E418" s="86">
        <v>1986</v>
      </c>
      <c r="F418" s="87">
        <v>14.352</v>
      </c>
      <c r="G418" s="87">
        <v>2.7919999999999998</v>
      </c>
      <c r="H418" s="87">
        <v>3.2</v>
      </c>
      <c r="I418" s="87">
        <v>8.36</v>
      </c>
      <c r="J418" s="87">
        <v>1054.27</v>
      </c>
      <c r="K418" s="87">
        <v>8.36</v>
      </c>
      <c r="L418" s="87">
        <v>1054.27</v>
      </c>
      <c r="M418" s="88">
        <f>K418/L418</f>
        <v>7.9296574881197405E-3</v>
      </c>
      <c r="N418" s="89">
        <v>50.2</v>
      </c>
      <c r="O418" s="90">
        <f>M418*N418</f>
        <v>0.39806880590361099</v>
      </c>
      <c r="P418" s="144">
        <f>M418*60*1000</f>
        <v>475.77944928718443</v>
      </c>
      <c r="Q418" s="143">
        <f>P418*N418/1000</f>
        <v>23.88412835421666</v>
      </c>
    </row>
    <row r="419" spans="1:17" ht="12.75" customHeight="1">
      <c r="A419" s="116"/>
      <c r="B419" s="91" t="s">
        <v>179</v>
      </c>
      <c r="C419" s="139" t="s">
        <v>156</v>
      </c>
      <c r="D419" s="86">
        <v>80</v>
      </c>
      <c r="E419" s="86">
        <v>1989</v>
      </c>
      <c r="F419" s="87">
        <v>69.365200000000002</v>
      </c>
      <c r="G419" s="87">
        <v>15.8467</v>
      </c>
      <c r="H419" s="87">
        <v>11.2</v>
      </c>
      <c r="I419" s="87">
        <f>F419-G419-H419</f>
        <v>42.3185</v>
      </c>
      <c r="J419" s="87">
        <v>5261</v>
      </c>
      <c r="K419" s="87">
        <f>I419</f>
        <v>42.3185</v>
      </c>
      <c r="L419" s="87">
        <f>J419</f>
        <v>5261</v>
      </c>
      <c r="M419" s="88">
        <f>K419/L419</f>
        <v>8.0438129633149599E-3</v>
      </c>
      <c r="N419" s="89">
        <v>57.7</v>
      </c>
      <c r="O419" s="90">
        <f>M419*N419</f>
        <v>0.46412800798327319</v>
      </c>
      <c r="P419" s="144">
        <f>M419*60*1000</f>
        <v>482.62877779889754</v>
      </c>
      <c r="Q419" s="143">
        <f>P419*N419/1000</f>
        <v>27.847680478996391</v>
      </c>
    </row>
    <row r="420" spans="1:17" ht="12.75" customHeight="1">
      <c r="A420" s="116"/>
      <c r="B420" s="38" t="s">
        <v>401</v>
      </c>
      <c r="C420" s="203" t="s">
        <v>385</v>
      </c>
      <c r="D420" s="38">
        <v>100</v>
      </c>
      <c r="E420" s="38">
        <v>1973</v>
      </c>
      <c r="F420" s="101">
        <v>51.49</v>
      </c>
      <c r="G420" s="40">
        <v>5.41629</v>
      </c>
      <c r="H420" s="40">
        <v>16</v>
      </c>
      <c r="I420" s="40">
        <v>30.073709999999998</v>
      </c>
      <c r="J420" s="40">
        <v>3676.85</v>
      </c>
      <c r="K420" s="40">
        <v>30.073709999999998</v>
      </c>
      <c r="L420" s="40">
        <v>3676.85</v>
      </c>
      <c r="M420" s="41">
        <f>K420/L420</f>
        <v>8.1792050260413116E-3</v>
      </c>
      <c r="N420" s="39">
        <v>61.585000000000001</v>
      </c>
      <c r="O420" s="39">
        <f>M420*N420</f>
        <v>0.50371634152875422</v>
      </c>
      <c r="P420" s="205">
        <f>M420*1000*60</f>
        <v>490.75230156247864</v>
      </c>
      <c r="Q420" s="392">
        <f>O420*60</f>
        <v>30.222980491725252</v>
      </c>
    </row>
    <row r="421" spans="1:17" ht="12.75" customHeight="1">
      <c r="A421" s="116"/>
      <c r="B421" s="91" t="s">
        <v>249</v>
      </c>
      <c r="C421" s="203" t="s">
        <v>232</v>
      </c>
      <c r="D421" s="38">
        <v>46</v>
      </c>
      <c r="E421" s="38">
        <v>1960</v>
      </c>
      <c r="F421" s="40">
        <f>SUM(G421:I421)</f>
        <v>15.022</v>
      </c>
      <c r="G421" s="40">
        <v>0</v>
      </c>
      <c r="H421" s="40">
        <v>0</v>
      </c>
      <c r="I421" s="40">
        <v>15.022</v>
      </c>
      <c r="J421" s="40">
        <v>1833.82</v>
      </c>
      <c r="K421" s="40">
        <v>15.022</v>
      </c>
      <c r="L421" s="40">
        <v>1833.82</v>
      </c>
      <c r="M421" s="41">
        <f>K421/L421</f>
        <v>8.191643672770501E-3</v>
      </c>
      <c r="N421" s="39">
        <v>71.2</v>
      </c>
      <c r="O421" s="39">
        <f>M421*N421</f>
        <v>0.58324502950125967</v>
      </c>
      <c r="P421" s="205">
        <f>M421*60*1000</f>
        <v>491.49862036623006</v>
      </c>
      <c r="Q421" s="392">
        <f>P421*N421/1000</f>
        <v>34.994701770075579</v>
      </c>
    </row>
    <row r="422" spans="1:17" ht="12.75" customHeight="1">
      <c r="A422" s="116"/>
      <c r="B422" s="91" t="s">
        <v>249</v>
      </c>
      <c r="C422" s="203" t="s">
        <v>233</v>
      </c>
      <c r="D422" s="38">
        <v>19</v>
      </c>
      <c r="E422" s="38">
        <v>1978</v>
      </c>
      <c r="F422" s="40">
        <f>SUM(G422:I422)</f>
        <v>7.9269999999999996</v>
      </c>
      <c r="G422" s="40">
        <v>0</v>
      </c>
      <c r="H422" s="40">
        <v>0</v>
      </c>
      <c r="I422" s="40">
        <v>7.9269999999999996</v>
      </c>
      <c r="J422" s="40">
        <v>961.74</v>
      </c>
      <c r="K422" s="40">
        <v>7.9269999999999996</v>
      </c>
      <c r="L422" s="40">
        <v>961.74</v>
      </c>
      <c r="M422" s="41">
        <f>K422/L422</f>
        <v>8.2423524029363437E-3</v>
      </c>
      <c r="N422" s="39">
        <v>71.2</v>
      </c>
      <c r="O422" s="39">
        <f>M422*N422</f>
        <v>0.58685549108906765</v>
      </c>
      <c r="P422" s="205">
        <f>M422*60*1000</f>
        <v>494.54114417618064</v>
      </c>
      <c r="Q422" s="392">
        <f>P422*N422/1000</f>
        <v>35.211329465344058</v>
      </c>
    </row>
    <row r="423" spans="1:17" ht="12.75" customHeight="1">
      <c r="A423" s="116"/>
      <c r="B423" s="38" t="s">
        <v>401</v>
      </c>
      <c r="C423" s="203" t="s">
        <v>380</v>
      </c>
      <c r="D423" s="38">
        <v>30</v>
      </c>
      <c r="E423" s="38">
        <v>1992</v>
      </c>
      <c r="F423" s="40">
        <v>21.94</v>
      </c>
      <c r="G423" s="40">
        <v>3.93912</v>
      </c>
      <c r="H423" s="40">
        <v>4.8</v>
      </c>
      <c r="I423" s="40">
        <v>13.20088</v>
      </c>
      <c r="J423" s="40">
        <v>1576.72</v>
      </c>
      <c r="K423" s="40">
        <v>13.20088</v>
      </c>
      <c r="L423" s="40">
        <v>1576.72</v>
      </c>
      <c r="M423" s="41">
        <f>K423/L423</f>
        <v>8.3723679537267229E-3</v>
      </c>
      <c r="N423" s="39">
        <v>61.585000000000001</v>
      </c>
      <c r="O423" s="39">
        <f>M423*N423</f>
        <v>0.51561228043026019</v>
      </c>
      <c r="P423" s="205">
        <f>M423*1000*60</f>
        <v>502.34207722360338</v>
      </c>
      <c r="Q423" s="392">
        <f>O423*60</f>
        <v>30.936736825815611</v>
      </c>
    </row>
    <row r="424" spans="1:17" ht="12.75" customHeight="1">
      <c r="A424" s="116"/>
      <c r="B424" s="91" t="s">
        <v>179</v>
      </c>
      <c r="C424" s="139" t="s">
        <v>157</v>
      </c>
      <c r="D424" s="86">
        <v>14</v>
      </c>
      <c r="E424" s="86">
        <v>1953</v>
      </c>
      <c r="F424" s="87">
        <v>11.959099999999999</v>
      </c>
      <c r="G424" s="87">
        <v>3.2090000000000001</v>
      </c>
      <c r="H424" s="87">
        <v>0.13</v>
      </c>
      <c r="I424" s="87">
        <f>F424-G424-H424</f>
        <v>8.620099999999999</v>
      </c>
      <c r="J424" s="87">
        <v>1015.15</v>
      </c>
      <c r="K424" s="87">
        <f>I424</f>
        <v>8.620099999999999</v>
      </c>
      <c r="L424" s="87">
        <f>J424</f>
        <v>1015.15</v>
      </c>
      <c r="M424" s="88">
        <f>K424/L424</f>
        <v>8.4914544648574102E-3</v>
      </c>
      <c r="N424" s="89">
        <v>57.7</v>
      </c>
      <c r="O424" s="90">
        <f>M424*N424</f>
        <v>0.48995692262227258</v>
      </c>
      <c r="P424" s="144">
        <f>M424*60*1000</f>
        <v>509.48726789144462</v>
      </c>
      <c r="Q424" s="143">
        <f>P424*N424/1000</f>
        <v>29.397415357336353</v>
      </c>
    </row>
    <row r="425" spans="1:17" ht="12.75" customHeight="1">
      <c r="A425" s="116"/>
      <c r="B425" s="91" t="s">
        <v>249</v>
      </c>
      <c r="C425" s="203" t="s">
        <v>234</v>
      </c>
      <c r="D425" s="38">
        <v>47</v>
      </c>
      <c r="E425" s="38">
        <v>1964</v>
      </c>
      <c r="F425" s="40">
        <f>SUM(G425:I425)</f>
        <v>18.638000000000002</v>
      </c>
      <c r="G425" s="40">
        <v>0.91800000000000004</v>
      </c>
      <c r="H425" s="40">
        <v>0.432</v>
      </c>
      <c r="I425" s="40">
        <v>17.288</v>
      </c>
      <c r="J425" s="40">
        <v>2011.69</v>
      </c>
      <c r="K425" s="40">
        <v>17.288</v>
      </c>
      <c r="L425" s="40">
        <v>2011.69</v>
      </c>
      <c r="M425" s="41">
        <f>K425/L425</f>
        <v>8.5937694177532324E-3</v>
      </c>
      <c r="N425" s="39">
        <v>71.2</v>
      </c>
      <c r="O425" s="39">
        <f>M425*N425</f>
        <v>0.61187638254403021</v>
      </c>
      <c r="P425" s="205">
        <f>M425*60*1000</f>
        <v>515.62616506519396</v>
      </c>
      <c r="Q425" s="392">
        <f>P425*N425/1000</f>
        <v>36.71258295264181</v>
      </c>
    </row>
    <row r="426" spans="1:17" ht="12.75" customHeight="1">
      <c r="A426" s="116"/>
      <c r="B426" s="38" t="s">
        <v>806</v>
      </c>
      <c r="C426" s="209" t="s">
        <v>792</v>
      </c>
      <c r="D426" s="210">
        <v>46</v>
      </c>
      <c r="E426" s="210">
        <v>1988</v>
      </c>
      <c r="F426" s="211">
        <v>21.535</v>
      </c>
      <c r="G426" s="211">
        <v>1.8604799999999999</v>
      </c>
      <c r="H426" s="211">
        <v>0.46</v>
      </c>
      <c r="I426" s="211">
        <v>19.21452</v>
      </c>
      <c r="J426" s="211">
        <v>2184.25</v>
      </c>
      <c r="K426" s="211">
        <v>19.21452</v>
      </c>
      <c r="L426" s="211">
        <v>2184.25</v>
      </c>
      <c r="M426" s="212">
        <v>8.7968501774064317E-3</v>
      </c>
      <c r="N426" s="213">
        <v>94.612000000000009</v>
      </c>
      <c r="O426" s="213">
        <v>0.83228758898477739</v>
      </c>
      <c r="P426" s="214">
        <v>527.81101064438587</v>
      </c>
      <c r="Q426" s="393">
        <v>49.93725533908664</v>
      </c>
    </row>
    <row r="427" spans="1:17" ht="12.75" customHeight="1">
      <c r="A427" s="116"/>
      <c r="B427" s="38" t="s">
        <v>473</v>
      </c>
      <c r="C427" s="215" t="s">
        <v>456</v>
      </c>
      <c r="D427" s="96">
        <v>40</v>
      </c>
      <c r="E427" s="96">
        <v>1986</v>
      </c>
      <c r="F427" s="97">
        <f>SUM(G427+H427+I427)</f>
        <v>30.3</v>
      </c>
      <c r="G427" s="97">
        <v>4.0999999999999996</v>
      </c>
      <c r="H427" s="97">
        <v>6.4</v>
      </c>
      <c r="I427" s="97">
        <v>19.8</v>
      </c>
      <c r="J427" s="97">
        <v>2246.36</v>
      </c>
      <c r="K427" s="97">
        <v>19.774000000000001</v>
      </c>
      <c r="L427" s="97">
        <v>2246.4</v>
      </c>
      <c r="M427" s="88">
        <f>K427/L427</f>
        <v>8.8025284900284904E-3</v>
      </c>
      <c r="N427" s="89">
        <v>55.2</v>
      </c>
      <c r="O427" s="90">
        <f>M427*N427</f>
        <v>0.48589957264957268</v>
      </c>
      <c r="P427" s="144">
        <f>M427*60*1000</f>
        <v>528.15170940170947</v>
      </c>
      <c r="Q427" s="143">
        <f>P427*N427/1000</f>
        <v>29.153974358974363</v>
      </c>
    </row>
    <row r="428" spans="1:17" ht="12.75" customHeight="1" thickBot="1">
      <c r="A428" s="117"/>
      <c r="B428" s="107" t="s">
        <v>179</v>
      </c>
      <c r="C428" s="145" t="s">
        <v>158</v>
      </c>
      <c r="D428" s="108">
        <v>108</v>
      </c>
      <c r="E428" s="108">
        <v>1963</v>
      </c>
      <c r="F428" s="109">
        <v>29.5</v>
      </c>
      <c r="G428" s="109">
        <v>5.3853999999999997</v>
      </c>
      <c r="H428" s="109">
        <v>0</v>
      </c>
      <c r="I428" s="109">
        <f>F428-G428-H428</f>
        <v>24.114599999999999</v>
      </c>
      <c r="J428" s="109">
        <v>2703.3</v>
      </c>
      <c r="K428" s="109">
        <f>I428</f>
        <v>24.114599999999999</v>
      </c>
      <c r="L428" s="109">
        <f>J428</f>
        <v>2703.3</v>
      </c>
      <c r="M428" s="110">
        <f>K428/L428</f>
        <v>8.9204305848407488E-3</v>
      </c>
      <c r="N428" s="111">
        <v>57.7</v>
      </c>
      <c r="O428" s="112">
        <f>M428*N428</f>
        <v>0.5147088447453112</v>
      </c>
      <c r="P428" s="146">
        <f>M428*60*1000</f>
        <v>535.225835090445</v>
      </c>
      <c r="Q428" s="147">
        <f>P428*N428/1000</f>
        <v>30.882530684718677</v>
      </c>
    </row>
    <row r="429" spans="1:17" ht="12.75" customHeight="1">
      <c r="A429" s="118" t="s">
        <v>25</v>
      </c>
      <c r="B429" s="47" t="s">
        <v>220</v>
      </c>
      <c r="C429" s="175" t="s">
        <v>207</v>
      </c>
      <c r="D429" s="23">
        <v>41</v>
      </c>
      <c r="E429" s="23">
        <v>1987</v>
      </c>
      <c r="F429" s="48">
        <v>15.69</v>
      </c>
      <c r="G429" s="398">
        <v>4.6900000000000004</v>
      </c>
      <c r="H429" s="398">
        <v>9.0399999999999991</v>
      </c>
      <c r="I429" s="48">
        <v>1.96</v>
      </c>
      <c r="J429" s="48">
        <v>2317.37</v>
      </c>
      <c r="K429" s="48">
        <f>I429/J429*L429</f>
        <v>1.7918576662337049</v>
      </c>
      <c r="L429" s="48">
        <v>2118.5700000000002</v>
      </c>
      <c r="M429" s="49">
        <f>K429/L429</f>
        <v>8.4578638715440354E-4</v>
      </c>
      <c r="N429" s="50">
        <f>49.4*1.09</f>
        <v>53.846000000000004</v>
      </c>
      <c r="O429" s="50">
        <f>M429*N429</f>
        <v>4.5542213802716017E-2</v>
      </c>
      <c r="P429" s="176">
        <f>M429*60*1000</f>
        <v>50.747183229264216</v>
      </c>
      <c r="Q429" s="177">
        <f>P429*N429/1000</f>
        <v>2.7325328281629613</v>
      </c>
    </row>
    <row r="430" spans="1:17" ht="12.75" customHeight="1">
      <c r="A430" s="119"/>
      <c r="B430" s="24" t="s">
        <v>698</v>
      </c>
      <c r="C430" s="337" t="s">
        <v>688</v>
      </c>
      <c r="D430" s="338">
        <v>4</v>
      </c>
      <c r="E430" s="338">
        <v>1951</v>
      </c>
      <c r="F430" s="339">
        <v>2.0049999999999999</v>
      </c>
      <c r="G430" s="339">
        <v>1.7209270000000001</v>
      </c>
      <c r="H430" s="339">
        <v>0</v>
      </c>
      <c r="I430" s="339">
        <v>0.28407300000000002</v>
      </c>
      <c r="J430" s="339">
        <v>224.57</v>
      </c>
      <c r="K430" s="339">
        <v>0.28407300000000002</v>
      </c>
      <c r="L430" s="339">
        <v>224.57</v>
      </c>
      <c r="M430" s="340">
        <v>1.2649641537159906E-3</v>
      </c>
      <c r="N430" s="341">
        <v>61.040000000000006</v>
      </c>
      <c r="O430" s="341">
        <v>7.7213411942824078E-2</v>
      </c>
      <c r="P430" s="342">
        <v>75.897849222959437</v>
      </c>
      <c r="Q430" s="399">
        <v>4.6328047165694439</v>
      </c>
    </row>
    <row r="431" spans="1:17" ht="12.75" customHeight="1">
      <c r="A431" s="119"/>
      <c r="B431" s="9" t="s">
        <v>754</v>
      </c>
      <c r="C431" s="337" t="s">
        <v>749</v>
      </c>
      <c r="D431" s="338">
        <v>20</v>
      </c>
      <c r="E431" s="338">
        <v>1983</v>
      </c>
      <c r="F431" s="339">
        <v>7.0570000000000004</v>
      </c>
      <c r="G431" s="339">
        <v>2.3841399999999999</v>
      </c>
      <c r="H431" s="339">
        <v>3.2</v>
      </c>
      <c r="I431" s="339">
        <v>1.4728600000000001</v>
      </c>
      <c r="J431" s="339">
        <v>1037.5</v>
      </c>
      <c r="K431" s="339">
        <v>1.4728600000000001</v>
      </c>
      <c r="L431" s="339">
        <v>1037.5</v>
      </c>
      <c r="M431" s="340">
        <v>1.4196240963855423E-3</v>
      </c>
      <c r="N431" s="341">
        <v>79.897000000000006</v>
      </c>
      <c r="O431" s="341">
        <v>0.11342370642891568</v>
      </c>
      <c r="P431" s="343">
        <v>85.177445783132541</v>
      </c>
      <c r="Q431" s="400">
        <v>6.805422385734941</v>
      </c>
    </row>
    <row r="432" spans="1:17" ht="12.75" customHeight="1">
      <c r="A432" s="119"/>
      <c r="B432" s="9" t="s">
        <v>806</v>
      </c>
      <c r="C432" s="344" t="s">
        <v>793</v>
      </c>
      <c r="D432" s="67">
        <v>45</v>
      </c>
      <c r="E432" s="67">
        <v>1985</v>
      </c>
      <c r="F432" s="63">
        <v>15.228999999999999</v>
      </c>
      <c r="G432" s="63">
        <v>4.2329999999999997</v>
      </c>
      <c r="H432" s="63">
        <v>7.2</v>
      </c>
      <c r="I432" s="63">
        <v>3.7960039999999999</v>
      </c>
      <c r="J432" s="63">
        <v>2334.15</v>
      </c>
      <c r="K432" s="63">
        <v>3.7960039999999999</v>
      </c>
      <c r="L432" s="63">
        <v>2334.15</v>
      </c>
      <c r="M432" s="64">
        <v>1.6262896557633398E-3</v>
      </c>
      <c r="N432" s="65">
        <v>94.612000000000009</v>
      </c>
      <c r="O432" s="65">
        <v>0.15386651691108114</v>
      </c>
      <c r="P432" s="345">
        <v>97.577379345800395</v>
      </c>
      <c r="Q432" s="401">
        <v>9.2319910146648674</v>
      </c>
    </row>
    <row r="433" spans="1:17" ht="12.75" customHeight="1">
      <c r="A433" s="119"/>
      <c r="B433" s="9" t="s">
        <v>806</v>
      </c>
      <c r="C433" s="344" t="s">
        <v>794</v>
      </c>
      <c r="D433" s="67">
        <v>45</v>
      </c>
      <c r="E433" s="67">
        <v>1979</v>
      </c>
      <c r="F433" s="63">
        <v>15.561999999999999</v>
      </c>
      <c r="G433" s="63">
        <v>4.1310000000000002</v>
      </c>
      <c r="H433" s="63">
        <v>7.2</v>
      </c>
      <c r="I433" s="63">
        <v>4.2310030000000003</v>
      </c>
      <c r="J433" s="63">
        <v>2335.3000000000002</v>
      </c>
      <c r="K433" s="63">
        <v>4.2310030000000003</v>
      </c>
      <c r="L433" s="63">
        <v>2335.3000000000002</v>
      </c>
      <c r="M433" s="64">
        <v>1.8117599451890549E-3</v>
      </c>
      <c r="N433" s="65">
        <v>94.612000000000009</v>
      </c>
      <c r="O433" s="65">
        <v>0.17141423193422686</v>
      </c>
      <c r="P433" s="345">
        <v>108.70559671134329</v>
      </c>
      <c r="Q433" s="401">
        <v>10.284853916053613</v>
      </c>
    </row>
    <row r="434" spans="1:17" ht="12.75" customHeight="1">
      <c r="A434" s="119"/>
      <c r="B434" s="24" t="s">
        <v>220</v>
      </c>
      <c r="C434" s="178" t="s">
        <v>203</v>
      </c>
      <c r="D434" s="9">
        <v>107</v>
      </c>
      <c r="E434" s="9">
        <v>1974</v>
      </c>
      <c r="F434" s="51">
        <v>31.48</v>
      </c>
      <c r="G434" s="336">
        <v>9.4499999999999993</v>
      </c>
      <c r="H434" s="336">
        <v>17.12</v>
      </c>
      <c r="I434" s="51">
        <f>F434-G434-H434</f>
        <v>4.91</v>
      </c>
      <c r="J434" s="51">
        <v>2559.98</v>
      </c>
      <c r="K434" s="51">
        <f>I434/J434*L434</f>
        <v>4.8008667255212929</v>
      </c>
      <c r="L434" s="51">
        <v>2503.08</v>
      </c>
      <c r="M434" s="52">
        <f>K434/L434</f>
        <v>1.9179837342479238E-3</v>
      </c>
      <c r="N434" s="53">
        <f>49.4*1.09</f>
        <v>53.846000000000004</v>
      </c>
      <c r="O434" s="53">
        <f>M434*N434</f>
        <v>0.10327575215431371</v>
      </c>
      <c r="P434" s="179">
        <f>M434*60*1000</f>
        <v>115.07902405487543</v>
      </c>
      <c r="Q434" s="180">
        <f>P434*N434/1000</f>
        <v>6.1965451292588236</v>
      </c>
    </row>
    <row r="435" spans="1:17" ht="12.75" customHeight="1">
      <c r="A435" s="119"/>
      <c r="B435" s="24" t="s">
        <v>220</v>
      </c>
      <c r="C435" s="178" t="s">
        <v>204</v>
      </c>
      <c r="D435" s="9">
        <v>54</v>
      </c>
      <c r="E435" s="9">
        <v>1987</v>
      </c>
      <c r="F435" s="51">
        <v>21.38</v>
      </c>
      <c r="G435" s="336">
        <v>4.5999999999999996</v>
      </c>
      <c r="H435" s="336">
        <v>12.51</v>
      </c>
      <c r="I435" s="51">
        <v>4.2699999999999996</v>
      </c>
      <c r="J435" s="51">
        <v>2177.62</v>
      </c>
      <c r="K435" s="51">
        <f>I435/J435*L435</f>
        <v>4.2699999999999996</v>
      </c>
      <c r="L435" s="51">
        <v>2177.62</v>
      </c>
      <c r="M435" s="52">
        <f>K435/L435</f>
        <v>1.9608563477558068E-3</v>
      </c>
      <c r="N435" s="53">
        <f>49.4*1.09</f>
        <v>53.846000000000004</v>
      </c>
      <c r="O435" s="53">
        <f>M435*N435</f>
        <v>0.10558427090125917</v>
      </c>
      <c r="P435" s="179">
        <f>M435*60*1000</f>
        <v>117.6513808653484</v>
      </c>
      <c r="Q435" s="180">
        <f>P435*N435/1000</f>
        <v>6.3350562540755497</v>
      </c>
    </row>
    <row r="436" spans="1:17" ht="12.75" customHeight="1">
      <c r="A436" s="119"/>
      <c r="B436" s="9" t="s">
        <v>754</v>
      </c>
      <c r="C436" s="337" t="s">
        <v>750</v>
      </c>
      <c r="D436" s="338">
        <v>20</v>
      </c>
      <c r="E436" s="338">
        <v>1987</v>
      </c>
      <c r="F436" s="339">
        <v>8.0210000000000008</v>
      </c>
      <c r="G436" s="339">
        <v>2.5001410000000002</v>
      </c>
      <c r="H436" s="339">
        <v>3.2</v>
      </c>
      <c r="I436" s="339">
        <v>2.3208549999999999</v>
      </c>
      <c r="J436" s="339">
        <v>1104.7</v>
      </c>
      <c r="K436" s="339">
        <v>2.3208549999999999</v>
      </c>
      <c r="L436" s="339">
        <v>1104.7</v>
      </c>
      <c r="M436" s="340">
        <v>2.1008916447904408E-3</v>
      </c>
      <c r="N436" s="341">
        <v>79.897000000000006</v>
      </c>
      <c r="O436" s="341">
        <v>0.16785493974382185</v>
      </c>
      <c r="P436" s="343">
        <v>126.05349868742644</v>
      </c>
      <c r="Q436" s="400">
        <v>10.071296384629312</v>
      </c>
    </row>
    <row r="437" spans="1:17" ht="12.75" customHeight="1">
      <c r="A437" s="119"/>
      <c r="B437" s="24" t="s">
        <v>774</v>
      </c>
      <c r="C437" s="346" t="s">
        <v>769</v>
      </c>
      <c r="D437" s="21">
        <v>24</v>
      </c>
      <c r="E437" s="21">
        <v>1962</v>
      </c>
      <c r="F437" s="54">
        <v>4.4800000000000004</v>
      </c>
      <c r="G437" s="54">
        <v>1.793874</v>
      </c>
      <c r="H437" s="54">
        <v>0</v>
      </c>
      <c r="I437" s="54">
        <v>2.686124</v>
      </c>
      <c r="J437" s="54">
        <v>1108.08</v>
      </c>
      <c r="K437" s="54">
        <v>2.686124</v>
      </c>
      <c r="L437" s="54">
        <v>1108.08</v>
      </c>
      <c r="M437" s="55">
        <v>2.4241246119413762E-3</v>
      </c>
      <c r="N437" s="56">
        <v>81.313999999999993</v>
      </c>
      <c r="O437" s="56">
        <v>0.19711526869540105</v>
      </c>
      <c r="P437" s="347">
        <v>145.44747671648256</v>
      </c>
      <c r="Q437" s="402">
        <v>11.826916121724061</v>
      </c>
    </row>
    <row r="438" spans="1:17" ht="12.75" customHeight="1">
      <c r="A438" s="119"/>
      <c r="B438" s="9" t="s">
        <v>754</v>
      </c>
      <c r="C438" s="337" t="s">
        <v>751</v>
      </c>
      <c r="D438" s="338">
        <v>20</v>
      </c>
      <c r="E438" s="338">
        <v>1985</v>
      </c>
      <c r="F438" s="339">
        <v>8.4730000000000008</v>
      </c>
      <c r="G438" s="339">
        <v>2.7129650000000001</v>
      </c>
      <c r="H438" s="339">
        <v>3.2</v>
      </c>
      <c r="I438" s="339">
        <v>2.5600309999999999</v>
      </c>
      <c r="J438" s="339">
        <v>1045.6199999999999</v>
      </c>
      <c r="K438" s="339">
        <v>2.5600309999999999</v>
      </c>
      <c r="L438" s="339">
        <v>1045.6199999999999</v>
      </c>
      <c r="M438" s="340">
        <v>2.4483378282741343E-3</v>
      </c>
      <c r="N438" s="341">
        <v>79.897000000000006</v>
      </c>
      <c r="O438" s="341">
        <v>0.19561484746561852</v>
      </c>
      <c r="P438" s="343">
        <v>146.90026969644808</v>
      </c>
      <c r="Q438" s="400">
        <v>11.736890847937113</v>
      </c>
    </row>
    <row r="439" spans="1:17" ht="12.75" customHeight="1">
      <c r="A439" s="119"/>
      <c r="B439" s="9" t="s">
        <v>754</v>
      </c>
      <c r="C439" s="337" t="s">
        <v>752</v>
      </c>
      <c r="D439" s="338">
        <v>20</v>
      </c>
      <c r="E439" s="338">
        <v>1986</v>
      </c>
      <c r="F439" s="339">
        <v>8.4748000000000001</v>
      </c>
      <c r="G439" s="339">
        <v>2.5541879999999999</v>
      </c>
      <c r="H439" s="339">
        <v>3.2</v>
      </c>
      <c r="I439" s="339">
        <v>2.720615</v>
      </c>
      <c r="J439" s="339">
        <v>1094.49</v>
      </c>
      <c r="K439" s="339">
        <v>2.720615</v>
      </c>
      <c r="L439" s="339">
        <v>1094.49</v>
      </c>
      <c r="M439" s="340">
        <v>2.4857376494988532E-3</v>
      </c>
      <c r="N439" s="341">
        <v>79.897000000000006</v>
      </c>
      <c r="O439" s="341">
        <v>0.19860298098200987</v>
      </c>
      <c r="P439" s="343">
        <v>149.1442589699312</v>
      </c>
      <c r="Q439" s="400">
        <v>11.916178858920594</v>
      </c>
    </row>
    <row r="440" spans="1:17" ht="12.75" customHeight="1">
      <c r="A440" s="119"/>
      <c r="B440" s="9" t="s">
        <v>360</v>
      </c>
      <c r="C440" s="348" t="s">
        <v>350</v>
      </c>
      <c r="D440" s="18">
        <v>6</v>
      </c>
      <c r="E440" s="20" t="s">
        <v>278</v>
      </c>
      <c r="F440" s="61">
        <v>2.12</v>
      </c>
      <c r="G440" s="61">
        <v>0.39</v>
      </c>
      <c r="H440" s="61">
        <v>0.96</v>
      </c>
      <c r="I440" s="61">
        <v>0.77</v>
      </c>
      <c r="J440" s="62">
        <v>305.61</v>
      </c>
      <c r="K440" s="61">
        <v>0.77</v>
      </c>
      <c r="L440" s="62">
        <v>305.61</v>
      </c>
      <c r="M440" s="58">
        <f>K440/L440</f>
        <v>2.5195510618108044E-3</v>
      </c>
      <c r="N440" s="59">
        <v>60.6</v>
      </c>
      <c r="O440" s="60">
        <f>M440*N440</f>
        <v>0.15268479434573476</v>
      </c>
      <c r="P440" s="141">
        <f>M440*60*1000</f>
        <v>151.17306370864827</v>
      </c>
      <c r="Q440" s="142">
        <f>P440*N440/1000</f>
        <v>9.1610876607440854</v>
      </c>
    </row>
    <row r="441" spans="1:17" ht="12.75" customHeight="1">
      <c r="A441" s="119"/>
      <c r="B441" s="9" t="s">
        <v>853</v>
      </c>
      <c r="C441" s="349" t="s">
        <v>848</v>
      </c>
      <c r="D441" s="68">
        <v>45</v>
      </c>
      <c r="E441" s="68">
        <v>1973</v>
      </c>
      <c r="F441" s="69">
        <v>3.0019999999999998</v>
      </c>
      <c r="G441" s="69">
        <v>0</v>
      </c>
      <c r="H441" s="69">
        <v>0</v>
      </c>
      <c r="I441" s="69">
        <v>3.0019999999999998</v>
      </c>
      <c r="J441" s="69">
        <v>1179.28</v>
      </c>
      <c r="K441" s="69">
        <v>3.0019999999999998</v>
      </c>
      <c r="L441" s="69">
        <v>1179.28</v>
      </c>
      <c r="M441" s="70">
        <v>2.5456210569160843E-3</v>
      </c>
      <c r="N441" s="71">
        <v>62.021000000000001</v>
      </c>
      <c r="O441" s="71">
        <v>0.15788196357099246</v>
      </c>
      <c r="P441" s="350">
        <v>152.73726341496507</v>
      </c>
      <c r="Q441" s="403">
        <v>9.4729178142595476</v>
      </c>
    </row>
    <row r="442" spans="1:17" ht="12.75" customHeight="1">
      <c r="A442" s="119"/>
      <c r="B442" s="24" t="s">
        <v>731</v>
      </c>
      <c r="C442" s="337" t="s">
        <v>715</v>
      </c>
      <c r="D442" s="338">
        <v>9</v>
      </c>
      <c r="E442" s="338">
        <v>1986</v>
      </c>
      <c r="F442" s="339">
        <v>1.8549</v>
      </c>
      <c r="G442" s="339">
        <v>0.106284</v>
      </c>
      <c r="H442" s="339">
        <v>0.36266500000000002</v>
      </c>
      <c r="I442" s="339">
        <v>1.3859490000000001</v>
      </c>
      <c r="J442" s="339">
        <v>536.30999999999995</v>
      </c>
      <c r="K442" s="339">
        <v>1.3859490000000001</v>
      </c>
      <c r="L442" s="339">
        <v>536.30999999999995</v>
      </c>
      <c r="M442" s="340">
        <v>2.5842311349779049E-3</v>
      </c>
      <c r="N442" s="341">
        <v>79.025000000000006</v>
      </c>
      <c r="O442" s="341">
        <v>0.20421886544162896</v>
      </c>
      <c r="P442" s="343">
        <v>155.05386809867431</v>
      </c>
      <c r="Q442" s="400">
        <v>12.253131926497739</v>
      </c>
    </row>
    <row r="443" spans="1:17" ht="12.75" customHeight="1">
      <c r="A443" s="119"/>
      <c r="B443" s="9" t="s">
        <v>806</v>
      </c>
      <c r="C443" s="344" t="s">
        <v>802</v>
      </c>
      <c r="D443" s="67">
        <v>7</v>
      </c>
      <c r="E443" s="67">
        <v>1989</v>
      </c>
      <c r="F443" s="63">
        <v>1.1970000000000001</v>
      </c>
      <c r="G443" s="63">
        <v>0</v>
      </c>
      <c r="H443" s="63">
        <v>0</v>
      </c>
      <c r="I443" s="63">
        <v>1.197001</v>
      </c>
      <c r="J443" s="63">
        <v>461.34</v>
      </c>
      <c r="K443" s="63">
        <v>1.197001</v>
      </c>
      <c r="L443" s="63">
        <v>461.34</v>
      </c>
      <c r="M443" s="64">
        <v>2.5946178523431744E-3</v>
      </c>
      <c r="N443" s="65">
        <v>94.612000000000009</v>
      </c>
      <c r="O443" s="65">
        <v>0.24548198424589243</v>
      </c>
      <c r="P443" s="345">
        <v>155.67707114059044</v>
      </c>
      <c r="Q443" s="401">
        <v>14.728919054753543</v>
      </c>
    </row>
    <row r="444" spans="1:17" ht="12.75" customHeight="1">
      <c r="A444" s="119"/>
      <c r="B444" s="24" t="s">
        <v>220</v>
      </c>
      <c r="C444" s="178" t="s">
        <v>201</v>
      </c>
      <c r="D444" s="9">
        <v>59</v>
      </c>
      <c r="E444" s="9">
        <v>1981</v>
      </c>
      <c r="F444" s="51">
        <v>27.2</v>
      </c>
      <c r="G444" s="336">
        <v>7.46</v>
      </c>
      <c r="H444" s="336">
        <v>9.6</v>
      </c>
      <c r="I444" s="51">
        <f>F444-G444-H444</f>
        <v>10.139999999999999</v>
      </c>
      <c r="J444" s="51">
        <v>3418.76</v>
      </c>
      <c r="K444" s="51">
        <f>I444/J444*L444</f>
        <v>9.9546850905006483</v>
      </c>
      <c r="L444" s="51">
        <v>3356.28</v>
      </c>
      <c r="M444" s="52">
        <f>K444/L444</f>
        <v>2.9659876680433839E-3</v>
      </c>
      <c r="N444" s="53">
        <f>49.4*1.09</f>
        <v>53.846000000000004</v>
      </c>
      <c r="O444" s="53">
        <f>M444*N444</f>
        <v>0.15970657197346405</v>
      </c>
      <c r="P444" s="179">
        <f>M444*60*1000</f>
        <v>177.95926008260304</v>
      </c>
      <c r="Q444" s="180">
        <f>P444*N444/1000</f>
        <v>9.5823943184078431</v>
      </c>
    </row>
    <row r="445" spans="1:17" ht="12.75" customHeight="1">
      <c r="A445" s="119"/>
      <c r="B445" s="24" t="s">
        <v>276</v>
      </c>
      <c r="C445" s="178" t="s">
        <v>264</v>
      </c>
      <c r="D445" s="9">
        <v>39</v>
      </c>
      <c r="E445" s="9">
        <v>1982</v>
      </c>
      <c r="F445" s="51">
        <f>G445+H445+I445</f>
        <v>14.468999999999999</v>
      </c>
      <c r="G445" s="51">
        <v>2.8340000000000001</v>
      </c>
      <c r="H445" s="51">
        <v>5.76</v>
      </c>
      <c r="I445" s="51">
        <v>5.875</v>
      </c>
      <c r="J445" s="51">
        <v>2093.63</v>
      </c>
      <c r="K445" s="51">
        <v>5.875</v>
      </c>
      <c r="L445" s="51">
        <v>1965.02</v>
      </c>
      <c r="M445" s="52">
        <f>K445/L445</f>
        <v>2.9897914525043004E-3</v>
      </c>
      <c r="N445" s="53">
        <v>57.4</v>
      </c>
      <c r="O445" s="53">
        <f>M445*N445</f>
        <v>0.17161402937374684</v>
      </c>
      <c r="P445" s="179">
        <f>M445*60*1000</f>
        <v>179.38748715025801</v>
      </c>
      <c r="Q445" s="180">
        <f>P445*N445/1000</f>
        <v>10.29684176242481</v>
      </c>
    </row>
    <row r="446" spans="1:17" ht="12.75" customHeight="1">
      <c r="A446" s="119"/>
      <c r="B446" s="24" t="s">
        <v>698</v>
      </c>
      <c r="C446" s="337" t="s">
        <v>668</v>
      </c>
      <c r="D446" s="338">
        <v>32</v>
      </c>
      <c r="E446" s="338">
        <v>1986</v>
      </c>
      <c r="F446" s="339">
        <v>18.68</v>
      </c>
      <c r="G446" s="339">
        <v>5.221991</v>
      </c>
      <c r="H446" s="339">
        <v>7.68</v>
      </c>
      <c r="I446" s="339">
        <v>5.7780129999999996</v>
      </c>
      <c r="J446" s="339">
        <v>1927.93</v>
      </c>
      <c r="K446" s="339">
        <v>5.7780129999999996</v>
      </c>
      <c r="L446" s="339">
        <v>1927.93</v>
      </c>
      <c r="M446" s="340">
        <v>2.9970035219121023E-3</v>
      </c>
      <c r="N446" s="341">
        <v>61.040000000000006</v>
      </c>
      <c r="O446" s="341">
        <v>0.18293709497751476</v>
      </c>
      <c r="P446" s="342">
        <v>179.82021131472615</v>
      </c>
      <c r="Q446" s="399">
        <v>10.976225698650886</v>
      </c>
    </row>
    <row r="447" spans="1:17" ht="12.75" customHeight="1">
      <c r="A447" s="119"/>
      <c r="B447" s="24" t="s">
        <v>731</v>
      </c>
      <c r="C447" s="337" t="s">
        <v>722</v>
      </c>
      <c r="D447" s="338">
        <v>12</v>
      </c>
      <c r="E447" s="338">
        <v>1972</v>
      </c>
      <c r="F447" s="339">
        <v>1.601</v>
      </c>
      <c r="G447" s="339">
        <v>0</v>
      </c>
      <c r="H447" s="339">
        <v>0</v>
      </c>
      <c r="I447" s="339">
        <v>1.6009979999999999</v>
      </c>
      <c r="J447" s="339">
        <v>532.47</v>
      </c>
      <c r="K447" s="339">
        <v>1.6009979999999999</v>
      </c>
      <c r="L447" s="339">
        <v>532.47</v>
      </c>
      <c r="M447" s="340">
        <v>3.0067384077976222E-3</v>
      </c>
      <c r="N447" s="341">
        <v>79.025000000000006</v>
      </c>
      <c r="O447" s="341">
        <v>0.23760750267620712</v>
      </c>
      <c r="P447" s="343">
        <v>180.40430446785732</v>
      </c>
      <c r="Q447" s="400">
        <v>14.256450160572426</v>
      </c>
    </row>
    <row r="448" spans="1:17" ht="12.75" customHeight="1">
      <c r="A448" s="119"/>
      <c r="B448" s="24" t="s">
        <v>130</v>
      </c>
      <c r="C448" s="140" t="s">
        <v>124</v>
      </c>
      <c r="D448" s="8">
        <v>30</v>
      </c>
      <c r="E448" s="8">
        <v>1984</v>
      </c>
      <c r="F448" s="57">
        <v>11.775</v>
      </c>
      <c r="G448" s="57">
        <v>2.3319999999999999</v>
      </c>
      <c r="H448" s="57">
        <v>4.8</v>
      </c>
      <c r="I448" s="57">
        <v>4.6420000000000003</v>
      </c>
      <c r="J448" s="57">
        <v>1543.13</v>
      </c>
      <c r="K448" s="57">
        <v>4.6420000000000003</v>
      </c>
      <c r="L448" s="57">
        <v>1543.13</v>
      </c>
      <c r="M448" s="58">
        <f>K448/L448</f>
        <v>3.0081717029673458E-3</v>
      </c>
      <c r="N448" s="59">
        <v>65.900000000000006</v>
      </c>
      <c r="O448" s="60">
        <f>M448*N448</f>
        <v>0.19823851522554811</v>
      </c>
      <c r="P448" s="141">
        <f>M448*60*1000</f>
        <v>180.49030217804074</v>
      </c>
      <c r="Q448" s="142">
        <f>P448*N448/1000</f>
        <v>11.894310913532886</v>
      </c>
    </row>
    <row r="449" spans="1:17" ht="12.75" customHeight="1">
      <c r="A449" s="119"/>
      <c r="B449" s="9" t="s">
        <v>806</v>
      </c>
      <c r="C449" s="344" t="s">
        <v>795</v>
      </c>
      <c r="D449" s="67">
        <v>40</v>
      </c>
      <c r="E449" s="67">
        <v>1972</v>
      </c>
      <c r="F449" s="63">
        <v>17.015000000000001</v>
      </c>
      <c r="G449" s="63">
        <v>3.8250000000000002</v>
      </c>
      <c r="H449" s="63">
        <v>6.4</v>
      </c>
      <c r="I449" s="63">
        <v>6.7899989999999999</v>
      </c>
      <c r="J449" s="63">
        <v>2236.87</v>
      </c>
      <c r="K449" s="63">
        <v>6.7899989999999999</v>
      </c>
      <c r="L449" s="63">
        <v>2236.87</v>
      </c>
      <c r="M449" s="64">
        <v>3.0354911103461536E-3</v>
      </c>
      <c r="N449" s="65">
        <v>94.612000000000009</v>
      </c>
      <c r="O449" s="65">
        <v>0.28719388493207032</v>
      </c>
      <c r="P449" s="345">
        <v>182.12946662076922</v>
      </c>
      <c r="Q449" s="401">
        <v>17.23163309592422</v>
      </c>
    </row>
    <row r="450" spans="1:17" ht="12.75" customHeight="1">
      <c r="A450" s="119"/>
      <c r="B450" s="24" t="s">
        <v>220</v>
      </c>
      <c r="C450" s="178" t="s">
        <v>217</v>
      </c>
      <c r="D450" s="9">
        <v>29</v>
      </c>
      <c r="E450" s="9">
        <v>1959</v>
      </c>
      <c r="F450" s="51">
        <v>8.57</v>
      </c>
      <c r="G450" s="336">
        <v>4.07</v>
      </c>
      <c r="H450" s="336">
        <v>0</v>
      </c>
      <c r="I450" s="51">
        <f>F450-G450-H450</f>
        <v>4.5</v>
      </c>
      <c r="J450" s="51">
        <v>1470.5</v>
      </c>
      <c r="K450" s="51">
        <f>I450/J450*L450</f>
        <v>4.5</v>
      </c>
      <c r="L450" s="51">
        <v>1470.5</v>
      </c>
      <c r="M450" s="52">
        <f>K450/L450</f>
        <v>3.0601836110166611E-3</v>
      </c>
      <c r="N450" s="53">
        <f>49.4*1.09</f>
        <v>53.846000000000004</v>
      </c>
      <c r="O450" s="53">
        <f>M450*N450</f>
        <v>0.16477864671880313</v>
      </c>
      <c r="P450" s="179">
        <f>M450*60*1000</f>
        <v>183.61101666099967</v>
      </c>
      <c r="Q450" s="180">
        <f>P450*N450/1000</f>
        <v>9.8867188031281898</v>
      </c>
    </row>
    <row r="451" spans="1:17" ht="12.75" customHeight="1">
      <c r="A451" s="119"/>
      <c r="B451" s="24" t="s">
        <v>731</v>
      </c>
      <c r="C451" s="337" t="s">
        <v>714</v>
      </c>
      <c r="D451" s="338">
        <v>51</v>
      </c>
      <c r="E451" s="338">
        <v>1988</v>
      </c>
      <c r="F451" s="339">
        <v>16.908000000000001</v>
      </c>
      <c r="G451" s="339">
        <v>3.2067779999999999</v>
      </c>
      <c r="H451" s="339">
        <v>8</v>
      </c>
      <c r="I451" s="339">
        <v>5.7012210000000003</v>
      </c>
      <c r="J451" s="339">
        <v>1853.38</v>
      </c>
      <c r="K451" s="339">
        <v>5.7012210000000003</v>
      </c>
      <c r="L451" s="339">
        <v>1853.38</v>
      </c>
      <c r="M451" s="340">
        <v>3.0761209250126796E-3</v>
      </c>
      <c r="N451" s="341">
        <v>79.025000000000006</v>
      </c>
      <c r="O451" s="341">
        <v>0.24309045609912702</v>
      </c>
      <c r="P451" s="343">
        <v>184.56725550076078</v>
      </c>
      <c r="Q451" s="400">
        <v>14.585427365947622</v>
      </c>
    </row>
    <row r="452" spans="1:17" ht="12.75" customHeight="1">
      <c r="A452" s="119"/>
      <c r="B452" s="9" t="s">
        <v>806</v>
      </c>
      <c r="C452" s="344" t="s">
        <v>796</v>
      </c>
      <c r="D452" s="67">
        <v>22</v>
      </c>
      <c r="E452" s="67">
        <v>1989</v>
      </c>
      <c r="F452" s="63">
        <v>8.6</v>
      </c>
      <c r="G452" s="63">
        <v>1.53</v>
      </c>
      <c r="H452" s="63">
        <v>3.52</v>
      </c>
      <c r="I452" s="63">
        <v>3.550001</v>
      </c>
      <c r="J452" s="63">
        <v>1148.3</v>
      </c>
      <c r="K452" s="63">
        <v>3.550001</v>
      </c>
      <c r="L452" s="63">
        <v>1148.3</v>
      </c>
      <c r="M452" s="64">
        <v>3.0915274753984152E-3</v>
      </c>
      <c r="N452" s="65">
        <v>94.612000000000009</v>
      </c>
      <c r="O452" s="65">
        <v>0.2924955975023949</v>
      </c>
      <c r="P452" s="345">
        <v>185.49164852390493</v>
      </c>
      <c r="Q452" s="401">
        <v>17.549735850143694</v>
      </c>
    </row>
    <row r="453" spans="1:17" ht="12.75" customHeight="1">
      <c r="A453" s="119"/>
      <c r="B453" s="24" t="s">
        <v>774</v>
      </c>
      <c r="C453" s="346" t="s">
        <v>765</v>
      </c>
      <c r="D453" s="21">
        <v>16</v>
      </c>
      <c r="E453" s="21">
        <v>1989</v>
      </c>
      <c r="F453" s="54">
        <v>3.3450000000000002</v>
      </c>
      <c r="G453" s="54">
        <v>0</v>
      </c>
      <c r="H453" s="54">
        <v>0</v>
      </c>
      <c r="I453" s="54">
        <v>3.3450000000000002</v>
      </c>
      <c r="J453" s="54">
        <v>1072.46</v>
      </c>
      <c r="K453" s="54">
        <v>3.3450000000000002</v>
      </c>
      <c r="L453" s="54">
        <v>1072.46</v>
      </c>
      <c r="M453" s="55">
        <v>3.1189974451261587E-3</v>
      </c>
      <c r="N453" s="56">
        <v>81.313999999999993</v>
      </c>
      <c r="O453" s="56">
        <v>0.25361815825298845</v>
      </c>
      <c r="P453" s="347">
        <v>187.13984670756952</v>
      </c>
      <c r="Q453" s="402">
        <v>15.217089495179307</v>
      </c>
    </row>
    <row r="454" spans="1:17" ht="12.75" customHeight="1">
      <c r="A454" s="119"/>
      <c r="B454" s="24" t="s">
        <v>220</v>
      </c>
      <c r="C454" s="178" t="s">
        <v>206</v>
      </c>
      <c r="D454" s="9">
        <v>47</v>
      </c>
      <c r="E454" s="9">
        <v>1979</v>
      </c>
      <c r="F454" s="51">
        <v>23.68</v>
      </c>
      <c r="G454" s="336">
        <v>6.57</v>
      </c>
      <c r="H454" s="336">
        <v>7.78</v>
      </c>
      <c r="I454" s="51">
        <f>F454-G454-H454</f>
        <v>9.3299999999999983</v>
      </c>
      <c r="J454" s="51">
        <v>2974.87</v>
      </c>
      <c r="K454" s="51">
        <f>I454/J454*L454</f>
        <v>9.1524556703318112</v>
      </c>
      <c r="L454" s="51">
        <v>2918.26</v>
      </c>
      <c r="M454" s="52">
        <f>K454/L454</f>
        <v>3.1362715009395359E-3</v>
      </c>
      <c r="N454" s="53">
        <f>49.4*1.09</f>
        <v>53.846000000000004</v>
      </c>
      <c r="O454" s="53">
        <f>M454*N454</f>
        <v>0.16887567523959027</v>
      </c>
      <c r="P454" s="179">
        <f>M454*60*1000</f>
        <v>188.17629005637215</v>
      </c>
      <c r="Q454" s="180">
        <f>P454*N454/1000</f>
        <v>10.132540514375416</v>
      </c>
    </row>
    <row r="455" spans="1:17" ht="12.75" customHeight="1">
      <c r="A455" s="119"/>
      <c r="B455" s="24" t="s">
        <v>276</v>
      </c>
      <c r="C455" s="178" t="s">
        <v>265</v>
      </c>
      <c r="D455" s="9">
        <v>20</v>
      </c>
      <c r="E455" s="9">
        <v>1970</v>
      </c>
      <c r="F455" s="51">
        <f>G455+H455+I455</f>
        <v>7.3990000000000009</v>
      </c>
      <c r="G455" s="51">
        <v>1.052</v>
      </c>
      <c r="H455" s="51">
        <v>3.2</v>
      </c>
      <c r="I455" s="51">
        <v>3.1469999999999998</v>
      </c>
      <c r="J455" s="51">
        <v>957.46</v>
      </c>
      <c r="K455" s="51">
        <v>3.1469999999999998</v>
      </c>
      <c r="L455" s="51">
        <v>957.46</v>
      </c>
      <c r="M455" s="52">
        <f>K455/L455</f>
        <v>3.2868213815720757E-3</v>
      </c>
      <c r="N455" s="53">
        <v>57.4</v>
      </c>
      <c r="O455" s="53">
        <f>M455*N455</f>
        <v>0.18866354730223714</v>
      </c>
      <c r="P455" s="179">
        <f>M455*60*1000</f>
        <v>197.20928289432453</v>
      </c>
      <c r="Q455" s="180">
        <f>P455*N455/1000</f>
        <v>11.319812838134229</v>
      </c>
    </row>
    <row r="456" spans="1:17" ht="12.75" customHeight="1">
      <c r="A456" s="119"/>
      <c r="B456" s="9" t="s">
        <v>360</v>
      </c>
      <c r="C456" s="348" t="s">
        <v>340</v>
      </c>
      <c r="D456" s="18">
        <v>105</v>
      </c>
      <c r="E456" s="20" t="s">
        <v>278</v>
      </c>
      <c r="F456" s="61">
        <v>32.93</v>
      </c>
      <c r="G456" s="61">
        <v>7.27</v>
      </c>
      <c r="H456" s="61">
        <v>17.13</v>
      </c>
      <c r="I456" s="61">
        <v>8.5299999999999994</v>
      </c>
      <c r="J456" s="62">
        <v>2608.98</v>
      </c>
      <c r="K456" s="61">
        <v>8.39</v>
      </c>
      <c r="L456" s="62">
        <v>2539.69</v>
      </c>
      <c r="M456" s="58">
        <f>K456/L456</f>
        <v>3.3035527958136623E-3</v>
      </c>
      <c r="N456" s="59">
        <v>60.6</v>
      </c>
      <c r="O456" s="60">
        <f>M456*N456</f>
        <v>0.20019529942630795</v>
      </c>
      <c r="P456" s="141">
        <f>M456*60*1000</f>
        <v>198.21316774881976</v>
      </c>
      <c r="Q456" s="142">
        <f>P456*N456/1000</f>
        <v>12.011717965578477</v>
      </c>
    </row>
    <row r="457" spans="1:17" ht="12.75" customHeight="1">
      <c r="A457" s="119"/>
      <c r="B457" s="24" t="s">
        <v>774</v>
      </c>
      <c r="C457" s="346" t="s">
        <v>766</v>
      </c>
      <c r="D457" s="21">
        <v>26</v>
      </c>
      <c r="E457" s="21">
        <v>1985</v>
      </c>
      <c r="F457" s="54">
        <v>4.7210000000000001</v>
      </c>
      <c r="G457" s="54">
        <v>0</v>
      </c>
      <c r="H457" s="54">
        <v>0</v>
      </c>
      <c r="I457" s="54">
        <v>4.7210009999999993</v>
      </c>
      <c r="J457" s="54">
        <v>1415.92</v>
      </c>
      <c r="K457" s="54">
        <v>4.7210009999999993</v>
      </c>
      <c r="L457" s="54">
        <v>1415.92</v>
      </c>
      <c r="M457" s="55">
        <v>3.334228628736086E-3</v>
      </c>
      <c r="N457" s="56">
        <v>81.313999999999993</v>
      </c>
      <c r="O457" s="56">
        <v>0.27111946671704606</v>
      </c>
      <c r="P457" s="347">
        <v>200.05371772416515</v>
      </c>
      <c r="Q457" s="402">
        <v>16.267168003022764</v>
      </c>
    </row>
    <row r="458" spans="1:17" ht="12.75" customHeight="1">
      <c r="A458" s="119"/>
      <c r="B458" s="24" t="s">
        <v>276</v>
      </c>
      <c r="C458" s="178" t="s">
        <v>269</v>
      </c>
      <c r="D458" s="9">
        <v>6</v>
      </c>
      <c r="E458" s="9">
        <v>1965</v>
      </c>
      <c r="F458" s="51">
        <f>G458+H458+I458</f>
        <v>9.7990000000000013</v>
      </c>
      <c r="G458" s="51">
        <v>0.76300000000000001</v>
      </c>
      <c r="H458" s="51">
        <v>7.7</v>
      </c>
      <c r="I458" s="51">
        <v>1.3360000000000001</v>
      </c>
      <c r="J458" s="51">
        <v>326.74</v>
      </c>
      <c r="K458" s="51">
        <v>1.3360000000000001</v>
      </c>
      <c r="L458" s="51">
        <v>400.03</v>
      </c>
      <c r="M458" s="52">
        <f>K458/L458</f>
        <v>3.3397495187860913E-3</v>
      </c>
      <c r="N458" s="53">
        <v>57.4</v>
      </c>
      <c r="O458" s="53">
        <f>M458*N458</f>
        <v>0.19170162237832164</v>
      </c>
      <c r="P458" s="179">
        <f>M458*60*1000</f>
        <v>200.38497112716547</v>
      </c>
      <c r="Q458" s="180">
        <f>P458*N458/1000</f>
        <v>11.502097342699297</v>
      </c>
    </row>
    <row r="459" spans="1:17" ht="12.75" customHeight="1">
      <c r="A459" s="119"/>
      <c r="B459" s="24" t="s">
        <v>731</v>
      </c>
      <c r="C459" s="337" t="s">
        <v>716</v>
      </c>
      <c r="D459" s="338">
        <v>12</v>
      </c>
      <c r="E459" s="338">
        <v>1991</v>
      </c>
      <c r="F459" s="339">
        <v>6.4749999999999996</v>
      </c>
      <c r="G459" s="339">
        <v>1.72176</v>
      </c>
      <c r="H459" s="339">
        <v>2</v>
      </c>
      <c r="I459" s="339">
        <v>2.7532390000000002</v>
      </c>
      <c r="J459" s="339">
        <v>818.44</v>
      </c>
      <c r="K459" s="339">
        <v>2.7532390000000002</v>
      </c>
      <c r="L459" s="339">
        <v>818.44</v>
      </c>
      <c r="M459" s="340">
        <v>3.3640083573627877E-3</v>
      </c>
      <c r="N459" s="341">
        <v>79.025000000000006</v>
      </c>
      <c r="O459" s="341">
        <v>0.26584076044059429</v>
      </c>
      <c r="P459" s="343">
        <v>201.84050144176726</v>
      </c>
      <c r="Q459" s="400">
        <v>15.950445626435659</v>
      </c>
    </row>
    <row r="460" spans="1:17" ht="12.75" customHeight="1">
      <c r="A460" s="119"/>
      <c r="B460" s="24" t="s">
        <v>276</v>
      </c>
      <c r="C460" s="178" t="s">
        <v>266</v>
      </c>
      <c r="D460" s="9">
        <v>18</v>
      </c>
      <c r="E460" s="9">
        <v>1977</v>
      </c>
      <c r="F460" s="51">
        <f>G460+H460+I460</f>
        <v>6.859</v>
      </c>
      <c r="G460" s="51">
        <v>1.2969999999999999</v>
      </c>
      <c r="H460" s="51">
        <v>2.88</v>
      </c>
      <c r="I460" s="51">
        <v>2.6819999999999999</v>
      </c>
      <c r="J460" s="51">
        <v>787</v>
      </c>
      <c r="K460" s="51">
        <v>2.6819999999999999</v>
      </c>
      <c r="L460" s="51">
        <v>787.7</v>
      </c>
      <c r="M460" s="52">
        <f>K460/L460</f>
        <v>3.4048495620159955E-3</v>
      </c>
      <c r="N460" s="53">
        <v>57.4</v>
      </c>
      <c r="O460" s="53">
        <f>M460*N460</f>
        <v>0.19543836485971813</v>
      </c>
      <c r="P460" s="179">
        <f>M460*60*1000</f>
        <v>204.29097372095973</v>
      </c>
      <c r="Q460" s="180">
        <f>P460*N460/1000</f>
        <v>11.726301891583088</v>
      </c>
    </row>
    <row r="461" spans="1:17" ht="12.75" customHeight="1">
      <c r="A461" s="119"/>
      <c r="B461" s="24" t="s">
        <v>276</v>
      </c>
      <c r="C461" s="178" t="s">
        <v>268</v>
      </c>
      <c r="D461" s="9">
        <v>33</v>
      </c>
      <c r="E461" s="9">
        <v>1968</v>
      </c>
      <c r="F461" s="51">
        <f>G461+H461+I461</f>
        <v>12.114000000000001</v>
      </c>
      <c r="G461" s="51">
        <v>1.752</v>
      </c>
      <c r="H461" s="51">
        <v>5.44</v>
      </c>
      <c r="I461" s="51">
        <v>4.9219999999999997</v>
      </c>
      <c r="J461" s="51">
        <v>1523.06</v>
      </c>
      <c r="K461" s="51">
        <v>4.9219999999999997</v>
      </c>
      <c r="L461" s="51">
        <v>1439.65</v>
      </c>
      <c r="M461" s="52">
        <f>K461/L461</f>
        <v>3.4188865349216819E-3</v>
      </c>
      <c r="N461" s="53">
        <v>57.4</v>
      </c>
      <c r="O461" s="53">
        <f>M461*N461</f>
        <v>0.19624408710450453</v>
      </c>
      <c r="P461" s="179">
        <f>M461*60*1000</f>
        <v>205.13319209530093</v>
      </c>
      <c r="Q461" s="180">
        <f>P461*N461/1000</f>
        <v>11.774645226270273</v>
      </c>
    </row>
    <row r="462" spans="1:17" ht="12.75" customHeight="1">
      <c r="A462" s="119"/>
      <c r="B462" s="9" t="s">
        <v>754</v>
      </c>
      <c r="C462" s="337" t="s">
        <v>753</v>
      </c>
      <c r="D462" s="338">
        <v>20</v>
      </c>
      <c r="E462" s="338">
        <v>1985</v>
      </c>
      <c r="F462" s="339">
        <v>8.5020000000000007</v>
      </c>
      <c r="G462" s="339">
        <v>1.5168170000000001</v>
      </c>
      <c r="H462" s="339">
        <v>3.2</v>
      </c>
      <c r="I462" s="339">
        <v>3.7851819999999998</v>
      </c>
      <c r="J462" s="339">
        <v>1099.8</v>
      </c>
      <c r="K462" s="339">
        <v>3.7851819999999998</v>
      </c>
      <c r="L462" s="339">
        <v>1099.8</v>
      </c>
      <c r="M462" s="340">
        <v>3.4417003091471179E-3</v>
      </c>
      <c r="N462" s="341">
        <v>79.897000000000006</v>
      </c>
      <c r="O462" s="341">
        <v>0.27498152959992728</v>
      </c>
      <c r="P462" s="343">
        <v>206.50201854882707</v>
      </c>
      <c r="Q462" s="400">
        <v>16.498891775995638</v>
      </c>
    </row>
    <row r="463" spans="1:17" ht="12.75" customHeight="1">
      <c r="A463" s="119"/>
      <c r="B463" s="9" t="s">
        <v>806</v>
      </c>
      <c r="C463" s="344" t="s">
        <v>797</v>
      </c>
      <c r="D463" s="67">
        <v>22</v>
      </c>
      <c r="E463" s="67">
        <v>1991</v>
      </c>
      <c r="F463" s="63">
        <v>9.86</v>
      </c>
      <c r="G463" s="63">
        <v>2.2949999999999999</v>
      </c>
      <c r="H463" s="63">
        <v>3.52</v>
      </c>
      <c r="I463" s="63">
        <v>4.0450020000000002</v>
      </c>
      <c r="J463" s="63">
        <v>1164.8399999999999</v>
      </c>
      <c r="K463" s="63">
        <v>4.0450020000000002</v>
      </c>
      <c r="L463" s="63">
        <v>1164.8399999999999</v>
      </c>
      <c r="M463" s="64">
        <v>3.4725816421139386E-3</v>
      </c>
      <c r="N463" s="65">
        <v>94.612000000000009</v>
      </c>
      <c r="O463" s="65">
        <v>0.32854789432368398</v>
      </c>
      <c r="P463" s="345">
        <v>208.35489852683631</v>
      </c>
      <c r="Q463" s="401">
        <v>19.712873659421039</v>
      </c>
    </row>
    <row r="464" spans="1:17" ht="12.75" customHeight="1">
      <c r="A464" s="119"/>
      <c r="B464" s="9" t="s">
        <v>853</v>
      </c>
      <c r="C464" s="349" t="s">
        <v>849</v>
      </c>
      <c r="D464" s="68">
        <v>12</v>
      </c>
      <c r="E464" s="68">
        <v>1972</v>
      </c>
      <c r="F464" s="69">
        <v>3.2993000000000001</v>
      </c>
      <c r="G464" s="69">
        <v>1.4279999999999999</v>
      </c>
      <c r="H464" s="69">
        <v>0</v>
      </c>
      <c r="I464" s="69">
        <v>1.8713</v>
      </c>
      <c r="J464" s="69">
        <v>538.39</v>
      </c>
      <c r="K464" s="69">
        <v>1.8713</v>
      </c>
      <c r="L464" s="69">
        <v>538.39</v>
      </c>
      <c r="M464" s="70">
        <v>3.4757332045543192E-3</v>
      </c>
      <c r="N464" s="71">
        <v>62.021000000000001</v>
      </c>
      <c r="O464" s="71">
        <v>0.21556844907966344</v>
      </c>
      <c r="P464" s="350">
        <v>208.54399227325914</v>
      </c>
      <c r="Q464" s="403">
        <v>12.934106944779806</v>
      </c>
    </row>
    <row r="465" spans="1:17" ht="12.75" customHeight="1">
      <c r="A465" s="119"/>
      <c r="B465" s="9" t="s">
        <v>360</v>
      </c>
      <c r="C465" s="348" t="s">
        <v>341</v>
      </c>
      <c r="D465" s="18">
        <v>107</v>
      </c>
      <c r="E465" s="19" t="s">
        <v>278</v>
      </c>
      <c r="F465" s="61">
        <v>33</v>
      </c>
      <c r="G465" s="61">
        <v>6.44</v>
      </c>
      <c r="H465" s="61">
        <v>17.28</v>
      </c>
      <c r="I465" s="61">
        <v>9.2799999999999994</v>
      </c>
      <c r="J465" s="61">
        <v>2633.85</v>
      </c>
      <c r="K465" s="61">
        <v>9.2100000000000009</v>
      </c>
      <c r="L465" s="61">
        <v>2613.5100000000002</v>
      </c>
      <c r="M465" s="58">
        <f>K465/L465</f>
        <v>3.5239964645247196E-3</v>
      </c>
      <c r="N465" s="59">
        <v>60.6</v>
      </c>
      <c r="O465" s="60">
        <f>M465*N465</f>
        <v>0.21355418575019802</v>
      </c>
      <c r="P465" s="141">
        <f>M465*60*1000</f>
        <v>211.43978787148319</v>
      </c>
      <c r="Q465" s="142">
        <f>P465*N465/1000</f>
        <v>12.813251145011883</v>
      </c>
    </row>
    <row r="466" spans="1:17" ht="12.75" customHeight="1">
      <c r="A466" s="119"/>
      <c r="B466" s="24" t="s">
        <v>220</v>
      </c>
      <c r="C466" s="178" t="s">
        <v>205</v>
      </c>
      <c r="D466" s="9">
        <v>118</v>
      </c>
      <c r="E466" s="9">
        <v>1961</v>
      </c>
      <c r="F466" s="51">
        <v>20.67</v>
      </c>
      <c r="G466" s="336">
        <v>11.3</v>
      </c>
      <c r="H466" s="336">
        <v>0</v>
      </c>
      <c r="I466" s="51">
        <f>F466-G466-H466</f>
        <v>9.370000000000001</v>
      </c>
      <c r="J466" s="51">
        <v>2620.23</v>
      </c>
      <c r="K466" s="51">
        <f>I466/J466*L466</f>
        <v>9.370000000000001</v>
      </c>
      <c r="L466" s="51">
        <v>2620.23</v>
      </c>
      <c r="M466" s="52">
        <f>K466/L466</f>
        <v>3.5760219522713659E-3</v>
      </c>
      <c r="N466" s="53">
        <f>49.4*1.09</f>
        <v>53.846000000000004</v>
      </c>
      <c r="O466" s="53">
        <f>M466*N466</f>
        <v>0.19255447804200398</v>
      </c>
      <c r="P466" s="179">
        <f>M466*60*1000</f>
        <v>214.56131713628196</v>
      </c>
      <c r="Q466" s="180">
        <f>P466*N466/1000</f>
        <v>11.553268682520239</v>
      </c>
    </row>
    <row r="467" spans="1:17" ht="12.75" customHeight="1">
      <c r="A467" s="119"/>
      <c r="B467" s="24" t="s">
        <v>276</v>
      </c>
      <c r="C467" s="178" t="s">
        <v>271</v>
      </c>
      <c r="D467" s="9">
        <v>24</v>
      </c>
      <c r="E467" s="9">
        <v>1972</v>
      </c>
      <c r="F467" s="51">
        <f>G467+H467+I467</f>
        <v>29.728000000000002</v>
      </c>
      <c r="G467" s="51">
        <v>1.3819999999999999</v>
      </c>
      <c r="H467" s="51">
        <v>23.687000000000001</v>
      </c>
      <c r="I467" s="51">
        <v>4.6589999999999998</v>
      </c>
      <c r="J467" s="51">
        <v>1689.3</v>
      </c>
      <c r="K467" s="51">
        <v>4.6589999999999998</v>
      </c>
      <c r="L467" s="51">
        <v>1271.24</v>
      </c>
      <c r="M467" s="52">
        <f>K467/L467</f>
        <v>3.6649255844687077E-3</v>
      </c>
      <c r="N467" s="53">
        <v>57.4</v>
      </c>
      <c r="O467" s="53">
        <f>M467*N467</f>
        <v>0.21036672854850383</v>
      </c>
      <c r="P467" s="179">
        <f>M467*60*1000</f>
        <v>219.89553506812246</v>
      </c>
      <c r="Q467" s="180">
        <f>P467*N467/1000</f>
        <v>12.62200371291023</v>
      </c>
    </row>
    <row r="468" spans="1:17" ht="12.75" customHeight="1">
      <c r="A468" s="119"/>
      <c r="B468" s="9" t="s">
        <v>882</v>
      </c>
      <c r="C468" s="178" t="s">
        <v>880</v>
      </c>
      <c r="D468" s="9">
        <v>32</v>
      </c>
      <c r="E468" s="9">
        <v>1967</v>
      </c>
      <c r="F468" s="51">
        <v>5.6360000000000001</v>
      </c>
      <c r="G468" s="51">
        <v>0</v>
      </c>
      <c r="H468" s="51">
        <v>0</v>
      </c>
      <c r="I468" s="51">
        <v>5.6360000000000001</v>
      </c>
      <c r="J468" s="51">
        <v>1535</v>
      </c>
      <c r="K468" s="51">
        <v>5.6360000000000001</v>
      </c>
      <c r="L468" s="51">
        <v>1535</v>
      </c>
      <c r="M468" s="52">
        <v>3.6716612377850162E-3</v>
      </c>
      <c r="N468" s="53">
        <v>77.608000000000004</v>
      </c>
      <c r="O468" s="53">
        <v>0.28495028534201955</v>
      </c>
      <c r="P468" s="351">
        <v>220.29967426710098</v>
      </c>
      <c r="Q468" s="404">
        <v>17.097017120521173</v>
      </c>
    </row>
    <row r="469" spans="1:17" ht="12.75" customHeight="1">
      <c r="A469" s="119"/>
      <c r="B469" s="24" t="s">
        <v>220</v>
      </c>
      <c r="C469" s="178" t="s">
        <v>210</v>
      </c>
      <c r="D469" s="9">
        <v>28</v>
      </c>
      <c r="E469" s="9">
        <v>1957</v>
      </c>
      <c r="F469" s="51">
        <v>5.44</v>
      </c>
      <c r="G469" s="336">
        <v>0</v>
      </c>
      <c r="H469" s="336">
        <v>0</v>
      </c>
      <c r="I469" s="51">
        <f>F469-G469-H469</f>
        <v>5.44</v>
      </c>
      <c r="J469" s="51">
        <v>1461.6</v>
      </c>
      <c r="K469" s="51">
        <f>I469/J469*L469</f>
        <v>4.8390541871921187</v>
      </c>
      <c r="L469" s="51">
        <v>1300.1400000000001</v>
      </c>
      <c r="M469" s="52">
        <f>K469/L469</f>
        <v>3.7219485495347563E-3</v>
      </c>
      <c r="N469" s="53">
        <f>49.4*1.09</f>
        <v>53.846000000000004</v>
      </c>
      <c r="O469" s="53">
        <f>M469*N469</f>
        <v>0.20041204159824849</v>
      </c>
      <c r="P469" s="179">
        <f>M469*60*1000</f>
        <v>223.31691297208539</v>
      </c>
      <c r="Q469" s="180">
        <f>P469*N469/1000</f>
        <v>12.02472249589491</v>
      </c>
    </row>
    <row r="470" spans="1:17" ht="12.75" customHeight="1">
      <c r="A470" s="119"/>
      <c r="B470" s="24" t="s">
        <v>130</v>
      </c>
      <c r="C470" s="140" t="s">
        <v>125</v>
      </c>
      <c r="D470" s="8">
        <v>20</v>
      </c>
      <c r="E470" s="8">
        <v>1980</v>
      </c>
      <c r="F470" s="57">
        <v>8.016</v>
      </c>
      <c r="G470" s="57">
        <v>0.82899999999999996</v>
      </c>
      <c r="H470" s="57">
        <v>3.1360000000000001</v>
      </c>
      <c r="I470" s="57">
        <v>4.0510000000000002</v>
      </c>
      <c r="J470" s="57">
        <v>1085.06</v>
      </c>
      <c r="K470" s="57">
        <v>4.0510000000000002</v>
      </c>
      <c r="L470" s="57">
        <v>1085.06</v>
      </c>
      <c r="M470" s="58">
        <f>K470/L470</f>
        <v>3.7334340958103704E-3</v>
      </c>
      <c r="N470" s="59">
        <v>65.900000000000006</v>
      </c>
      <c r="O470" s="60">
        <f>M470*N470</f>
        <v>0.24603330691390343</v>
      </c>
      <c r="P470" s="141">
        <f>M470*60*1000</f>
        <v>224.00604574862223</v>
      </c>
      <c r="Q470" s="142">
        <f>P470*N470/1000</f>
        <v>14.761998414834206</v>
      </c>
    </row>
    <row r="471" spans="1:17" ht="12.75" customHeight="1">
      <c r="A471" s="119"/>
      <c r="B471" s="24" t="s">
        <v>731</v>
      </c>
      <c r="C471" s="337" t="s">
        <v>723</v>
      </c>
      <c r="D471" s="338">
        <v>12</v>
      </c>
      <c r="E471" s="338">
        <v>1971</v>
      </c>
      <c r="F471" s="339">
        <v>2.0644</v>
      </c>
      <c r="G471" s="339">
        <v>0</v>
      </c>
      <c r="H471" s="339">
        <v>0</v>
      </c>
      <c r="I471" s="339">
        <v>2.0644010000000002</v>
      </c>
      <c r="J471" s="339">
        <v>538.79999999999995</v>
      </c>
      <c r="K471" s="339">
        <v>2.0644010000000002</v>
      </c>
      <c r="L471" s="339">
        <v>538.79999999999995</v>
      </c>
      <c r="M471" s="340">
        <v>3.8314792130660735E-3</v>
      </c>
      <c r="N471" s="341">
        <v>79.025000000000006</v>
      </c>
      <c r="O471" s="341">
        <v>0.30278264481254646</v>
      </c>
      <c r="P471" s="343">
        <v>229.88875278396443</v>
      </c>
      <c r="Q471" s="400">
        <v>18.166958688752793</v>
      </c>
    </row>
    <row r="472" spans="1:17" ht="12.75" customHeight="1">
      <c r="A472" s="119"/>
      <c r="B472" s="9" t="s">
        <v>806</v>
      </c>
      <c r="C472" s="344" t="s">
        <v>798</v>
      </c>
      <c r="D472" s="67">
        <v>40</v>
      </c>
      <c r="E472" s="67">
        <v>1973</v>
      </c>
      <c r="F472" s="63">
        <v>17.728000000000002</v>
      </c>
      <c r="G472" s="63">
        <v>2.7029999999999998</v>
      </c>
      <c r="H472" s="63">
        <v>6.4</v>
      </c>
      <c r="I472" s="63">
        <v>8.625</v>
      </c>
      <c r="J472" s="63">
        <v>2247.54</v>
      </c>
      <c r="K472" s="63">
        <v>8.625</v>
      </c>
      <c r="L472" s="63">
        <v>2247.54</v>
      </c>
      <c r="M472" s="64">
        <v>3.8375290317413705E-3</v>
      </c>
      <c r="N472" s="65">
        <v>94.612000000000009</v>
      </c>
      <c r="O472" s="65">
        <v>0.36307629675111458</v>
      </c>
      <c r="P472" s="345">
        <v>230.25174190448223</v>
      </c>
      <c r="Q472" s="401">
        <v>21.784577805066874</v>
      </c>
    </row>
    <row r="473" spans="1:17" ht="12.75" customHeight="1">
      <c r="A473" s="119"/>
      <c r="B473" s="9" t="s">
        <v>806</v>
      </c>
      <c r="C473" s="344" t="s">
        <v>799</v>
      </c>
      <c r="D473" s="67">
        <v>46</v>
      </c>
      <c r="E473" s="67">
        <v>1981</v>
      </c>
      <c r="F473" s="63">
        <v>19.552</v>
      </c>
      <c r="G473" s="63">
        <v>3.5078819999999999</v>
      </c>
      <c r="H473" s="63">
        <v>7.2</v>
      </c>
      <c r="I473" s="63">
        <v>8.8441279999999995</v>
      </c>
      <c r="J473" s="63">
        <v>2273.52</v>
      </c>
      <c r="K473" s="63">
        <v>8.8441279999999995</v>
      </c>
      <c r="L473" s="63">
        <v>2273.52</v>
      </c>
      <c r="M473" s="64">
        <v>3.8900594672578205E-3</v>
      </c>
      <c r="N473" s="65">
        <v>94.612000000000009</v>
      </c>
      <c r="O473" s="65">
        <v>0.36804630631619695</v>
      </c>
      <c r="P473" s="345">
        <v>233.40356803546925</v>
      </c>
      <c r="Q473" s="401">
        <v>22.08277837897182</v>
      </c>
    </row>
    <row r="474" spans="1:17" ht="12.75" customHeight="1">
      <c r="A474" s="119"/>
      <c r="B474" s="24" t="s">
        <v>731</v>
      </c>
      <c r="C474" s="337" t="s">
        <v>717</v>
      </c>
      <c r="D474" s="338">
        <v>36</v>
      </c>
      <c r="E474" s="338">
        <v>1964</v>
      </c>
      <c r="F474" s="339">
        <v>8.4969999999999999</v>
      </c>
      <c r="G474" s="339">
        <v>0.67810899999999996</v>
      </c>
      <c r="H474" s="339">
        <v>1.9211149999999999</v>
      </c>
      <c r="I474" s="339">
        <v>5.8977750000000002</v>
      </c>
      <c r="J474" s="339">
        <v>1514.36</v>
      </c>
      <c r="K474" s="339">
        <v>5.8977750000000002</v>
      </c>
      <c r="L474" s="339">
        <v>1514.36</v>
      </c>
      <c r="M474" s="340">
        <v>3.8945660212895221E-3</v>
      </c>
      <c r="N474" s="341">
        <v>79.025000000000006</v>
      </c>
      <c r="O474" s="341">
        <v>0.30776807983240451</v>
      </c>
      <c r="P474" s="343">
        <v>233.67396127737135</v>
      </c>
      <c r="Q474" s="400">
        <v>18.466084789944272</v>
      </c>
    </row>
    <row r="475" spans="1:17" ht="12.75" customHeight="1">
      <c r="A475" s="119"/>
      <c r="B475" s="24" t="s">
        <v>731</v>
      </c>
      <c r="C475" s="337" t="s">
        <v>718</v>
      </c>
      <c r="D475" s="338">
        <v>8</v>
      </c>
      <c r="E475" s="338">
        <v>1976</v>
      </c>
      <c r="F475" s="339">
        <v>3.9449999999999998</v>
      </c>
      <c r="G475" s="339">
        <v>1.58202</v>
      </c>
      <c r="H475" s="339">
        <v>0.67</v>
      </c>
      <c r="I475" s="339">
        <v>1.6929810000000001</v>
      </c>
      <c r="J475" s="339">
        <v>432.82</v>
      </c>
      <c r="K475" s="339">
        <v>1.6929810000000001</v>
      </c>
      <c r="L475" s="339">
        <v>432.82</v>
      </c>
      <c r="M475" s="340">
        <v>3.9115128690910776E-3</v>
      </c>
      <c r="N475" s="341">
        <v>79.025000000000006</v>
      </c>
      <c r="O475" s="341">
        <v>0.30910730447992241</v>
      </c>
      <c r="P475" s="343">
        <v>234.69077214546465</v>
      </c>
      <c r="Q475" s="400">
        <v>18.546438268795345</v>
      </c>
    </row>
    <row r="476" spans="1:17" ht="12.75" customHeight="1">
      <c r="A476" s="119"/>
      <c r="B476" s="24" t="s">
        <v>731</v>
      </c>
      <c r="C476" s="337" t="s">
        <v>724</v>
      </c>
      <c r="D476" s="338">
        <v>8</v>
      </c>
      <c r="E476" s="338">
        <v>1962</v>
      </c>
      <c r="F476" s="339">
        <v>3.4249999999999998</v>
      </c>
      <c r="G476" s="339">
        <v>1.02</v>
      </c>
      <c r="H476" s="339">
        <v>0.97</v>
      </c>
      <c r="I476" s="339">
        <v>1.4349989999999999</v>
      </c>
      <c r="J476" s="339">
        <v>366.73</v>
      </c>
      <c r="K476" s="339">
        <v>1.4349989999999999</v>
      </c>
      <c r="L476" s="339">
        <v>366.73</v>
      </c>
      <c r="M476" s="340">
        <v>3.9129577618411361E-3</v>
      </c>
      <c r="N476" s="341">
        <v>79.025000000000006</v>
      </c>
      <c r="O476" s="341">
        <v>0.30922148712949582</v>
      </c>
      <c r="P476" s="343">
        <v>234.77746571046816</v>
      </c>
      <c r="Q476" s="400">
        <v>18.553289227769746</v>
      </c>
    </row>
    <row r="477" spans="1:17" ht="12.75" customHeight="1">
      <c r="A477" s="119"/>
      <c r="B477" s="9" t="s">
        <v>806</v>
      </c>
      <c r="C477" s="344" t="s">
        <v>803</v>
      </c>
      <c r="D477" s="67">
        <v>5</v>
      </c>
      <c r="E477" s="67">
        <v>1962</v>
      </c>
      <c r="F477" s="63">
        <v>0.73499999999999999</v>
      </c>
      <c r="G477" s="63">
        <v>0</v>
      </c>
      <c r="H477" s="63">
        <v>0</v>
      </c>
      <c r="I477" s="63">
        <v>0.73499999999999999</v>
      </c>
      <c r="J477" s="63">
        <v>187.09</v>
      </c>
      <c r="K477" s="63">
        <v>0.73499999999999999</v>
      </c>
      <c r="L477" s="63">
        <v>187.09</v>
      </c>
      <c r="M477" s="64">
        <v>3.9285905179325458E-3</v>
      </c>
      <c r="N477" s="65">
        <v>94.612000000000009</v>
      </c>
      <c r="O477" s="65">
        <v>0.37169180608263408</v>
      </c>
      <c r="P477" s="345">
        <v>235.71543107595275</v>
      </c>
      <c r="Q477" s="401">
        <v>22.301508364958046</v>
      </c>
    </row>
    <row r="478" spans="1:17" ht="12.75" customHeight="1">
      <c r="A478" s="119"/>
      <c r="B478" s="24" t="s">
        <v>774</v>
      </c>
      <c r="C478" s="346" t="s">
        <v>770</v>
      </c>
      <c r="D478" s="21">
        <v>17</v>
      </c>
      <c r="E478" s="21">
        <v>1983</v>
      </c>
      <c r="F478" s="54">
        <v>8.8529999999999998</v>
      </c>
      <c r="G478" s="54">
        <v>1.3723590000000001</v>
      </c>
      <c r="H478" s="54">
        <v>2.88</v>
      </c>
      <c r="I478" s="54">
        <v>4.600638</v>
      </c>
      <c r="J478" s="54">
        <v>1153.81</v>
      </c>
      <c r="K478" s="54">
        <v>4.600638</v>
      </c>
      <c r="L478" s="54">
        <v>1153.81</v>
      </c>
      <c r="M478" s="55">
        <v>3.9873445367954868E-3</v>
      </c>
      <c r="N478" s="56">
        <v>81.313999999999993</v>
      </c>
      <c r="O478" s="56">
        <v>0.32422693366498817</v>
      </c>
      <c r="P478" s="347">
        <v>239.2406722077292</v>
      </c>
      <c r="Q478" s="402">
        <v>19.45361601989929</v>
      </c>
    </row>
    <row r="479" spans="1:17" ht="12.75" customHeight="1">
      <c r="A479" s="119"/>
      <c r="B479" s="24" t="s">
        <v>130</v>
      </c>
      <c r="C479" s="140" t="s">
        <v>126</v>
      </c>
      <c r="D479" s="8">
        <v>30</v>
      </c>
      <c r="E479" s="8">
        <v>1991</v>
      </c>
      <c r="F479" s="57">
        <v>13.97</v>
      </c>
      <c r="G479" s="57">
        <v>2.7989999999999999</v>
      </c>
      <c r="H479" s="57">
        <v>4.8</v>
      </c>
      <c r="I479" s="57">
        <v>6.3710000000000004</v>
      </c>
      <c r="J479" s="57">
        <v>1585.55</v>
      </c>
      <c r="K479" s="57">
        <v>6.3710000000000004</v>
      </c>
      <c r="L479" s="57">
        <v>1585.55</v>
      </c>
      <c r="M479" s="58">
        <f>K479/L479</f>
        <v>4.0181640440225793E-3</v>
      </c>
      <c r="N479" s="59">
        <v>65.900000000000006</v>
      </c>
      <c r="O479" s="60">
        <f>M479*N479</f>
        <v>0.264797010501088</v>
      </c>
      <c r="P479" s="141">
        <f>M479*60*1000</f>
        <v>241.08984264135475</v>
      </c>
      <c r="Q479" s="142">
        <f>P479*N479/1000</f>
        <v>15.88782063006528</v>
      </c>
    </row>
    <row r="480" spans="1:17" ht="12.75" customHeight="1">
      <c r="A480" s="119"/>
      <c r="B480" s="9" t="s">
        <v>806</v>
      </c>
      <c r="C480" s="344" t="s">
        <v>800</v>
      </c>
      <c r="D480" s="67">
        <v>22</v>
      </c>
      <c r="E480" s="67">
        <v>1992</v>
      </c>
      <c r="F480" s="63">
        <v>10.352</v>
      </c>
      <c r="G480" s="63">
        <v>2.1709170000000002</v>
      </c>
      <c r="H480" s="63">
        <v>3.52</v>
      </c>
      <c r="I480" s="63">
        <v>4.6610829999999996</v>
      </c>
      <c r="J480" s="63">
        <v>1158.3800000000001</v>
      </c>
      <c r="K480" s="63">
        <v>4.6610829999999996</v>
      </c>
      <c r="L480" s="63">
        <v>1158.3800000000001</v>
      </c>
      <c r="M480" s="64">
        <v>4.0237944370586504E-3</v>
      </c>
      <c r="N480" s="65">
        <v>94.612000000000009</v>
      </c>
      <c r="O480" s="65">
        <v>0.38069923927899307</v>
      </c>
      <c r="P480" s="345">
        <v>241.42766622351903</v>
      </c>
      <c r="Q480" s="401">
        <v>22.841954356739585</v>
      </c>
    </row>
    <row r="481" spans="1:17" ht="12.75" customHeight="1">
      <c r="A481" s="119"/>
      <c r="B481" s="9" t="s">
        <v>360</v>
      </c>
      <c r="C481" s="348" t="s">
        <v>342</v>
      </c>
      <c r="D481" s="18">
        <v>108</v>
      </c>
      <c r="E481" s="19" t="s">
        <v>278</v>
      </c>
      <c r="F481" s="61">
        <v>33.39</v>
      </c>
      <c r="G481" s="61">
        <v>5.71</v>
      </c>
      <c r="H481" s="61">
        <v>17.28</v>
      </c>
      <c r="I481" s="61">
        <v>10.4</v>
      </c>
      <c r="J481" s="62">
        <v>2561.06</v>
      </c>
      <c r="K481" s="61">
        <v>10.4</v>
      </c>
      <c r="L481" s="62">
        <v>2561.06</v>
      </c>
      <c r="M481" s="58">
        <f>K481/L481</f>
        <v>4.0608185673119725E-3</v>
      </c>
      <c r="N481" s="59">
        <v>60.6</v>
      </c>
      <c r="O481" s="60">
        <f>M481*N481</f>
        <v>0.24608560517910555</v>
      </c>
      <c r="P481" s="141">
        <f>M481*60*1000</f>
        <v>243.64911403871835</v>
      </c>
      <c r="Q481" s="142">
        <f>P481*N481/1000</f>
        <v>14.765136310746334</v>
      </c>
    </row>
    <row r="482" spans="1:17" ht="12.75" customHeight="1">
      <c r="A482" s="119"/>
      <c r="B482" s="9" t="s">
        <v>806</v>
      </c>
      <c r="C482" s="344" t="s">
        <v>801</v>
      </c>
      <c r="D482" s="67">
        <v>55</v>
      </c>
      <c r="E482" s="67">
        <v>1968</v>
      </c>
      <c r="F482" s="63">
        <v>21.888999999999999</v>
      </c>
      <c r="G482" s="63">
        <v>2.8559999999999999</v>
      </c>
      <c r="H482" s="63">
        <v>8.8000000000000007</v>
      </c>
      <c r="I482" s="63">
        <v>10.233000000000001</v>
      </c>
      <c r="J482" s="63">
        <v>2493.39</v>
      </c>
      <c r="K482" s="63">
        <v>10.233000000000001</v>
      </c>
      <c r="L482" s="63">
        <v>2493.39</v>
      </c>
      <c r="M482" s="64">
        <v>4.104051111137849E-3</v>
      </c>
      <c r="N482" s="65">
        <v>94.612000000000009</v>
      </c>
      <c r="O482" s="65">
        <v>0.38829248372697422</v>
      </c>
      <c r="P482" s="345">
        <v>246.24306666827096</v>
      </c>
      <c r="Q482" s="401">
        <v>23.297549023618451</v>
      </c>
    </row>
    <row r="483" spans="1:17" ht="12.75" customHeight="1">
      <c r="A483" s="119"/>
      <c r="B483" s="24" t="s">
        <v>774</v>
      </c>
      <c r="C483" s="346" t="s">
        <v>767</v>
      </c>
      <c r="D483" s="21">
        <v>37</v>
      </c>
      <c r="E483" s="21">
        <v>1970</v>
      </c>
      <c r="F483" s="54">
        <v>14.526</v>
      </c>
      <c r="G483" s="54">
        <v>2.1652049999999998</v>
      </c>
      <c r="H483" s="54">
        <v>5.76</v>
      </c>
      <c r="I483" s="54">
        <v>6.6007959999999999</v>
      </c>
      <c r="J483" s="54">
        <v>1579.46</v>
      </c>
      <c r="K483" s="54">
        <v>6.6007959999999999</v>
      </c>
      <c r="L483" s="54">
        <v>1579.46</v>
      </c>
      <c r="M483" s="55">
        <v>4.1791473035087939E-3</v>
      </c>
      <c r="N483" s="56">
        <v>81.313999999999993</v>
      </c>
      <c r="O483" s="56">
        <v>0.33982318383751403</v>
      </c>
      <c r="P483" s="347">
        <v>250.74883821052762</v>
      </c>
      <c r="Q483" s="402">
        <v>20.389391030250842</v>
      </c>
    </row>
    <row r="484" spans="1:17" ht="12.75" customHeight="1">
      <c r="A484" s="119"/>
      <c r="B484" s="24" t="s">
        <v>220</v>
      </c>
      <c r="C484" s="178" t="s">
        <v>209</v>
      </c>
      <c r="D484" s="9">
        <v>92</v>
      </c>
      <c r="E484" s="9">
        <v>1991</v>
      </c>
      <c r="F484" s="51">
        <v>39.28</v>
      </c>
      <c r="G484" s="336">
        <v>8.59</v>
      </c>
      <c r="H484" s="336">
        <v>15.12</v>
      </c>
      <c r="I484" s="51">
        <f>F484-G484-H484</f>
        <v>15.570000000000002</v>
      </c>
      <c r="J484" s="51">
        <v>3722</v>
      </c>
      <c r="K484" s="51">
        <f>I484/J484*L484</f>
        <v>14.837431918323485</v>
      </c>
      <c r="L484" s="51">
        <v>3546.88</v>
      </c>
      <c r="M484" s="52">
        <f>K484/L484</f>
        <v>4.1832348199892537E-3</v>
      </c>
      <c r="N484" s="53">
        <f>49.4*1.09</f>
        <v>53.846000000000004</v>
      </c>
      <c r="O484" s="53">
        <f>M484*N484</f>
        <v>0.22525046211714136</v>
      </c>
      <c r="P484" s="179">
        <f>M484*60*1000</f>
        <v>250.99408919935524</v>
      </c>
      <c r="Q484" s="180">
        <f>P484*N484/1000</f>
        <v>13.515027727028484</v>
      </c>
    </row>
    <row r="485" spans="1:17" ht="12.75" customHeight="1">
      <c r="A485" s="119"/>
      <c r="B485" s="24" t="s">
        <v>442</v>
      </c>
      <c r="C485" s="140" t="s">
        <v>422</v>
      </c>
      <c r="D485" s="8">
        <v>45</v>
      </c>
      <c r="E485" s="8">
        <v>1970</v>
      </c>
      <c r="F485" s="57">
        <f>G485+H485+I485</f>
        <v>18.283000000000001</v>
      </c>
      <c r="G485" s="57">
        <v>3.0308250000000001</v>
      </c>
      <c r="H485" s="57">
        <v>7.2</v>
      </c>
      <c r="I485" s="57">
        <v>8.0521750000000001</v>
      </c>
      <c r="J485" s="57">
        <v>1924.65</v>
      </c>
      <c r="K485" s="57">
        <f>I485</f>
        <v>8.0521750000000001</v>
      </c>
      <c r="L485" s="57">
        <f>J485</f>
        <v>1924.65</v>
      </c>
      <c r="M485" s="58">
        <f>K485/L485</f>
        <v>4.1837087262619173E-3</v>
      </c>
      <c r="N485" s="59">
        <v>56.789000000000001</v>
      </c>
      <c r="O485" s="60">
        <f>M485*N485</f>
        <v>0.23758863485568804</v>
      </c>
      <c r="P485" s="141">
        <f>M485*60*1000</f>
        <v>251.02252357571504</v>
      </c>
      <c r="Q485" s="142">
        <f>P485*N485/1000</f>
        <v>14.255318091341282</v>
      </c>
    </row>
    <row r="486" spans="1:17" ht="12.75" customHeight="1">
      <c r="A486" s="119"/>
      <c r="B486" s="24" t="s">
        <v>220</v>
      </c>
      <c r="C486" s="178" t="s">
        <v>208</v>
      </c>
      <c r="D486" s="9">
        <v>47</v>
      </c>
      <c r="E486" s="9">
        <v>1981</v>
      </c>
      <c r="F486" s="51">
        <v>30.48</v>
      </c>
      <c r="G486" s="336">
        <v>6.52</v>
      </c>
      <c r="H486" s="336">
        <v>11.47</v>
      </c>
      <c r="I486" s="51">
        <v>12.49</v>
      </c>
      <c r="J486" s="51">
        <v>2980.63</v>
      </c>
      <c r="K486" s="51">
        <f>I486/J486*L486</f>
        <v>11.958868158744963</v>
      </c>
      <c r="L486" s="51">
        <v>2853.88</v>
      </c>
      <c r="M486" s="52">
        <f>K486/L486</f>
        <v>4.1903892801186324E-3</v>
      </c>
      <c r="N486" s="53">
        <f>49.4*1.09</f>
        <v>53.846000000000004</v>
      </c>
      <c r="O486" s="53">
        <f>M486*N486</f>
        <v>0.22563570117726789</v>
      </c>
      <c r="P486" s="179">
        <f>M486*60*1000</f>
        <v>251.42335680711793</v>
      </c>
      <c r="Q486" s="180">
        <f>P486*N486/1000</f>
        <v>13.538142070636074</v>
      </c>
    </row>
    <row r="487" spans="1:17" ht="12.75" customHeight="1">
      <c r="A487" s="119"/>
      <c r="B487" s="24" t="s">
        <v>276</v>
      </c>
      <c r="C487" s="178" t="s">
        <v>272</v>
      </c>
      <c r="D487" s="9">
        <v>48</v>
      </c>
      <c r="E487" s="9">
        <v>1957</v>
      </c>
      <c r="F487" s="51">
        <f>G487+H487+I487</f>
        <v>28.64</v>
      </c>
      <c r="G487" s="51">
        <v>1.69</v>
      </c>
      <c r="H487" s="51">
        <v>22.295999999999999</v>
      </c>
      <c r="I487" s="51">
        <v>4.6539999999999999</v>
      </c>
      <c r="J487" s="51">
        <v>1295.54</v>
      </c>
      <c r="K487" s="51">
        <v>4.6539999999999999</v>
      </c>
      <c r="L487" s="51">
        <v>1107.3699999999999</v>
      </c>
      <c r="M487" s="52">
        <f>K487/L487</f>
        <v>4.2027506614771941E-3</v>
      </c>
      <c r="N487" s="53">
        <v>57.4</v>
      </c>
      <c r="O487" s="53">
        <f>M487*N487</f>
        <v>0.24123788796879095</v>
      </c>
      <c r="P487" s="179">
        <f>M487*60*1000</f>
        <v>252.16503968863162</v>
      </c>
      <c r="Q487" s="180">
        <f>P487*N487/1000</f>
        <v>14.474273278127455</v>
      </c>
    </row>
    <row r="488" spans="1:17" ht="12.75" customHeight="1">
      <c r="A488" s="119"/>
      <c r="B488" s="9" t="s">
        <v>507</v>
      </c>
      <c r="C488" s="140" t="s">
        <v>496</v>
      </c>
      <c r="D488" s="8">
        <v>36</v>
      </c>
      <c r="E488" s="8">
        <v>1967</v>
      </c>
      <c r="F488" s="57">
        <v>15.914999999999999</v>
      </c>
      <c r="G488" s="57">
        <v>3.72</v>
      </c>
      <c r="H488" s="57">
        <v>5.76</v>
      </c>
      <c r="I488" s="57">
        <v>6.4349999999999996</v>
      </c>
      <c r="J488" s="57">
        <v>1522.31</v>
      </c>
      <c r="K488" s="57">
        <v>6.4349999999999996</v>
      </c>
      <c r="L488" s="57">
        <v>1522.31</v>
      </c>
      <c r="M488" s="58">
        <f>K488/L488</f>
        <v>4.2271285086480414E-3</v>
      </c>
      <c r="N488" s="59">
        <v>72.27</v>
      </c>
      <c r="O488" s="60">
        <f>M488*N488</f>
        <v>0.30549457731999391</v>
      </c>
      <c r="P488" s="141">
        <f>M488*60*1000</f>
        <v>253.62771051888251</v>
      </c>
      <c r="Q488" s="142">
        <f>P488*N488/1000</f>
        <v>18.329674639199638</v>
      </c>
    </row>
    <row r="489" spans="1:17" ht="12.75" customHeight="1">
      <c r="A489" s="119"/>
      <c r="B489" s="24" t="s">
        <v>442</v>
      </c>
      <c r="C489" s="140" t="s">
        <v>423</v>
      </c>
      <c r="D489" s="8">
        <v>32</v>
      </c>
      <c r="E489" s="8">
        <v>1981</v>
      </c>
      <c r="F489" s="57">
        <f>G489+H489+I489</f>
        <v>15.605999000000001</v>
      </c>
      <c r="G489" s="57">
        <v>2.8990499999999999</v>
      </c>
      <c r="H489" s="57">
        <v>5.12</v>
      </c>
      <c r="I489" s="57">
        <v>7.5869489999999997</v>
      </c>
      <c r="J489" s="57">
        <v>1792.76</v>
      </c>
      <c r="K489" s="57">
        <f>I489</f>
        <v>7.5869489999999997</v>
      </c>
      <c r="L489" s="57">
        <f>J489</f>
        <v>1792.76</v>
      </c>
      <c r="M489" s="58">
        <f>K489/L489</f>
        <v>4.2319936857136481E-3</v>
      </c>
      <c r="N489" s="59">
        <v>56.789000000000001</v>
      </c>
      <c r="O489" s="60">
        <f>M489*N489</f>
        <v>0.24033068941799238</v>
      </c>
      <c r="P489" s="141">
        <f>M489*60*1000</f>
        <v>253.9196211428189</v>
      </c>
      <c r="Q489" s="142">
        <f>P489*N489/1000</f>
        <v>14.419841365079543</v>
      </c>
    </row>
    <row r="490" spans="1:17" ht="12.75" customHeight="1">
      <c r="A490" s="119"/>
      <c r="B490" s="9" t="s">
        <v>507</v>
      </c>
      <c r="C490" s="140" t="s">
        <v>497</v>
      </c>
      <c r="D490" s="8">
        <v>12</v>
      </c>
      <c r="E490" s="8">
        <v>1965</v>
      </c>
      <c r="F490" s="57">
        <v>3.5379999999999998</v>
      </c>
      <c r="G490" s="57">
        <v>1.085</v>
      </c>
      <c r="H490" s="57">
        <v>0.192</v>
      </c>
      <c r="I490" s="57">
        <v>2.2610000000000001</v>
      </c>
      <c r="J490" s="57">
        <v>529.58000000000004</v>
      </c>
      <c r="K490" s="57">
        <v>2.0499999999999998</v>
      </c>
      <c r="L490" s="57">
        <v>479.98</v>
      </c>
      <c r="M490" s="58">
        <f>K490/L490</f>
        <v>4.271011292137172E-3</v>
      </c>
      <c r="N490" s="59">
        <v>72.27</v>
      </c>
      <c r="O490" s="60">
        <f>M490*N490</f>
        <v>0.30866598608275342</v>
      </c>
      <c r="P490" s="141">
        <f>M490*60*1000</f>
        <v>256.26067752823036</v>
      </c>
      <c r="Q490" s="142">
        <f>P490*N490/1000</f>
        <v>18.519959164965208</v>
      </c>
    </row>
    <row r="491" spans="1:17" ht="12.75" customHeight="1">
      <c r="A491" s="119"/>
      <c r="B491" s="9" t="s">
        <v>507</v>
      </c>
      <c r="C491" s="140" t="s">
        <v>495</v>
      </c>
      <c r="D491" s="8">
        <v>40</v>
      </c>
      <c r="E491" s="8">
        <v>1980</v>
      </c>
      <c r="F491" s="57">
        <v>17.978999999999999</v>
      </c>
      <c r="G491" s="57">
        <v>3.8650000000000002</v>
      </c>
      <c r="H491" s="57">
        <v>6.24</v>
      </c>
      <c r="I491" s="57">
        <v>7.8739999999999997</v>
      </c>
      <c r="J491" s="57">
        <v>1888.23</v>
      </c>
      <c r="K491" s="57">
        <v>7.8330000000000002</v>
      </c>
      <c r="L491" s="57">
        <v>1833.49</v>
      </c>
      <c r="M491" s="58">
        <f>K491/L491</f>
        <v>4.2721803773132115E-3</v>
      </c>
      <c r="N491" s="59">
        <v>72.27</v>
      </c>
      <c r="O491" s="60">
        <f>M491*N491</f>
        <v>0.3087504758684258</v>
      </c>
      <c r="P491" s="141">
        <f>M491*60*1000</f>
        <v>256.33082263879271</v>
      </c>
      <c r="Q491" s="142">
        <f>P491*N491/1000</f>
        <v>18.52502855210555</v>
      </c>
    </row>
    <row r="492" spans="1:17" ht="12.75" customHeight="1">
      <c r="A492" s="119"/>
      <c r="B492" s="24" t="s">
        <v>130</v>
      </c>
      <c r="C492" s="140" t="s">
        <v>127</v>
      </c>
      <c r="D492" s="8">
        <v>8</v>
      </c>
      <c r="E492" s="8">
        <v>1974</v>
      </c>
      <c r="F492" s="57">
        <v>2.105</v>
      </c>
      <c r="G492" s="57">
        <v>0.311</v>
      </c>
      <c r="H492" s="57">
        <v>0.08</v>
      </c>
      <c r="I492" s="57">
        <v>1.714</v>
      </c>
      <c r="J492" s="57">
        <v>400.81</v>
      </c>
      <c r="K492" s="57">
        <v>1.714</v>
      </c>
      <c r="L492" s="57">
        <v>400.81</v>
      </c>
      <c r="M492" s="58">
        <f>K492/L492</f>
        <v>4.276340410668396E-3</v>
      </c>
      <c r="N492" s="59">
        <v>65.900000000000006</v>
      </c>
      <c r="O492" s="60">
        <f>M492*N492</f>
        <v>0.28181083306304733</v>
      </c>
      <c r="P492" s="141">
        <f>M492*60*1000</f>
        <v>256.58042464010379</v>
      </c>
      <c r="Q492" s="142">
        <f>P492*N492/1000</f>
        <v>16.908649983782841</v>
      </c>
    </row>
    <row r="493" spans="1:17" ht="12.75" customHeight="1">
      <c r="A493" s="119"/>
      <c r="B493" s="24" t="s">
        <v>442</v>
      </c>
      <c r="C493" s="140" t="s">
        <v>424</v>
      </c>
      <c r="D493" s="8">
        <v>55</v>
      </c>
      <c r="E493" s="8">
        <v>1989</v>
      </c>
      <c r="F493" s="57">
        <f>G493+H493+I493</f>
        <v>23.702998999999998</v>
      </c>
      <c r="G493" s="57">
        <v>4.9020299999999999</v>
      </c>
      <c r="H493" s="57">
        <v>8.8000000000000007</v>
      </c>
      <c r="I493" s="57">
        <v>10.000969</v>
      </c>
      <c r="J493" s="57">
        <v>2337.42</v>
      </c>
      <c r="K493" s="57">
        <f>I493</f>
        <v>10.000969</v>
      </c>
      <c r="L493" s="57">
        <f>J493</f>
        <v>2337.42</v>
      </c>
      <c r="M493" s="58">
        <f>K493/L493</f>
        <v>4.2786358463605166E-3</v>
      </c>
      <c r="N493" s="59">
        <v>56.789000000000001</v>
      </c>
      <c r="O493" s="60">
        <f>M493*N493</f>
        <v>0.24297945107896737</v>
      </c>
      <c r="P493" s="141">
        <f>M493*60*1000</f>
        <v>256.71815078163104</v>
      </c>
      <c r="Q493" s="142">
        <f>P493*N493/1000</f>
        <v>14.578767064738045</v>
      </c>
    </row>
    <row r="494" spans="1:17" ht="12.75" customHeight="1">
      <c r="A494" s="119"/>
      <c r="B494" s="24" t="s">
        <v>276</v>
      </c>
      <c r="C494" s="178" t="s">
        <v>270</v>
      </c>
      <c r="D494" s="9">
        <v>8</v>
      </c>
      <c r="E494" s="9">
        <v>1962</v>
      </c>
      <c r="F494" s="51">
        <f>G494+H494+I494</f>
        <v>7.3010000000000002</v>
      </c>
      <c r="G494" s="51">
        <v>0.34799999999999998</v>
      </c>
      <c r="H494" s="51">
        <v>5.5880000000000001</v>
      </c>
      <c r="I494" s="51">
        <v>1.365</v>
      </c>
      <c r="J494" s="51">
        <v>318.54000000000002</v>
      </c>
      <c r="K494" s="51">
        <v>1.365</v>
      </c>
      <c r="L494" s="51">
        <v>318.54000000000002</v>
      </c>
      <c r="M494" s="52">
        <f>K494/L494</f>
        <v>4.2851761160293839E-3</v>
      </c>
      <c r="N494" s="53">
        <v>57.4</v>
      </c>
      <c r="O494" s="53">
        <f>M494*N494</f>
        <v>0.24596910906008662</v>
      </c>
      <c r="P494" s="179">
        <f>M494*60*1000</f>
        <v>257.11056696176303</v>
      </c>
      <c r="Q494" s="180">
        <f>P494*N494/1000</f>
        <v>14.758146543605196</v>
      </c>
    </row>
    <row r="495" spans="1:17" ht="12.75" customHeight="1">
      <c r="A495" s="119"/>
      <c r="B495" s="24" t="s">
        <v>442</v>
      </c>
      <c r="C495" s="140" t="s">
        <v>425</v>
      </c>
      <c r="D495" s="8">
        <v>44</v>
      </c>
      <c r="E495" s="8">
        <v>1980</v>
      </c>
      <c r="F495" s="57">
        <f>G495+H495+I495</f>
        <v>21.320999</v>
      </c>
      <c r="G495" s="57">
        <v>8.74986</v>
      </c>
      <c r="H495" s="57">
        <v>4.8639999999999999</v>
      </c>
      <c r="I495" s="57">
        <v>7.7071389999999997</v>
      </c>
      <c r="J495" s="57">
        <v>1797.46</v>
      </c>
      <c r="K495" s="57">
        <f>I495</f>
        <v>7.7071389999999997</v>
      </c>
      <c r="L495" s="57">
        <f>J495</f>
        <v>1797.46</v>
      </c>
      <c r="M495" s="58">
        <f>K495/L495</f>
        <v>4.2877944432699469E-3</v>
      </c>
      <c r="N495" s="59">
        <v>56.789000000000001</v>
      </c>
      <c r="O495" s="60">
        <f>M495*N495</f>
        <v>0.24349955863885703</v>
      </c>
      <c r="P495" s="141">
        <f>M495*60*1000</f>
        <v>257.26766659619682</v>
      </c>
      <c r="Q495" s="142">
        <f>P495*N495/1000</f>
        <v>14.609973518331422</v>
      </c>
    </row>
    <row r="496" spans="1:17" ht="12.75" customHeight="1">
      <c r="A496" s="119"/>
      <c r="B496" s="24" t="s">
        <v>698</v>
      </c>
      <c r="C496" s="337" t="s">
        <v>662</v>
      </c>
      <c r="D496" s="338">
        <v>20</v>
      </c>
      <c r="E496" s="338">
        <v>1975</v>
      </c>
      <c r="F496" s="339">
        <v>10.523999999999999</v>
      </c>
      <c r="G496" s="339">
        <v>2.5630060000000001</v>
      </c>
      <c r="H496" s="339">
        <v>3.2</v>
      </c>
      <c r="I496" s="339">
        <v>4.7609969999999997</v>
      </c>
      <c r="J496" s="339">
        <v>1098.2</v>
      </c>
      <c r="K496" s="339">
        <v>4.7609969999999997</v>
      </c>
      <c r="L496" s="339">
        <v>1098.2</v>
      </c>
      <c r="M496" s="340">
        <v>4.3352731742851936E-3</v>
      </c>
      <c r="N496" s="341">
        <v>61.040000000000006</v>
      </c>
      <c r="O496" s="341">
        <v>0.26462507455836826</v>
      </c>
      <c r="P496" s="342">
        <v>260.11639045711161</v>
      </c>
      <c r="Q496" s="399">
        <v>15.877504473502094</v>
      </c>
    </row>
    <row r="497" spans="1:17" ht="12.75" customHeight="1">
      <c r="A497" s="119"/>
      <c r="B497" s="24" t="s">
        <v>220</v>
      </c>
      <c r="C497" s="178" t="s">
        <v>212</v>
      </c>
      <c r="D497" s="9">
        <v>77</v>
      </c>
      <c r="E497" s="9">
        <v>1960</v>
      </c>
      <c r="F497" s="51">
        <v>11.91</v>
      </c>
      <c r="G497" s="336">
        <v>5.24</v>
      </c>
      <c r="H497" s="336">
        <v>1.1399999999999999</v>
      </c>
      <c r="I497" s="51">
        <f>F497-G497-H497</f>
        <v>5.53</v>
      </c>
      <c r="J497" s="51">
        <v>1264.19</v>
      </c>
      <c r="K497" s="51">
        <f>I497/J497*L497</f>
        <v>5.4626788694737343</v>
      </c>
      <c r="L497" s="51">
        <v>1248.8</v>
      </c>
      <c r="M497" s="52">
        <f>K497/L497</f>
        <v>4.3743424643447586E-3</v>
      </c>
      <c r="N497" s="53">
        <f>49.4*1.09</f>
        <v>53.846000000000004</v>
      </c>
      <c r="O497" s="53">
        <f>M497*N497</f>
        <v>0.23554084433510789</v>
      </c>
      <c r="P497" s="179">
        <f>M497*60*1000</f>
        <v>262.46054786068549</v>
      </c>
      <c r="Q497" s="180">
        <f>P497*N497/1000</f>
        <v>14.132450660106471</v>
      </c>
    </row>
    <row r="498" spans="1:17" ht="12.75" customHeight="1">
      <c r="A498" s="119"/>
      <c r="B498" s="24" t="s">
        <v>774</v>
      </c>
      <c r="C498" s="346" t="s">
        <v>768</v>
      </c>
      <c r="D498" s="21">
        <v>45</v>
      </c>
      <c r="E498" s="21">
        <v>1978</v>
      </c>
      <c r="F498" s="54">
        <v>20.352</v>
      </c>
      <c r="G498" s="54">
        <v>3.4706009999999998</v>
      </c>
      <c r="H498" s="54">
        <v>7.2</v>
      </c>
      <c r="I498" s="54">
        <v>9.6813970000000005</v>
      </c>
      <c r="J498" s="54">
        <v>2206.29</v>
      </c>
      <c r="K498" s="54">
        <v>9.6813970000000005</v>
      </c>
      <c r="L498" s="54">
        <v>2206.29</v>
      </c>
      <c r="M498" s="55">
        <v>4.3880890544760664E-3</v>
      </c>
      <c r="N498" s="56">
        <v>81.313999999999993</v>
      </c>
      <c r="O498" s="56">
        <v>0.35681307337566681</v>
      </c>
      <c r="P498" s="347">
        <v>263.28534326856402</v>
      </c>
      <c r="Q498" s="402">
        <v>21.408784402540011</v>
      </c>
    </row>
    <row r="499" spans="1:17" ht="12.75" customHeight="1">
      <c r="A499" s="119"/>
      <c r="B499" s="9" t="s">
        <v>853</v>
      </c>
      <c r="C499" s="349" t="s">
        <v>850</v>
      </c>
      <c r="D499" s="68">
        <v>12</v>
      </c>
      <c r="E499" s="68">
        <v>1967</v>
      </c>
      <c r="F499" s="69">
        <v>4.5279999999999996</v>
      </c>
      <c r="G499" s="69">
        <v>2.1930000000000001</v>
      </c>
      <c r="H499" s="69">
        <v>0</v>
      </c>
      <c r="I499" s="69">
        <v>2.3350010000000001</v>
      </c>
      <c r="J499" s="69">
        <v>529.73</v>
      </c>
      <c r="K499" s="69">
        <v>2.3350010000000001</v>
      </c>
      <c r="L499" s="69">
        <v>529.73</v>
      </c>
      <c r="M499" s="70">
        <v>4.4079078020878562E-3</v>
      </c>
      <c r="N499" s="71">
        <v>62.021000000000001</v>
      </c>
      <c r="O499" s="71">
        <v>0.27338284979329092</v>
      </c>
      <c r="P499" s="350">
        <v>264.47446812527136</v>
      </c>
      <c r="Q499" s="403">
        <v>16.402970987597456</v>
      </c>
    </row>
    <row r="500" spans="1:17" ht="12.75" customHeight="1">
      <c r="A500" s="119"/>
      <c r="B500" s="9" t="s">
        <v>507</v>
      </c>
      <c r="C500" s="140" t="s">
        <v>494</v>
      </c>
      <c r="D500" s="8">
        <v>12</v>
      </c>
      <c r="E500" s="8">
        <v>1963</v>
      </c>
      <c r="F500" s="57">
        <v>5.1219999999999999</v>
      </c>
      <c r="G500" s="57">
        <v>0.82799999999999996</v>
      </c>
      <c r="H500" s="57">
        <v>1.92</v>
      </c>
      <c r="I500" s="57">
        <v>2.3740000000000001</v>
      </c>
      <c r="J500" s="57">
        <v>538.22</v>
      </c>
      <c r="K500" s="57">
        <v>2.194</v>
      </c>
      <c r="L500" s="57">
        <v>497.34</v>
      </c>
      <c r="M500" s="58">
        <f>K500/L500</f>
        <v>4.4114690151606552E-3</v>
      </c>
      <c r="N500" s="59">
        <v>72.27</v>
      </c>
      <c r="O500" s="60">
        <f>M500*N500</f>
        <v>0.31881686572566054</v>
      </c>
      <c r="P500" s="141">
        <f>M500*60*1000</f>
        <v>264.68814090963934</v>
      </c>
      <c r="Q500" s="142">
        <f>P500*N500/1000</f>
        <v>19.129011943539634</v>
      </c>
    </row>
    <row r="501" spans="1:17" ht="12.75" customHeight="1">
      <c r="A501" s="119"/>
      <c r="B501" s="24" t="s">
        <v>442</v>
      </c>
      <c r="C501" s="140" t="s">
        <v>426</v>
      </c>
      <c r="D501" s="8">
        <v>40</v>
      </c>
      <c r="E501" s="8">
        <v>1995</v>
      </c>
      <c r="F501" s="57">
        <f>G501+H501+I501</f>
        <v>21.634000999999998</v>
      </c>
      <c r="G501" s="57">
        <v>5.6399699999999999</v>
      </c>
      <c r="H501" s="57">
        <v>6.4</v>
      </c>
      <c r="I501" s="57">
        <v>9.5940309999999993</v>
      </c>
      <c r="J501" s="57">
        <v>2169.11</v>
      </c>
      <c r="K501" s="57">
        <f>I501</f>
        <v>9.5940309999999993</v>
      </c>
      <c r="L501" s="57">
        <f>J501</f>
        <v>2169.11</v>
      </c>
      <c r="M501" s="58">
        <f>K501/L501</f>
        <v>4.4230264947374724E-3</v>
      </c>
      <c r="N501" s="59">
        <v>56.789000000000001</v>
      </c>
      <c r="O501" s="60">
        <f>M501*N501</f>
        <v>0.25117925160964633</v>
      </c>
      <c r="P501" s="141">
        <f>M501*60*1000</f>
        <v>265.38158968424835</v>
      </c>
      <c r="Q501" s="142">
        <f>P501*N501/1000</f>
        <v>15.070755096578779</v>
      </c>
    </row>
    <row r="502" spans="1:17" ht="12.75" customHeight="1">
      <c r="A502" s="119"/>
      <c r="B502" s="24" t="s">
        <v>731</v>
      </c>
      <c r="C502" s="337" t="s">
        <v>719</v>
      </c>
      <c r="D502" s="338">
        <v>41</v>
      </c>
      <c r="E502" s="338">
        <v>1981</v>
      </c>
      <c r="F502" s="339">
        <v>16.225999999999999</v>
      </c>
      <c r="G502" s="339">
        <v>3.635697</v>
      </c>
      <c r="H502" s="339">
        <v>2.65</v>
      </c>
      <c r="I502" s="339">
        <v>9.9403070000000007</v>
      </c>
      <c r="J502" s="339">
        <v>2245.19</v>
      </c>
      <c r="K502" s="339">
        <v>9.9403070000000007</v>
      </c>
      <c r="L502" s="339">
        <v>2245.19</v>
      </c>
      <c r="M502" s="340">
        <v>4.4273789746079395E-3</v>
      </c>
      <c r="N502" s="341">
        <v>75.428000000000011</v>
      </c>
      <c r="O502" s="341">
        <v>0.33394834129672774</v>
      </c>
      <c r="P502" s="343">
        <v>265.64273847647632</v>
      </c>
      <c r="Q502" s="400">
        <v>20.036900477803659</v>
      </c>
    </row>
    <row r="503" spans="1:17" ht="12.75" customHeight="1">
      <c r="A503" s="119"/>
      <c r="B503" s="9" t="s">
        <v>507</v>
      </c>
      <c r="C503" s="140" t="s">
        <v>493</v>
      </c>
      <c r="D503" s="8">
        <v>46</v>
      </c>
      <c r="E503" s="8">
        <v>1975</v>
      </c>
      <c r="F503" s="57">
        <v>12.715999999999999</v>
      </c>
      <c r="G503" s="57">
        <v>4.218</v>
      </c>
      <c r="H503" s="57">
        <v>0.72</v>
      </c>
      <c r="I503" s="57">
        <v>7.7779999999999996</v>
      </c>
      <c r="J503" s="57">
        <v>1810.77</v>
      </c>
      <c r="K503" s="57">
        <v>6.9480000000000004</v>
      </c>
      <c r="L503" s="57">
        <v>1565.53</v>
      </c>
      <c r="M503" s="58">
        <f>K503/L503</f>
        <v>4.4381136100873188E-3</v>
      </c>
      <c r="N503" s="59">
        <v>72.27</v>
      </c>
      <c r="O503" s="60">
        <f>M503*N503</f>
        <v>0.32074247060101052</v>
      </c>
      <c r="P503" s="141">
        <f>M503*60*1000</f>
        <v>266.2868166052391</v>
      </c>
      <c r="Q503" s="142">
        <f>P503*N503/1000</f>
        <v>19.244548236060631</v>
      </c>
    </row>
    <row r="504" spans="1:17" ht="12.75" customHeight="1">
      <c r="A504" s="119"/>
      <c r="B504" s="24" t="s">
        <v>220</v>
      </c>
      <c r="C504" s="178" t="s">
        <v>200</v>
      </c>
      <c r="D504" s="9">
        <v>108</v>
      </c>
      <c r="E504" s="9">
        <v>1968</v>
      </c>
      <c r="F504" s="51">
        <v>36.44</v>
      </c>
      <c r="G504" s="336">
        <v>7.82</v>
      </c>
      <c r="H504" s="336">
        <v>17.2</v>
      </c>
      <c r="I504" s="51">
        <f>F504-G504-H504</f>
        <v>11.419999999999998</v>
      </c>
      <c r="J504" s="51">
        <v>2558.44</v>
      </c>
      <c r="K504" s="51">
        <f>I504/J504*L504</f>
        <v>11.419999999999998</v>
      </c>
      <c r="L504" s="51">
        <v>2558.44</v>
      </c>
      <c r="M504" s="52">
        <f>K504/L504</f>
        <v>4.4636575413142376E-3</v>
      </c>
      <c r="N504" s="53">
        <f>49.4*1.09</f>
        <v>53.846000000000004</v>
      </c>
      <c r="O504" s="53">
        <f>M504*N504</f>
        <v>0.24035010396960646</v>
      </c>
      <c r="P504" s="179">
        <f>M504*60*1000</f>
        <v>267.81945247885426</v>
      </c>
      <c r="Q504" s="180">
        <f>P504*N504/1000</f>
        <v>14.421006238176387</v>
      </c>
    </row>
    <row r="505" spans="1:17" ht="12.75" customHeight="1">
      <c r="A505" s="119"/>
      <c r="B505" s="24" t="s">
        <v>442</v>
      </c>
      <c r="C505" s="140" t="s">
        <v>427</v>
      </c>
      <c r="D505" s="8">
        <v>40</v>
      </c>
      <c r="E505" s="8">
        <v>1988</v>
      </c>
      <c r="F505" s="57">
        <f>G505+H505+I505</f>
        <v>20.571000000000002</v>
      </c>
      <c r="G505" s="57">
        <v>4.0022710000000004</v>
      </c>
      <c r="H505" s="57">
        <v>6.4</v>
      </c>
      <c r="I505" s="57">
        <v>10.168729000000001</v>
      </c>
      <c r="J505" s="57">
        <v>2258.8200000000002</v>
      </c>
      <c r="K505" s="57">
        <f>I505</f>
        <v>10.168729000000001</v>
      </c>
      <c r="L505" s="57">
        <f>J505</f>
        <v>2258.8200000000002</v>
      </c>
      <c r="M505" s="58">
        <f>K505/L505</f>
        <v>4.5017881017522425E-3</v>
      </c>
      <c r="N505" s="59">
        <v>56.789000000000001</v>
      </c>
      <c r="O505" s="60">
        <f>M505*N505</f>
        <v>0.25565204451040813</v>
      </c>
      <c r="P505" s="141">
        <f>M505*60*1000</f>
        <v>270.10728610513456</v>
      </c>
      <c r="Q505" s="142">
        <f>P505*N505/1000</f>
        <v>15.339122670624487</v>
      </c>
    </row>
    <row r="506" spans="1:17" ht="12.75" customHeight="1">
      <c r="A506" s="119"/>
      <c r="B506" s="9" t="s">
        <v>507</v>
      </c>
      <c r="C506" s="140" t="s">
        <v>491</v>
      </c>
      <c r="D506" s="8">
        <v>5</v>
      </c>
      <c r="E506" s="8">
        <v>1963</v>
      </c>
      <c r="F506" s="57">
        <v>4.18</v>
      </c>
      <c r="G506" s="57"/>
      <c r="H506" s="57"/>
      <c r="I506" s="57">
        <v>4.18</v>
      </c>
      <c r="J506" s="57">
        <v>407.89</v>
      </c>
      <c r="K506" s="57">
        <v>0.88</v>
      </c>
      <c r="L506" s="57">
        <v>193.9</v>
      </c>
      <c r="M506" s="58">
        <f>K506/L506</f>
        <v>4.5384218669417224E-3</v>
      </c>
      <c r="N506" s="59">
        <v>72.27</v>
      </c>
      <c r="O506" s="60">
        <f>M506*N506</f>
        <v>0.32799174832387823</v>
      </c>
      <c r="P506" s="141">
        <f>M506*60*1000</f>
        <v>272.30531201650331</v>
      </c>
      <c r="Q506" s="142">
        <f>P506*N506/1000</f>
        <v>19.679504899432693</v>
      </c>
    </row>
    <row r="507" spans="1:17" ht="12.75" customHeight="1">
      <c r="A507" s="119"/>
      <c r="B507" s="24" t="s">
        <v>442</v>
      </c>
      <c r="C507" s="140" t="s">
        <v>428</v>
      </c>
      <c r="D507" s="8">
        <v>10</v>
      </c>
      <c r="E507" s="8">
        <v>1958</v>
      </c>
      <c r="F507" s="57">
        <f>G507+H507+I507</f>
        <v>3.6949999999999998</v>
      </c>
      <c r="G507" s="57">
        <v>0.21084</v>
      </c>
      <c r="H507" s="57">
        <v>1.083</v>
      </c>
      <c r="I507" s="57">
        <v>2.40116</v>
      </c>
      <c r="J507" s="57">
        <v>525.29999999999995</v>
      </c>
      <c r="K507" s="57">
        <f>I507</f>
        <v>2.40116</v>
      </c>
      <c r="L507" s="57">
        <f>J507</f>
        <v>525.29999999999995</v>
      </c>
      <c r="M507" s="58">
        <f>K507/L507</f>
        <v>4.5710260803350474E-3</v>
      </c>
      <c r="N507" s="59">
        <v>56.789000000000001</v>
      </c>
      <c r="O507" s="60">
        <f>M507*N507</f>
        <v>0.25958400007614701</v>
      </c>
      <c r="P507" s="141">
        <f>M507*60*1000</f>
        <v>274.26156482010282</v>
      </c>
      <c r="Q507" s="142">
        <f>P507*N507/1000</f>
        <v>15.57504000456882</v>
      </c>
    </row>
    <row r="508" spans="1:17" ht="12.75" customHeight="1">
      <c r="A508" s="119"/>
      <c r="B508" s="24" t="s">
        <v>442</v>
      </c>
      <c r="C508" s="140" t="s">
        <v>429</v>
      </c>
      <c r="D508" s="8">
        <v>45</v>
      </c>
      <c r="E508" s="8">
        <v>1978</v>
      </c>
      <c r="F508" s="57">
        <f>G508+H508+I508</f>
        <v>22.556001999999999</v>
      </c>
      <c r="G508" s="57">
        <v>4.6121249999999998</v>
      </c>
      <c r="H508" s="57">
        <v>7.2</v>
      </c>
      <c r="I508" s="57">
        <v>10.743876999999999</v>
      </c>
      <c r="J508" s="57">
        <v>2335.06</v>
      </c>
      <c r="K508" s="57">
        <f>I508</f>
        <v>10.743876999999999</v>
      </c>
      <c r="L508" s="57">
        <f>J508</f>
        <v>2335.06</v>
      </c>
      <c r="M508" s="58">
        <f>K508/L508</f>
        <v>4.6011138900071092E-3</v>
      </c>
      <c r="N508" s="59">
        <v>56.789000000000001</v>
      </c>
      <c r="O508" s="60">
        <f>M508*N508</f>
        <v>0.26129265669961371</v>
      </c>
      <c r="P508" s="141">
        <f>M508*60*1000</f>
        <v>276.06683340042656</v>
      </c>
      <c r="Q508" s="142">
        <f>P508*N508/1000</f>
        <v>15.677559401976826</v>
      </c>
    </row>
    <row r="509" spans="1:17" ht="12.75" customHeight="1">
      <c r="A509" s="119"/>
      <c r="B509" s="9" t="s">
        <v>507</v>
      </c>
      <c r="C509" s="140" t="s">
        <v>492</v>
      </c>
      <c r="D509" s="8">
        <v>29</v>
      </c>
      <c r="E509" s="8">
        <v>1986</v>
      </c>
      <c r="F509" s="57">
        <v>13.195</v>
      </c>
      <c r="G509" s="57">
        <v>2.0219999999999998</v>
      </c>
      <c r="H509" s="57">
        <v>4.32</v>
      </c>
      <c r="I509" s="57">
        <v>6.8529999999999998</v>
      </c>
      <c r="J509" s="57">
        <v>1577.48</v>
      </c>
      <c r="K509" s="57">
        <v>6.7649999999999997</v>
      </c>
      <c r="L509" s="57">
        <v>1464.93</v>
      </c>
      <c r="M509" s="58">
        <f>K509/L509</f>
        <v>4.6179680940386224E-3</v>
      </c>
      <c r="N509" s="59">
        <v>72.27</v>
      </c>
      <c r="O509" s="60">
        <f>M509*N509</f>
        <v>0.33374055415617121</v>
      </c>
      <c r="P509" s="141">
        <f>M509*60*1000</f>
        <v>277.07808564231732</v>
      </c>
      <c r="Q509" s="142">
        <f>P509*N509/1000</f>
        <v>20.024433249370272</v>
      </c>
    </row>
    <row r="510" spans="1:17" ht="12.75" customHeight="1">
      <c r="A510" s="119"/>
      <c r="B510" s="9" t="s">
        <v>360</v>
      </c>
      <c r="C510" s="348" t="s">
        <v>343</v>
      </c>
      <c r="D510" s="18">
        <v>107</v>
      </c>
      <c r="E510" s="19" t="s">
        <v>278</v>
      </c>
      <c r="F510" s="61">
        <v>35.51</v>
      </c>
      <c r="G510" s="61">
        <v>6.45</v>
      </c>
      <c r="H510" s="61">
        <v>17.2</v>
      </c>
      <c r="I510" s="61">
        <v>11.86</v>
      </c>
      <c r="J510" s="62">
        <v>2563.58</v>
      </c>
      <c r="K510" s="61">
        <v>11.77</v>
      </c>
      <c r="L510" s="62">
        <v>2544.59</v>
      </c>
      <c r="M510" s="58">
        <f>K510/L510</f>
        <v>4.6254995893248024E-3</v>
      </c>
      <c r="N510" s="59">
        <v>60.6</v>
      </c>
      <c r="O510" s="60">
        <f>M510*N510</f>
        <v>0.28030527511308301</v>
      </c>
      <c r="P510" s="141">
        <f>M510*60*1000</f>
        <v>277.52997535948816</v>
      </c>
      <c r="Q510" s="142">
        <f>P510*N510/1000</f>
        <v>16.818316506784985</v>
      </c>
    </row>
    <row r="511" spans="1:17" ht="12.75" customHeight="1">
      <c r="A511" s="119"/>
      <c r="B511" s="24" t="s">
        <v>442</v>
      </c>
      <c r="C511" s="140" t="s">
        <v>430</v>
      </c>
      <c r="D511" s="8">
        <v>45</v>
      </c>
      <c r="E511" s="8">
        <v>1987</v>
      </c>
      <c r="F511" s="57">
        <f>G511+H511+I511</f>
        <v>20.903005</v>
      </c>
      <c r="G511" s="57">
        <v>2.9391099999999999</v>
      </c>
      <c r="H511" s="57">
        <v>7.2</v>
      </c>
      <c r="I511" s="57">
        <v>10.763895</v>
      </c>
      <c r="J511" s="57">
        <v>2325.9</v>
      </c>
      <c r="K511" s="57">
        <f>I511</f>
        <v>10.763895</v>
      </c>
      <c r="L511" s="57">
        <f>J511</f>
        <v>2325.9</v>
      </c>
      <c r="M511" s="58">
        <f>K511/L511</f>
        <v>4.6278408358054945E-3</v>
      </c>
      <c r="N511" s="59">
        <v>56.789000000000001</v>
      </c>
      <c r="O511" s="60">
        <f>M511*N511</f>
        <v>0.26281045322455826</v>
      </c>
      <c r="P511" s="141">
        <f>M511*60*1000</f>
        <v>277.67045014832968</v>
      </c>
      <c r="Q511" s="142">
        <f>P511*N511/1000</f>
        <v>15.768627193473494</v>
      </c>
    </row>
    <row r="512" spans="1:17" ht="12.75" customHeight="1">
      <c r="A512" s="119"/>
      <c r="B512" s="9" t="s">
        <v>507</v>
      </c>
      <c r="C512" s="140" t="s">
        <v>489</v>
      </c>
      <c r="D512" s="8">
        <v>8</v>
      </c>
      <c r="E512" s="8">
        <v>1965</v>
      </c>
      <c r="F512" s="57">
        <v>2.87</v>
      </c>
      <c r="G512" s="57">
        <v>0.85</v>
      </c>
      <c r="H512" s="57">
        <v>0.128</v>
      </c>
      <c r="I512" s="57">
        <v>1.8919999999999999</v>
      </c>
      <c r="J512" s="57">
        <v>406.23</v>
      </c>
      <c r="K512" s="57">
        <v>1.67</v>
      </c>
      <c r="L512" s="57">
        <v>358.6</v>
      </c>
      <c r="M512" s="58">
        <f>K512/L512</f>
        <v>4.656999442275515E-3</v>
      </c>
      <c r="N512" s="59">
        <v>72.27</v>
      </c>
      <c r="O512" s="60">
        <f>M512*N512</f>
        <v>0.33656134969325147</v>
      </c>
      <c r="P512" s="141">
        <f>M512*60*1000</f>
        <v>279.41996653653092</v>
      </c>
      <c r="Q512" s="142">
        <f>P512*N512/1000</f>
        <v>20.193680981595087</v>
      </c>
    </row>
    <row r="513" spans="1:17" ht="11.25" customHeight="1">
      <c r="A513" s="119"/>
      <c r="B513" s="24" t="s">
        <v>442</v>
      </c>
      <c r="C513" s="140" t="s">
        <v>431</v>
      </c>
      <c r="D513" s="8">
        <v>32</v>
      </c>
      <c r="E513" s="8">
        <v>1964</v>
      </c>
      <c r="F513" s="57">
        <f>G513+H513+I513</f>
        <v>12.684003000000001</v>
      </c>
      <c r="G513" s="57">
        <v>1.8448500000000001</v>
      </c>
      <c r="H513" s="57">
        <v>5.12</v>
      </c>
      <c r="I513" s="57">
        <v>5.7191530000000004</v>
      </c>
      <c r="J513" s="57">
        <v>1224.6600000000001</v>
      </c>
      <c r="K513" s="57">
        <f>I513</f>
        <v>5.7191530000000004</v>
      </c>
      <c r="L513" s="57">
        <f>J513</f>
        <v>1224.6600000000001</v>
      </c>
      <c r="M513" s="58">
        <f>K513/L513</f>
        <v>4.6699924877108747E-3</v>
      </c>
      <c r="N513" s="59">
        <v>56.789000000000001</v>
      </c>
      <c r="O513" s="60">
        <f>M513*N513</f>
        <v>0.26520420338461287</v>
      </c>
      <c r="P513" s="141">
        <f>M513*60*1000</f>
        <v>280.19954926265251</v>
      </c>
      <c r="Q513" s="142">
        <f>P513*N513/1000</f>
        <v>15.912252203076774</v>
      </c>
    </row>
    <row r="514" spans="1:17" ht="12.75" customHeight="1">
      <c r="A514" s="119"/>
      <c r="B514" s="24" t="s">
        <v>220</v>
      </c>
      <c r="C514" s="178" t="s">
        <v>202</v>
      </c>
      <c r="D514" s="9">
        <v>57</v>
      </c>
      <c r="E514" s="9">
        <v>1982</v>
      </c>
      <c r="F514" s="51">
        <v>32.020000000000003</v>
      </c>
      <c r="G514" s="336">
        <v>7.07</v>
      </c>
      <c r="H514" s="336">
        <v>8.64</v>
      </c>
      <c r="I514" s="51">
        <f>F514-G514-H514</f>
        <v>16.310000000000002</v>
      </c>
      <c r="J514" s="51">
        <v>3486.09</v>
      </c>
      <c r="K514" s="51">
        <f>I514/J514*L514</f>
        <v>16.310000000000002</v>
      </c>
      <c r="L514" s="51">
        <v>3486.09</v>
      </c>
      <c r="M514" s="52">
        <f>K514/L514</f>
        <v>4.6785940695736493E-3</v>
      </c>
      <c r="N514" s="53">
        <f>49.4*1.09</f>
        <v>53.846000000000004</v>
      </c>
      <c r="O514" s="53">
        <f>M514*N514</f>
        <v>0.25192357627026274</v>
      </c>
      <c r="P514" s="179">
        <f>M514*60*1000</f>
        <v>280.71564417441897</v>
      </c>
      <c r="Q514" s="180">
        <f>P514*N514/1000</f>
        <v>15.115414576215764</v>
      </c>
    </row>
    <row r="515" spans="1:17" ht="12.75" customHeight="1">
      <c r="A515" s="119"/>
      <c r="B515" s="9" t="s">
        <v>507</v>
      </c>
      <c r="C515" s="140" t="s">
        <v>490</v>
      </c>
      <c r="D515" s="8">
        <v>6</v>
      </c>
      <c r="E515" s="8">
        <v>1934</v>
      </c>
      <c r="F515" s="57">
        <v>1.4690000000000001</v>
      </c>
      <c r="G515" s="57">
        <v>0.29399999999999998</v>
      </c>
      <c r="H515" s="57">
        <v>9.6000000000000002E-2</v>
      </c>
      <c r="I515" s="57">
        <v>1.079</v>
      </c>
      <c r="J515" s="57">
        <v>229.18</v>
      </c>
      <c r="K515" s="57">
        <v>1.079</v>
      </c>
      <c r="L515" s="57">
        <v>229.18</v>
      </c>
      <c r="M515" s="58">
        <f>K515/L515</f>
        <v>4.7080897111440789E-3</v>
      </c>
      <c r="N515" s="59">
        <v>72.27</v>
      </c>
      <c r="O515" s="60">
        <f>M515*N515</f>
        <v>0.34025364342438258</v>
      </c>
      <c r="P515" s="141">
        <f>M515*60*1000</f>
        <v>282.48538266864477</v>
      </c>
      <c r="Q515" s="142">
        <f>P515*N515/1000</f>
        <v>20.415218605462957</v>
      </c>
    </row>
    <row r="516" spans="1:17" ht="12.75" customHeight="1">
      <c r="A516" s="119"/>
      <c r="B516" s="24" t="s">
        <v>276</v>
      </c>
      <c r="C516" s="178" t="s">
        <v>267</v>
      </c>
      <c r="D516" s="9">
        <v>20</v>
      </c>
      <c r="E516" s="9">
        <v>1976</v>
      </c>
      <c r="F516" s="51">
        <f>G516+H516+I516</f>
        <v>7.6790000000000003</v>
      </c>
      <c r="G516" s="51">
        <v>1.117</v>
      </c>
      <c r="H516" s="51">
        <v>3.2</v>
      </c>
      <c r="I516" s="51">
        <v>3.3620000000000001</v>
      </c>
      <c r="J516" s="51">
        <v>712.6</v>
      </c>
      <c r="K516" s="51">
        <v>3.3620000000000001</v>
      </c>
      <c r="L516" s="51">
        <v>712.76</v>
      </c>
      <c r="M516" s="52">
        <f>K516/L516</f>
        <v>4.7168752455244408E-3</v>
      </c>
      <c r="N516" s="53">
        <v>57.4</v>
      </c>
      <c r="O516" s="53">
        <f>M516*N516</f>
        <v>0.27074863909310287</v>
      </c>
      <c r="P516" s="179">
        <f>M516*60*1000</f>
        <v>283.01251473146641</v>
      </c>
      <c r="Q516" s="180">
        <f>P516*N516/1000</f>
        <v>16.244918345586171</v>
      </c>
    </row>
    <row r="517" spans="1:17" ht="12.75" customHeight="1">
      <c r="A517" s="119"/>
      <c r="B517" s="24" t="s">
        <v>698</v>
      </c>
      <c r="C517" s="337" t="s">
        <v>663</v>
      </c>
      <c r="D517" s="338">
        <v>72</v>
      </c>
      <c r="E517" s="338">
        <v>1985</v>
      </c>
      <c r="F517" s="339">
        <v>49.029000000000003</v>
      </c>
      <c r="G517" s="339">
        <v>10.777232</v>
      </c>
      <c r="H517" s="339">
        <v>17.28</v>
      </c>
      <c r="I517" s="339">
        <v>20.971788</v>
      </c>
      <c r="J517" s="339">
        <v>4428.07</v>
      </c>
      <c r="K517" s="339">
        <v>20.971788</v>
      </c>
      <c r="L517" s="339">
        <v>4428.07</v>
      </c>
      <c r="M517" s="340">
        <v>4.736101281145059E-3</v>
      </c>
      <c r="N517" s="341">
        <v>61.040000000000006</v>
      </c>
      <c r="O517" s="341">
        <v>0.28909162220109441</v>
      </c>
      <c r="P517" s="342">
        <v>284.16607686870356</v>
      </c>
      <c r="Q517" s="399">
        <v>17.345497332065669</v>
      </c>
    </row>
    <row r="518" spans="1:17" ht="12.75" customHeight="1">
      <c r="A518" s="119"/>
      <c r="B518" s="24" t="s">
        <v>548</v>
      </c>
      <c r="C518" s="140" t="s">
        <v>528</v>
      </c>
      <c r="D518" s="8">
        <v>70</v>
      </c>
      <c r="E518" s="8">
        <v>1963</v>
      </c>
      <c r="F518" s="57">
        <v>25.093</v>
      </c>
      <c r="G518" s="57">
        <v>9.9280000000000008</v>
      </c>
      <c r="H518" s="57">
        <v>0.7</v>
      </c>
      <c r="I518" s="57">
        <f>F518-G518-H518</f>
        <v>14.465</v>
      </c>
      <c r="J518" s="57">
        <v>3023.52</v>
      </c>
      <c r="K518" s="57">
        <v>14.465</v>
      </c>
      <c r="L518" s="57">
        <v>3023.52</v>
      </c>
      <c r="M518" s="58">
        <f>K518/L518</f>
        <v>4.7841588611948985E-3</v>
      </c>
      <c r="N518" s="59">
        <v>51.448</v>
      </c>
      <c r="O518" s="60">
        <f>M518*N518</f>
        <v>0.24613540509075515</v>
      </c>
      <c r="P518" s="141">
        <f>M518*60*1000</f>
        <v>287.0495316716939</v>
      </c>
      <c r="Q518" s="142">
        <f>P518*N518/1000</f>
        <v>14.768124305445308</v>
      </c>
    </row>
    <row r="519" spans="1:17" ht="12.75" customHeight="1">
      <c r="A519" s="119"/>
      <c r="B519" s="24" t="s">
        <v>731</v>
      </c>
      <c r="C519" s="337" t="s">
        <v>720</v>
      </c>
      <c r="D519" s="338">
        <v>20</v>
      </c>
      <c r="E519" s="338">
        <v>1985</v>
      </c>
      <c r="F519" s="339">
        <v>6.7809999999999997</v>
      </c>
      <c r="G519" s="339">
        <v>0.48246</v>
      </c>
      <c r="H519" s="339">
        <v>1.09778</v>
      </c>
      <c r="I519" s="339">
        <v>5.2007589999999997</v>
      </c>
      <c r="J519" s="339">
        <v>1047.19</v>
      </c>
      <c r="K519" s="339">
        <v>5.2007589999999997</v>
      </c>
      <c r="L519" s="339">
        <v>1047.19</v>
      </c>
      <c r="M519" s="340">
        <v>4.9663948280636748E-3</v>
      </c>
      <c r="N519" s="341">
        <v>79.025000000000006</v>
      </c>
      <c r="O519" s="341">
        <v>0.39246935128773192</v>
      </c>
      <c r="P519" s="343">
        <v>297.9836896838205</v>
      </c>
      <c r="Q519" s="400">
        <v>23.548161077263916</v>
      </c>
    </row>
    <row r="520" spans="1:17" ht="12.75" customHeight="1">
      <c r="A520" s="119"/>
      <c r="B520" s="24" t="s">
        <v>562</v>
      </c>
      <c r="C520" s="140" t="s">
        <v>552</v>
      </c>
      <c r="D520" s="8">
        <v>45</v>
      </c>
      <c r="E520" s="8" t="s">
        <v>278</v>
      </c>
      <c r="F520" s="57">
        <f>SUM(G520:I520)</f>
        <v>23.27</v>
      </c>
      <c r="G520" s="57">
        <v>4.33</v>
      </c>
      <c r="H520" s="57">
        <v>7.1</v>
      </c>
      <c r="I520" s="57">
        <v>11.84</v>
      </c>
      <c r="J520" s="57">
        <v>2363.02</v>
      </c>
      <c r="K520" s="57">
        <v>11.84</v>
      </c>
      <c r="L520" s="57">
        <v>2363.02</v>
      </c>
      <c r="M520" s="58">
        <f>K520/L520</f>
        <v>5.0105373632047126E-3</v>
      </c>
      <c r="N520" s="59">
        <v>49.27</v>
      </c>
      <c r="O520" s="60">
        <f>M520*N520</f>
        <v>0.24686917588509621</v>
      </c>
      <c r="P520" s="141">
        <f>M520*60*1000</f>
        <v>300.63224179228274</v>
      </c>
      <c r="Q520" s="142">
        <f>P520*N520/1000</f>
        <v>14.812150553105772</v>
      </c>
    </row>
    <row r="521" spans="1:17" ht="12.75" customHeight="1">
      <c r="A521" s="119"/>
      <c r="B521" s="24" t="s">
        <v>827</v>
      </c>
      <c r="C521" s="344" t="s">
        <v>817</v>
      </c>
      <c r="D521" s="67">
        <v>47</v>
      </c>
      <c r="E521" s="67">
        <v>1969</v>
      </c>
      <c r="F521" s="63">
        <v>20.045000000000002</v>
      </c>
      <c r="G521" s="63">
        <v>3.0614699999999999</v>
      </c>
      <c r="H521" s="63">
        <v>7.44</v>
      </c>
      <c r="I521" s="63">
        <v>9.5435289999999995</v>
      </c>
      <c r="J521" s="63">
        <v>1893.25</v>
      </c>
      <c r="K521" s="63">
        <v>9.5435289999999995</v>
      </c>
      <c r="L521" s="63">
        <v>1893.25</v>
      </c>
      <c r="M521" s="64">
        <v>5.0408181698138122E-3</v>
      </c>
      <c r="N521" s="65">
        <v>80.878000000000014</v>
      </c>
      <c r="O521" s="65">
        <v>0.40769129193820158</v>
      </c>
      <c r="P521" s="345">
        <v>302.44909018882873</v>
      </c>
      <c r="Q521" s="401">
        <v>24.461477516292096</v>
      </c>
    </row>
    <row r="522" spans="1:17" ht="12.75" customHeight="1">
      <c r="A522" s="119"/>
      <c r="B522" s="24" t="s">
        <v>548</v>
      </c>
      <c r="C522" s="140" t="s">
        <v>529</v>
      </c>
      <c r="D522" s="8">
        <v>40</v>
      </c>
      <c r="E522" s="8">
        <v>1963</v>
      </c>
      <c r="F522" s="57">
        <v>13.085000000000001</v>
      </c>
      <c r="G522" s="57">
        <v>3.7679999999999998</v>
      </c>
      <c r="H522" s="57">
        <v>0.4</v>
      </c>
      <c r="I522" s="57">
        <f>F522-G522-H522</f>
        <v>8.9169999999999998</v>
      </c>
      <c r="J522" s="57">
        <v>1751.51</v>
      </c>
      <c r="K522" s="57">
        <v>8.9169999999999998</v>
      </c>
      <c r="L522" s="57">
        <v>1751.51</v>
      </c>
      <c r="M522" s="58">
        <f>K522/L522</f>
        <v>5.0910357348801887E-3</v>
      </c>
      <c r="N522" s="59">
        <v>51.448</v>
      </c>
      <c r="O522" s="60">
        <f>M522*N522</f>
        <v>0.26192360648811597</v>
      </c>
      <c r="P522" s="141">
        <f>M522*60*1000</f>
        <v>305.46214409281129</v>
      </c>
      <c r="Q522" s="142">
        <f>P522*N522/1000</f>
        <v>15.715416389286954</v>
      </c>
    </row>
    <row r="523" spans="1:17" ht="12.75" customHeight="1">
      <c r="A523" s="119"/>
      <c r="B523" s="9" t="s">
        <v>596</v>
      </c>
      <c r="C523" s="140" t="s">
        <v>576</v>
      </c>
      <c r="D523" s="8">
        <v>50</v>
      </c>
      <c r="E523" s="8">
        <v>1976</v>
      </c>
      <c r="F523" s="57">
        <v>21.7</v>
      </c>
      <c r="G523" s="57">
        <v>4.22</v>
      </c>
      <c r="H523" s="57">
        <v>8</v>
      </c>
      <c r="I523" s="57">
        <v>9.4700000000000006</v>
      </c>
      <c r="J523" s="57">
        <v>1817.28</v>
      </c>
      <c r="K523" s="57">
        <v>9.4700000000000006</v>
      </c>
      <c r="L523" s="57">
        <v>1817.28</v>
      </c>
      <c r="M523" s="58">
        <f>K523/L523</f>
        <v>5.2110846980102134E-3</v>
      </c>
      <c r="N523" s="59">
        <v>74.2</v>
      </c>
      <c r="O523" s="60">
        <f>M523*N523</f>
        <v>0.38666248459235786</v>
      </c>
      <c r="P523" s="141">
        <f>M523*60*1000</f>
        <v>312.66508188061283</v>
      </c>
      <c r="Q523" s="142">
        <f>P523*N523/1000</f>
        <v>23.199749075541472</v>
      </c>
    </row>
    <row r="524" spans="1:17" ht="13.5" customHeight="1">
      <c r="A524" s="119"/>
      <c r="B524" s="9" t="s">
        <v>596</v>
      </c>
      <c r="C524" s="140" t="s">
        <v>577</v>
      </c>
      <c r="D524" s="8">
        <v>8</v>
      </c>
      <c r="E524" s="8">
        <v>1970</v>
      </c>
      <c r="F524" s="57">
        <v>4.95</v>
      </c>
      <c r="G524" s="57">
        <v>0.91</v>
      </c>
      <c r="H524" s="57">
        <v>1.28</v>
      </c>
      <c r="I524" s="57">
        <v>2.75</v>
      </c>
      <c r="J524" s="57">
        <v>526.13</v>
      </c>
      <c r="K524" s="57">
        <v>2.75</v>
      </c>
      <c r="L524" s="57">
        <v>526.13</v>
      </c>
      <c r="M524" s="58">
        <f>K524/L524</f>
        <v>5.2268450763119385E-3</v>
      </c>
      <c r="N524" s="59">
        <v>74.2</v>
      </c>
      <c r="O524" s="60">
        <f>M524*N524</f>
        <v>0.38783190466234585</v>
      </c>
      <c r="P524" s="141">
        <f>M524*60*1000</f>
        <v>313.61070457871631</v>
      </c>
      <c r="Q524" s="142">
        <f>P524*N524/1000</f>
        <v>23.26991427974075</v>
      </c>
    </row>
    <row r="525" spans="1:17" ht="12.75" customHeight="1">
      <c r="A525" s="119"/>
      <c r="B525" s="9" t="s">
        <v>360</v>
      </c>
      <c r="C525" s="348" t="s">
        <v>344</v>
      </c>
      <c r="D525" s="18">
        <v>33</v>
      </c>
      <c r="E525" s="19" t="s">
        <v>278</v>
      </c>
      <c r="F525" s="61">
        <v>14.98</v>
      </c>
      <c r="G525" s="61">
        <v>2.39</v>
      </c>
      <c r="H525" s="61">
        <v>5.12</v>
      </c>
      <c r="I525" s="61">
        <v>7.47</v>
      </c>
      <c r="J525" s="62">
        <v>1419.26</v>
      </c>
      <c r="K525" s="61">
        <v>7.47</v>
      </c>
      <c r="L525" s="62">
        <v>1419.26</v>
      </c>
      <c r="M525" s="58">
        <f>K525/L525</f>
        <v>5.2633062300071866E-3</v>
      </c>
      <c r="N525" s="59">
        <v>60.6</v>
      </c>
      <c r="O525" s="60">
        <f>M525*N525</f>
        <v>0.31895635753843554</v>
      </c>
      <c r="P525" s="141">
        <f>M525*60*1000</f>
        <v>315.79837380043119</v>
      </c>
      <c r="Q525" s="142">
        <f>P525*N525/1000</f>
        <v>19.13738145230613</v>
      </c>
    </row>
    <row r="526" spans="1:17" ht="12.75" customHeight="1">
      <c r="A526" s="119"/>
      <c r="B526" s="24" t="s">
        <v>548</v>
      </c>
      <c r="C526" s="140" t="s">
        <v>530</v>
      </c>
      <c r="D526" s="8">
        <v>40</v>
      </c>
      <c r="E526" s="8">
        <v>1963</v>
      </c>
      <c r="F526" s="57">
        <v>12.475</v>
      </c>
      <c r="G526" s="57">
        <v>2.782</v>
      </c>
      <c r="H526" s="57">
        <v>0.4</v>
      </c>
      <c r="I526" s="57">
        <f>F526-G526-H526</f>
        <v>9.2929999999999993</v>
      </c>
      <c r="J526" s="57">
        <v>1759.6</v>
      </c>
      <c r="K526" s="57">
        <v>9.2929999999999993</v>
      </c>
      <c r="L526" s="57">
        <v>1759.6</v>
      </c>
      <c r="M526" s="58">
        <f>K526/L526</f>
        <v>5.2813139349852239E-3</v>
      </c>
      <c r="N526" s="59">
        <v>51.448</v>
      </c>
      <c r="O526" s="60">
        <f>M526*N526</f>
        <v>0.27171303932711982</v>
      </c>
      <c r="P526" s="141">
        <f>M526*60*1000</f>
        <v>316.87883609911341</v>
      </c>
      <c r="Q526" s="142">
        <f>P526*N526/1000</f>
        <v>16.302782359627187</v>
      </c>
    </row>
    <row r="527" spans="1:17" ht="12.75" customHeight="1">
      <c r="A527" s="119"/>
      <c r="B527" s="9" t="s">
        <v>596</v>
      </c>
      <c r="C527" s="140" t="s">
        <v>578</v>
      </c>
      <c r="D527" s="8">
        <v>41</v>
      </c>
      <c r="E527" s="8">
        <v>1983</v>
      </c>
      <c r="F527" s="57">
        <v>22.2</v>
      </c>
      <c r="G527" s="57">
        <v>4.16</v>
      </c>
      <c r="H527" s="57">
        <v>6.4</v>
      </c>
      <c r="I527" s="57">
        <v>11.63</v>
      </c>
      <c r="J527" s="57">
        <v>2182.5300000000002</v>
      </c>
      <c r="K527" s="57">
        <v>11.63</v>
      </c>
      <c r="L527" s="57">
        <v>2182.5300000000002</v>
      </c>
      <c r="M527" s="58">
        <f>K527/L527</f>
        <v>5.328678185408677E-3</v>
      </c>
      <c r="N527" s="59">
        <v>74.2</v>
      </c>
      <c r="O527" s="60">
        <f>M527*N527</f>
        <v>0.39538792135732387</v>
      </c>
      <c r="P527" s="141">
        <f>M527*60*1000</f>
        <v>319.72069112452061</v>
      </c>
      <c r="Q527" s="142">
        <f>P527*N527/1000</f>
        <v>23.723275281439431</v>
      </c>
    </row>
    <row r="528" spans="1:17" ht="12.75" customHeight="1">
      <c r="A528" s="119"/>
      <c r="B528" s="9" t="s">
        <v>596</v>
      </c>
      <c r="C528" s="140" t="s">
        <v>579</v>
      </c>
      <c r="D528" s="8">
        <v>22</v>
      </c>
      <c r="E528" s="8">
        <v>1977</v>
      </c>
      <c r="F528" s="57">
        <v>11.3</v>
      </c>
      <c r="G528" s="57">
        <v>1.68</v>
      </c>
      <c r="H528" s="57">
        <v>3.52</v>
      </c>
      <c r="I528" s="57">
        <v>6.05</v>
      </c>
      <c r="J528" s="57">
        <v>1130.1500000000001</v>
      </c>
      <c r="K528" s="57">
        <v>6.05</v>
      </c>
      <c r="L528" s="57">
        <v>1130.1500000000001</v>
      </c>
      <c r="M528" s="58">
        <f>K528/L528</f>
        <v>5.3532716895987251E-3</v>
      </c>
      <c r="N528" s="59">
        <v>74.2</v>
      </c>
      <c r="O528" s="60">
        <f>M528*N528</f>
        <v>0.39721275936822542</v>
      </c>
      <c r="P528" s="141">
        <f>M528*60*1000</f>
        <v>321.1963013759235</v>
      </c>
      <c r="Q528" s="142">
        <f>P528*N528/1000</f>
        <v>23.832765562093524</v>
      </c>
    </row>
    <row r="529" spans="1:17" ht="12.75" customHeight="1">
      <c r="A529" s="119"/>
      <c r="B529" s="24" t="s">
        <v>548</v>
      </c>
      <c r="C529" s="140" t="s">
        <v>531</v>
      </c>
      <c r="D529" s="8">
        <v>30</v>
      </c>
      <c r="E529" s="8">
        <v>1988</v>
      </c>
      <c r="F529" s="57">
        <v>14.933999999999999</v>
      </c>
      <c r="G529" s="57">
        <v>2.0670000000000002</v>
      </c>
      <c r="H529" s="57">
        <v>4.8</v>
      </c>
      <c r="I529" s="57">
        <f>F529-G529-H529</f>
        <v>8.0670000000000002</v>
      </c>
      <c r="J529" s="57">
        <v>1482.6</v>
      </c>
      <c r="K529" s="57">
        <v>8.0670000000000002</v>
      </c>
      <c r="L529" s="57">
        <v>1482.06</v>
      </c>
      <c r="M529" s="58">
        <f>K529/L529</f>
        <v>5.4430994696570995E-3</v>
      </c>
      <c r="N529" s="59">
        <v>51.448</v>
      </c>
      <c r="O529" s="60">
        <f>M529*N529</f>
        <v>0.28003658151491845</v>
      </c>
      <c r="P529" s="141">
        <f>M529*60*1000</f>
        <v>326.585968179426</v>
      </c>
      <c r="Q529" s="142">
        <f>P529*N529/1000</f>
        <v>16.802194890895109</v>
      </c>
    </row>
    <row r="530" spans="1:17" ht="12.75" customHeight="1">
      <c r="A530" s="119"/>
      <c r="B530" s="24" t="s">
        <v>79</v>
      </c>
      <c r="C530" s="140" t="s">
        <v>67</v>
      </c>
      <c r="D530" s="8">
        <v>4</v>
      </c>
      <c r="E530" s="8">
        <v>1954</v>
      </c>
      <c r="F530" s="57">
        <v>2.1349999999999998</v>
      </c>
      <c r="G530" s="57">
        <v>0.30499999999999999</v>
      </c>
      <c r="H530" s="57">
        <v>0.64</v>
      </c>
      <c r="I530" s="57">
        <v>1.1890000000000001</v>
      </c>
      <c r="J530" s="57">
        <v>217.31</v>
      </c>
      <c r="K530" s="57">
        <v>1.1890000000000001</v>
      </c>
      <c r="L530" s="57">
        <v>217.31</v>
      </c>
      <c r="M530" s="58">
        <v>5.4714463209240257E-3</v>
      </c>
      <c r="N530" s="59">
        <v>66.162999999999997</v>
      </c>
      <c r="O530" s="60">
        <v>0.36200730293129629</v>
      </c>
      <c r="P530" s="141">
        <v>328.2867792554415</v>
      </c>
      <c r="Q530" s="142">
        <v>21.720438175877774</v>
      </c>
    </row>
    <row r="531" spans="1:17" ht="12.75" customHeight="1">
      <c r="A531" s="119"/>
      <c r="B531" s="9" t="s">
        <v>596</v>
      </c>
      <c r="C531" s="140" t="s">
        <v>580</v>
      </c>
      <c r="D531" s="8">
        <v>41</v>
      </c>
      <c r="E531" s="8">
        <v>1968</v>
      </c>
      <c r="F531" s="57">
        <v>21.2</v>
      </c>
      <c r="G531" s="57">
        <v>4.45</v>
      </c>
      <c r="H531" s="57">
        <v>6.4</v>
      </c>
      <c r="I531" s="57">
        <v>10.38</v>
      </c>
      <c r="J531" s="57">
        <v>1886.7</v>
      </c>
      <c r="K531" s="57">
        <v>10.38</v>
      </c>
      <c r="L531" s="57">
        <v>1886.7</v>
      </c>
      <c r="M531" s="58">
        <f>K531/L531</f>
        <v>5.5016695818095093E-3</v>
      </c>
      <c r="N531" s="59">
        <v>74.2</v>
      </c>
      <c r="O531" s="60">
        <f>M531*N531</f>
        <v>0.40822388297026563</v>
      </c>
      <c r="P531" s="141">
        <f>M531*60*1000</f>
        <v>330.10017490857058</v>
      </c>
      <c r="Q531" s="142">
        <f>P531*N531/1000</f>
        <v>24.493432978215935</v>
      </c>
    </row>
    <row r="532" spans="1:17" ht="12.75" customHeight="1">
      <c r="A532" s="119"/>
      <c r="B532" s="9" t="s">
        <v>596</v>
      </c>
      <c r="C532" s="140" t="s">
        <v>581</v>
      </c>
      <c r="D532" s="8">
        <v>52</v>
      </c>
      <c r="E532" s="8">
        <v>1988</v>
      </c>
      <c r="F532" s="57">
        <v>28.7</v>
      </c>
      <c r="G532" s="57">
        <v>6.25</v>
      </c>
      <c r="H532" s="57">
        <v>7.84</v>
      </c>
      <c r="I532" s="57">
        <v>14.596</v>
      </c>
      <c r="J532" s="57">
        <v>2640.15</v>
      </c>
      <c r="K532" s="57">
        <v>14.596</v>
      </c>
      <c r="L532" s="57">
        <v>2640.15</v>
      </c>
      <c r="M532" s="58">
        <f>K532/L532</f>
        <v>5.5284737609605514E-3</v>
      </c>
      <c r="N532" s="59">
        <v>74.2</v>
      </c>
      <c r="O532" s="60">
        <f>M532*N532</f>
        <v>0.41021275306327293</v>
      </c>
      <c r="P532" s="141">
        <f>M532*60*1000</f>
        <v>331.70842565763309</v>
      </c>
      <c r="Q532" s="142">
        <f>P532*N532/1000</f>
        <v>24.612765183796373</v>
      </c>
    </row>
    <row r="533" spans="1:17" ht="12.75" customHeight="1">
      <c r="A533" s="119"/>
      <c r="B533" s="9" t="s">
        <v>360</v>
      </c>
      <c r="C533" s="352" t="s">
        <v>345</v>
      </c>
      <c r="D533" s="18">
        <v>45</v>
      </c>
      <c r="E533" s="19" t="s">
        <v>278</v>
      </c>
      <c r="F533" s="61">
        <v>24.07</v>
      </c>
      <c r="G533" s="61">
        <v>3.82</v>
      </c>
      <c r="H533" s="61">
        <v>7.2</v>
      </c>
      <c r="I533" s="61">
        <v>13.05</v>
      </c>
      <c r="J533" s="62">
        <v>2350.1</v>
      </c>
      <c r="K533" s="61">
        <v>13.05</v>
      </c>
      <c r="L533" s="62">
        <v>2350.1</v>
      </c>
      <c r="M533" s="58">
        <f>K533/L533</f>
        <v>5.5529551933960258E-3</v>
      </c>
      <c r="N533" s="59">
        <v>60.6</v>
      </c>
      <c r="O533" s="60">
        <f>M533*N533</f>
        <v>0.33650908471979918</v>
      </c>
      <c r="P533" s="141">
        <f>M533*60*1000</f>
        <v>333.17731160376155</v>
      </c>
      <c r="Q533" s="142">
        <f>P533*N533/1000</f>
        <v>20.190545083187949</v>
      </c>
    </row>
    <row r="534" spans="1:17" ht="12.75" customHeight="1">
      <c r="A534" s="119"/>
      <c r="B534" s="24" t="s">
        <v>79</v>
      </c>
      <c r="C534" s="140" t="s">
        <v>69</v>
      </c>
      <c r="D534" s="8">
        <v>8</v>
      </c>
      <c r="E534" s="8">
        <v>1955</v>
      </c>
      <c r="F534" s="57">
        <v>4.1669999999999998</v>
      </c>
      <c r="G534" s="57">
        <v>0.58499999999999996</v>
      </c>
      <c r="H534" s="57">
        <v>1.28</v>
      </c>
      <c r="I534" s="57">
        <v>2.3010000000000002</v>
      </c>
      <c r="J534" s="57">
        <v>410.54</v>
      </c>
      <c r="K534" s="57">
        <v>2.3010000000000002</v>
      </c>
      <c r="L534" s="57">
        <v>410.54</v>
      </c>
      <c r="M534" s="58">
        <v>5.6048131728942373E-3</v>
      </c>
      <c r="N534" s="59">
        <v>66.162999999999997</v>
      </c>
      <c r="O534" s="60">
        <v>0.37083125395820138</v>
      </c>
      <c r="P534" s="141">
        <v>336.28879037365425</v>
      </c>
      <c r="Q534" s="142">
        <v>22.249875237492084</v>
      </c>
    </row>
    <row r="535" spans="1:17" ht="12.75" customHeight="1">
      <c r="A535" s="119"/>
      <c r="B535" s="24" t="s">
        <v>562</v>
      </c>
      <c r="C535" s="140" t="s">
        <v>553</v>
      </c>
      <c r="D535" s="8">
        <v>60</v>
      </c>
      <c r="E535" s="8" t="s">
        <v>278</v>
      </c>
      <c r="F535" s="57">
        <f>SUM(G535:I535)</f>
        <v>27.130000000000003</v>
      </c>
      <c r="G535" s="57">
        <v>4.1100000000000003</v>
      </c>
      <c r="H535" s="57">
        <v>9.4700000000000006</v>
      </c>
      <c r="I535" s="57">
        <v>13.55</v>
      </c>
      <c r="J535" s="57">
        <v>2404.54</v>
      </c>
      <c r="K535" s="57">
        <v>13.55</v>
      </c>
      <c r="L535" s="57">
        <v>2404.54</v>
      </c>
      <c r="M535" s="58">
        <f>K535/L535</f>
        <v>5.6351734635314869E-3</v>
      </c>
      <c r="N535" s="59">
        <v>49.27</v>
      </c>
      <c r="O535" s="60">
        <f>M535*N535</f>
        <v>0.27764499654819635</v>
      </c>
      <c r="P535" s="141">
        <f>M535*60*1000</f>
        <v>338.11040781188922</v>
      </c>
      <c r="Q535" s="142">
        <f>P535*N535/1000</f>
        <v>16.658699792891785</v>
      </c>
    </row>
    <row r="536" spans="1:17" ht="12.75" customHeight="1">
      <c r="A536" s="119"/>
      <c r="B536" s="24" t="s">
        <v>827</v>
      </c>
      <c r="C536" s="344" t="s">
        <v>818</v>
      </c>
      <c r="D536" s="67">
        <v>16</v>
      </c>
      <c r="E536" s="67">
        <v>1988</v>
      </c>
      <c r="F536" s="63">
        <v>10.430999999999999</v>
      </c>
      <c r="G536" s="63">
        <v>2.5243699999999998</v>
      </c>
      <c r="H536" s="63">
        <v>2.56</v>
      </c>
      <c r="I536" s="63">
        <v>5.3466310000000004</v>
      </c>
      <c r="J536" s="63">
        <v>937.26</v>
      </c>
      <c r="K536" s="63">
        <v>5.3466310000000004</v>
      </c>
      <c r="L536" s="63">
        <v>937.26</v>
      </c>
      <c r="M536" s="64">
        <v>5.7045334272240369E-3</v>
      </c>
      <c r="N536" s="65">
        <v>80.878000000000014</v>
      </c>
      <c r="O536" s="65">
        <v>0.46137125452702571</v>
      </c>
      <c r="P536" s="345">
        <v>342.27200563344223</v>
      </c>
      <c r="Q536" s="401">
        <v>27.682275271621549</v>
      </c>
    </row>
    <row r="537" spans="1:17" ht="12.75" customHeight="1">
      <c r="A537" s="119"/>
      <c r="B537" s="24" t="s">
        <v>698</v>
      </c>
      <c r="C537" s="337" t="s">
        <v>678</v>
      </c>
      <c r="D537" s="338">
        <v>22</v>
      </c>
      <c r="E537" s="338">
        <v>1981</v>
      </c>
      <c r="F537" s="339">
        <v>13.467000000000001</v>
      </c>
      <c r="G537" s="339">
        <v>3.228208</v>
      </c>
      <c r="H537" s="339">
        <v>3.52</v>
      </c>
      <c r="I537" s="339">
        <v>6.7187950000000001</v>
      </c>
      <c r="J537" s="339">
        <v>1167.51</v>
      </c>
      <c r="K537" s="339">
        <v>6.7187950000000001</v>
      </c>
      <c r="L537" s="339">
        <v>1167.51</v>
      </c>
      <c r="M537" s="340">
        <v>5.7548072393384213E-3</v>
      </c>
      <c r="N537" s="341">
        <v>61.040000000000006</v>
      </c>
      <c r="O537" s="341">
        <v>0.35127343388921728</v>
      </c>
      <c r="P537" s="342">
        <v>345.28843436030525</v>
      </c>
      <c r="Q537" s="399">
        <v>21.076406033353035</v>
      </c>
    </row>
    <row r="538" spans="1:17" ht="12.75" customHeight="1">
      <c r="A538" s="119"/>
      <c r="B538" s="9" t="s">
        <v>853</v>
      </c>
      <c r="C538" s="349" t="s">
        <v>851</v>
      </c>
      <c r="D538" s="68">
        <v>51</v>
      </c>
      <c r="E538" s="68">
        <v>1986</v>
      </c>
      <c r="F538" s="69">
        <v>21.206</v>
      </c>
      <c r="G538" s="69">
        <v>3.7995000000000001</v>
      </c>
      <c r="H538" s="69">
        <v>6.79</v>
      </c>
      <c r="I538" s="69">
        <v>10.616501</v>
      </c>
      <c r="J538" s="69">
        <v>1842.82</v>
      </c>
      <c r="K538" s="69">
        <v>10.616501</v>
      </c>
      <c r="L538" s="69">
        <v>1842.82</v>
      </c>
      <c r="M538" s="70">
        <v>5.7610081288460074E-3</v>
      </c>
      <c r="N538" s="71">
        <v>62.021000000000001</v>
      </c>
      <c r="O538" s="71">
        <v>0.35730348515915822</v>
      </c>
      <c r="P538" s="350">
        <v>345.66048773076045</v>
      </c>
      <c r="Q538" s="403">
        <v>21.438209109549494</v>
      </c>
    </row>
    <row r="539" spans="1:17" ht="12.75" customHeight="1">
      <c r="A539" s="119"/>
      <c r="B539" s="24" t="s">
        <v>698</v>
      </c>
      <c r="C539" s="337" t="s">
        <v>664</v>
      </c>
      <c r="D539" s="338">
        <v>72</v>
      </c>
      <c r="E539" s="338">
        <v>1989</v>
      </c>
      <c r="F539" s="339">
        <v>50.634</v>
      </c>
      <c r="G539" s="339">
        <v>9.1277450000000009</v>
      </c>
      <c r="H539" s="339">
        <v>17.28</v>
      </c>
      <c r="I539" s="339">
        <v>24.226268999999998</v>
      </c>
      <c r="J539" s="339">
        <v>4195.87</v>
      </c>
      <c r="K539" s="339">
        <v>24.226268999999998</v>
      </c>
      <c r="L539" s="339">
        <v>4195.87</v>
      </c>
      <c r="M539" s="340">
        <v>5.7738368919914105E-3</v>
      </c>
      <c r="N539" s="341">
        <v>61.040000000000006</v>
      </c>
      <c r="O539" s="341">
        <v>0.35243500388715571</v>
      </c>
      <c r="P539" s="342">
        <v>346.4302135194846</v>
      </c>
      <c r="Q539" s="399">
        <v>21.146100233229344</v>
      </c>
    </row>
    <row r="540" spans="1:17" ht="12.75" customHeight="1">
      <c r="A540" s="119"/>
      <c r="B540" s="9" t="s">
        <v>596</v>
      </c>
      <c r="C540" s="140" t="s">
        <v>582</v>
      </c>
      <c r="D540" s="8">
        <v>12</v>
      </c>
      <c r="E540" s="8">
        <v>1960</v>
      </c>
      <c r="F540" s="57">
        <v>3.9</v>
      </c>
      <c r="G540" s="57">
        <v>0.59899999999999998</v>
      </c>
      <c r="H540" s="57">
        <v>0.09</v>
      </c>
      <c r="I540" s="57">
        <v>3.21</v>
      </c>
      <c r="J540" s="57">
        <v>550.28</v>
      </c>
      <c r="K540" s="57">
        <v>3.21</v>
      </c>
      <c r="L540" s="57">
        <v>550.28</v>
      </c>
      <c r="M540" s="58">
        <f>K540/L540</f>
        <v>5.8333939085556449E-3</v>
      </c>
      <c r="N540" s="59">
        <v>74.2</v>
      </c>
      <c r="O540" s="60">
        <f>M540*N540</f>
        <v>0.43283782801482884</v>
      </c>
      <c r="P540" s="141">
        <f>M540*60*1000</f>
        <v>350.00363451333874</v>
      </c>
      <c r="Q540" s="142">
        <f>P540*N540/1000</f>
        <v>25.970269680889736</v>
      </c>
    </row>
    <row r="541" spans="1:17" ht="12.75" customHeight="1">
      <c r="A541" s="119"/>
      <c r="B541" s="24" t="s">
        <v>698</v>
      </c>
      <c r="C541" s="337" t="s">
        <v>669</v>
      </c>
      <c r="D541" s="338">
        <v>60</v>
      </c>
      <c r="E541" s="338">
        <v>1985</v>
      </c>
      <c r="F541" s="339">
        <v>36.697000000000003</v>
      </c>
      <c r="G541" s="339">
        <v>8.8898379999999992</v>
      </c>
      <c r="H541" s="339">
        <v>9.52</v>
      </c>
      <c r="I541" s="339">
        <v>18.28716</v>
      </c>
      <c r="J541" s="339">
        <v>3133.55</v>
      </c>
      <c r="K541" s="339">
        <v>18.28716</v>
      </c>
      <c r="L541" s="339">
        <v>3133.55</v>
      </c>
      <c r="M541" s="340">
        <v>5.8359241116305782E-3</v>
      </c>
      <c r="N541" s="341">
        <v>61.040000000000006</v>
      </c>
      <c r="O541" s="341">
        <v>0.35622480777393051</v>
      </c>
      <c r="P541" s="342">
        <v>350.15544669783469</v>
      </c>
      <c r="Q541" s="399">
        <v>21.373488466435834</v>
      </c>
    </row>
    <row r="542" spans="1:17" ht="12.75" customHeight="1">
      <c r="A542" s="119"/>
      <c r="B542" s="24" t="s">
        <v>548</v>
      </c>
      <c r="C542" s="140" t="s">
        <v>532</v>
      </c>
      <c r="D542" s="8">
        <v>40</v>
      </c>
      <c r="E542" s="8">
        <v>1963</v>
      </c>
      <c r="F542" s="57">
        <v>15.183</v>
      </c>
      <c r="G542" s="57">
        <v>4.5049999999999999</v>
      </c>
      <c r="H542" s="57">
        <v>0.4</v>
      </c>
      <c r="I542" s="57">
        <v>10.278</v>
      </c>
      <c r="J542" s="57">
        <v>1756.97</v>
      </c>
      <c r="K542" s="57">
        <v>10.278</v>
      </c>
      <c r="L542" s="57">
        <v>1756.97</v>
      </c>
      <c r="M542" s="58">
        <f>K542/L542</f>
        <v>5.8498437651183571E-3</v>
      </c>
      <c r="N542" s="59">
        <v>51.448</v>
      </c>
      <c r="O542" s="60">
        <f>M542*N542</f>
        <v>0.30096276202780925</v>
      </c>
      <c r="P542" s="141">
        <f>M542*60*1000</f>
        <v>350.99062590710145</v>
      </c>
      <c r="Q542" s="142">
        <f>P542*N542/1000</f>
        <v>18.057765721668556</v>
      </c>
    </row>
    <row r="543" spans="1:17" ht="12.75" customHeight="1">
      <c r="A543" s="119"/>
      <c r="B543" s="9" t="s">
        <v>596</v>
      </c>
      <c r="C543" s="140" t="s">
        <v>583</v>
      </c>
      <c r="D543" s="8">
        <v>35</v>
      </c>
      <c r="E543" s="8">
        <v>1985</v>
      </c>
      <c r="F543" s="57">
        <v>19.899999999999999</v>
      </c>
      <c r="G543" s="57">
        <v>3.5</v>
      </c>
      <c r="H543" s="57">
        <v>5.6</v>
      </c>
      <c r="I543" s="57">
        <v>10.79</v>
      </c>
      <c r="J543" s="57">
        <v>1839.17</v>
      </c>
      <c r="K543" s="57">
        <v>10.79</v>
      </c>
      <c r="L543" s="57">
        <v>1839.17</v>
      </c>
      <c r="M543" s="58">
        <f>K543/L543</f>
        <v>5.8667768613015646E-3</v>
      </c>
      <c r="N543" s="59">
        <v>74.2</v>
      </c>
      <c r="O543" s="60">
        <f>M543*N543</f>
        <v>0.4353148431085761</v>
      </c>
      <c r="P543" s="141">
        <f>M543*60*1000</f>
        <v>352.00661167809386</v>
      </c>
      <c r="Q543" s="142">
        <f>P543*N543/1000</f>
        <v>26.118890586514564</v>
      </c>
    </row>
    <row r="544" spans="1:17" ht="12.75" customHeight="1">
      <c r="A544" s="119"/>
      <c r="B544" s="24" t="s">
        <v>79</v>
      </c>
      <c r="C544" s="140" t="s">
        <v>68</v>
      </c>
      <c r="D544" s="8">
        <v>7</v>
      </c>
      <c r="E544" s="8">
        <v>1958</v>
      </c>
      <c r="F544" s="57">
        <v>3.4009999999999998</v>
      </c>
      <c r="G544" s="57">
        <v>0.39100000000000001</v>
      </c>
      <c r="H544" s="57">
        <v>1.1200000000000001</v>
      </c>
      <c r="I544" s="57">
        <v>1.889</v>
      </c>
      <c r="J544" s="57">
        <v>321.56</v>
      </c>
      <c r="K544" s="57">
        <v>1.889</v>
      </c>
      <c r="L544" s="57">
        <v>321.56</v>
      </c>
      <c r="M544" s="58">
        <v>5.8744868764771738E-3</v>
      </c>
      <c r="N544" s="59">
        <v>66.162999999999997</v>
      </c>
      <c r="O544" s="60">
        <v>0.38867367520835922</v>
      </c>
      <c r="P544" s="141">
        <v>352.4692125886304</v>
      </c>
      <c r="Q544" s="142">
        <v>23.320420512501549</v>
      </c>
    </row>
    <row r="545" spans="1:17" ht="12.75" customHeight="1">
      <c r="A545" s="119"/>
      <c r="B545" s="9" t="s">
        <v>596</v>
      </c>
      <c r="C545" s="140" t="s">
        <v>584</v>
      </c>
      <c r="D545" s="8">
        <v>30</v>
      </c>
      <c r="E545" s="8">
        <v>1973</v>
      </c>
      <c r="F545" s="57">
        <v>17.100000000000001</v>
      </c>
      <c r="G545" s="57">
        <v>2.23</v>
      </c>
      <c r="H545" s="57">
        <v>4.8</v>
      </c>
      <c r="I545" s="57">
        <v>10.06</v>
      </c>
      <c r="J545" s="57">
        <v>1702.83</v>
      </c>
      <c r="K545" s="57">
        <v>10.06</v>
      </c>
      <c r="L545" s="57">
        <v>1702.83</v>
      </c>
      <c r="M545" s="58">
        <f>K545/L545</f>
        <v>5.9078122889542704E-3</v>
      </c>
      <c r="N545" s="59">
        <v>74.2</v>
      </c>
      <c r="O545" s="60">
        <f>M545*N545</f>
        <v>0.43835967184040686</v>
      </c>
      <c r="P545" s="141">
        <f>M545*60*1000</f>
        <v>354.46873733725619</v>
      </c>
      <c r="Q545" s="142">
        <f>P545*N545/1000</f>
        <v>26.301580310424413</v>
      </c>
    </row>
    <row r="546" spans="1:17" ht="12.75" customHeight="1">
      <c r="A546" s="119"/>
      <c r="B546" s="24" t="s">
        <v>698</v>
      </c>
      <c r="C546" s="337" t="s">
        <v>665</v>
      </c>
      <c r="D546" s="338">
        <v>40</v>
      </c>
      <c r="E546" s="338">
        <v>1983</v>
      </c>
      <c r="F546" s="339">
        <v>24.837</v>
      </c>
      <c r="G546" s="339">
        <v>5.4654290000000003</v>
      </c>
      <c r="H546" s="339">
        <v>6.4</v>
      </c>
      <c r="I546" s="339">
        <v>12.971571000000001</v>
      </c>
      <c r="J546" s="339">
        <v>2186.7199999999998</v>
      </c>
      <c r="K546" s="339">
        <v>12.971571000000001</v>
      </c>
      <c r="L546" s="339">
        <v>2186.7199999999998</v>
      </c>
      <c r="M546" s="340">
        <v>5.9319762017999572E-3</v>
      </c>
      <c r="N546" s="341">
        <v>61.040000000000006</v>
      </c>
      <c r="O546" s="341">
        <v>0.36208782735786943</v>
      </c>
      <c r="P546" s="342">
        <v>355.91857210799742</v>
      </c>
      <c r="Q546" s="399">
        <v>21.725269641472163</v>
      </c>
    </row>
    <row r="547" spans="1:17" ht="12.75" customHeight="1">
      <c r="A547" s="119"/>
      <c r="B547" s="24" t="s">
        <v>79</v>
      </c>
      <c r="C547" s="140" t="s">
        <v>70</v>
      </c>
      <c r="D547" s="8">
        <v>12</v>
      </c>
      <c r="E547" s="8">
        <v>1960</v>
      </c>
      <c r="F547" s="57">
        <v>4.7439999999999998</v>
      </c>
      <c r="G547" s="57">
        <v>0.443</v>
      </c>
      <c r="H547" s="57">
        <v>1.6</v>
      </c>
      <c r="I547" s="57">
        <v>2.7010000000000001</v>
      </c>
      <c r="J547" s="57">
        <v>453.51</v>
      </c>
      <c r="K547" s="57">
        <v>2.7010000000000001</v>
      </c>
      <c r="L547" s="57">
        <v>453.51</v>
      </c>
      <c r="M547" s="58">
        <v>5.9557672377676353E-3</v>
      </c>
      <c r="N547" s="59">
        <v>66.162999999999997</v>
      </c>
      <c r="O547" s="60">
        <v>0.39405142775242002</v>
      </c>
      <c r="P547" s="141">
        <v>357.3460342660581</v>
      </c>
      <c r="Q547" s="142">
        <v>23.6430856651452</v>
      </c>
    </row>
    <row r="548" spans="1:17" ht="12.75" customHeight="1">
      <c r="A548" s="119"/>
      <c r="B548" s="9" t="s">
        <v>596</v>
      </c>
      <c r="C548" s="140" t="s">
        <v>585</v>
      </c>
      <c r="D548" s="8">
        <v>40</v>
      </c>
      <c r="E548" s="8">
        <v>1981</v>
      </c>
      <c r="F548" s="57">
        <v>25.1</v>
      </c>
      <c r="G548" s="57">
        <v>5.23</v>
      </c>
      <c r="H548" s="57">
        <v>6.4</v>
      </c>
      <c r="I548" s="57">
        <v>13.46</v>
      </c>
      <c r="J548" s="57">
        <v>2259.15</v>
      </c>
      <c r="K548" s="57">
        <v>13.46</v>
      </c>
      <c r="L548" s="57">
        <v>2259.15</v>
      </c>
      <c r="M548" s="58">
        <f>K548/L548</f>
        <v>5.9579930504835895E-3</v>
      </c>
      <c r="N548" s="59">
        <v>74.2</v>
      </c>
      <c r="O548" s="60">
        <f>M548*N548</f>
        <v>0.44208308434588234</v>
      </c>
      <c r="P548" s="141">
        <f>M548*60*1000</f>
        <v>357.47958302901537</v>
      </c>
      <c r="Q548" s="142">
        <f>P548*N548/1000</f>
        <v>26.52498506075294</v>
      </c>
    </row>
    <row r="549" spans="1:17" ht="12.75" customHeight="1">
      <c r="A549" s="119"/>
      <c r="B549" s="24" t="s">
        <v>79</v>
      </c>
      <c r="C549" s="140" t="s">
        <v>73</v>
      </c>
      <c r="D549" s="8">
        <v>44</v>
      </c>
      <c r="E549" s="8">
        <v>1966</v>
      </c>
      <c r="F549" s="57">
        <v>20.683</v>
      </c>
      <c r="G549" s="57">
        <v>2.6160000000000001</v>
      </c>
      <c r="H549" s="57">
        <v>7.04</v>
      </c>
      <c r="I549" s="57">
        <v>11.026</v>
      </c>
      <c r="J549" s="57">
        <v>1849.19</v>
      </c>
      <c r="K549" s="57">
        <v>11.026</v>
      </c>
      <c r="L549" s="57">
        <v>1849.19</v>
      </c>
      <c r="M549" s="58">
        <v>5.9626106565577354E-3</v>
      </c>
      <c r="N549" s="59">
        <v>66.162999999999997</v>
      </c>
      <c r="O549" s="60">
        <v>0.39450420886982945</v>
      </c>
      <c r="P549" s="141">
        <v>357.75663939346413</v>
      </c>
      <c r="Q549" s="142">
        <v>23.670252532189767</v>
      </c>
    </row>
    <row r="550" spans="1:17" ht="12.75" customHeight="1">
      <c r="A550" s="119"/>
      <c r="B550" s="9" t="s">
        <v>360</v>
      </c>
      <c r="C550" s="348" t="s">
        <v>346</v>
      </c>
      <c r="D550" s="18">
        <v>76</v>
      </c>
      <c r="E550" s="19" t="s">
        <v>278</v>
      </c>
      <c r="F550" s="61">
        <v>17.489999999999998</v>
      </c>
      <c r="G550" s="61">
        <v>5.25</v>
      </c>
      <c r="H550" s="61">
        <v>0.71</v>
      </c>
      <c r="I550" s="61">
        <v>11.53</v>
      </c>
      <c r="J550" s="62">
        <v>1931.61</v>
      </c>
      <c r="K550" s="61">
        <v>11.53</v>
      </c>
      <c r="L550" s="62">
        <v>1931.61</v>
      </c>
      <c r="M550" s="58">
        <f>K550/L550</f>
        <v>5.9691138480335061E-3</v>
      </c>
      <c r="N550" s="59">
        <v>60.6</v>
      </c>
      <c r="O550" s="60">
        <f>M550*N550</f>
        <v>0.36172829919083049</v>
      </c>
      <c r="P550" s="141">
        <f>M550*60*1000</f>
        <v>358.14683088201036</v>
      </c>
      <c r="Q550" s="142">
        <f>P550*N550/1000</f>
        <v>21.703697951449826</v>
      </c>
    </row>
    <row r="551" spans="1:17" ht="12.75" customHeight="1">
      <c r="A551" s="119"/>
      <c r="B551" s="24" t="s">
        <v>79</v>
      </c>
      <c r="C551" s="140" t="s">
        <v>71</v>
      </c>
      <c r="D551" s="8">
        <v>3</v>
      </c>
      <c r="E551" s="8">
        <v>1979</v>
      </c>
      <c r="F551" s="57">
        <v>2.0920000000000001</v>
      </c>
      <c r="G551" s="57">
        <v>0.27900000000000003</v>
      </c>
      <c r="H551" s="57">
        <v>0.71</v>
      </c>
      <c r="I551" s="57">
        <v>1.103</v>
      </c>
      <c r="J551" s="57">
        <v>184.25</v>
      </c>
      <c r="K551" s="57">
        <v>1.103</v>
      </c>
      <c r="L551" s="57">
        <v>184.25</v>
      </c>
      <c r="M551" s="58">
        <v>5.9864314789687921E-3</v>
      </c>
      <c r="N551" s="59">
        <v>66.162999999999997</v>
      </c>
      <c r="O551" s="60">
        <v>0.39608026594301216</v>
      </c>
      <c r="P551" s="141">
        <v>359.18588873812752</v>
      </c>
      <c r="Q551" s="142">
        <v>23.76481595658073</v>
      </c>
    </row>
    <row r="552" spans="1:17" ht="12.75" customHeight="1">
      <c r="A552" s="119"/>
      <c r="B552" s="24" t="s">
        <v>548</v>
      </c>
      <c r="C552" s="140" t="s">
        <v>533</v>
      </c>
      <c r="D552" s="8">
        <v>40</v>
      </c>
      <c r="E552" s="8">
        <v>1964</v>
      </c>
      <c r="F552" s="57">
        <v>14.903</v>
      </c>
      <c r="G552" s="57">
        <v>3.5819999999999999</v>
      </c>
      <c r="H552" s="57">
        <v>0.4</v>
      </c>
      <c r="I552" s="57">
        <f>F552-G552-H552</f>
        <v>10.921000000000001</v>
      </c>
      <c r="J552" s="57">
        <v>1804.28</v>
      </c>
      <c r="K552" s="57">
        <v>10.920780000000001</v>
      </c>
      <c r="L552" s="57">
        <v>1804.28</v>
      </c>
      <c r="M552" s="58">
        <f>K552/L552</f>
        <v>6.05270800540936E-3</v>
      </c>
      <c r="N552" s="59">
        <v>51.448</v>
      </c>
      <c r="O552" s="60">
        <f>M552*N552</f>
        <v>0.31139972146230077</v>
      </c>
      <c r="P552" s="141">
        <f>M552*60*1000</f>
        <v>363.16248032456161</v>
      </c>
      <c r="Q552" s="142">
        <f>P552*N552/1000</f>
        <v>18.683983287738048</v>
      </c>
    </row>
    <row r="553" spans="1:17" ht="12.75" customHeight="1">
      <c r="A553" s="119"/>
      <c r="B553" s="24" t="s">
        <v>548</v>
      </c>
      <c r="C553" s="140" t="s">
        <v>534</v>
      </c>
      <c r="D553" s="8">
        <v>70</v>
      </c>
      <c r="E553" s="8">
        <v>1963</v>
      </c>
      <c r="F553" s="57">
        <v>24.872</v>
      </c>
      <c r="G553" s="57">
        <v>5.2285199999999996</v>
      </c>
      <c r="H553" s="57">
        <v>0.7</v>
      </c>
      <c r="I553" s="57">
        <f>F553-G553-H553</f>
        <v>18.943480000000001</v>
      </c>
      <c r="J553" s="57">
        <v>2997.89</v>
      </c>
      <c r="K553" s="57">
        <v>18.943000000000001</v>
      </c>
      <c r="L553" s="57">
        <v>2997.89</v>
      </c>
      <c r="M553" s="58">
        <f>K553/L553</f>
        <v>6.3187775402032773E-3</v>
      </c>
      <c r="N553" s="59">
        <v>51.448</v>
      </c>
      <c r="O553" s="60">
        <f>M553*N553</f>
        <v>0.32508846688837822</v>
      </c>
      <c r="P553" s="141">
        <f>M553*60*1000</f>
        <v>379.12665241219662</v>
      </c>
      <c r="Q553" s="142">
        <f>P553*N553/1000</f>
        <v>19.505308013302692</v>
      </c>
    </row>
    <row r="554" spans="1:17" ht="12.75" customHeight="1">
      <c r="A554" s="119"/>
      <c r="B554" s="9" t="s">
        <v>360</v>
      </c>
      <c r="C554" s="348" t="s">
        <v>347</v>
      </c>
      <c r="D554" s="18">
        <v>12</v>
      </c>
      <c r="E554" s="19" t="s">
        <v>278</v>
      </c>
      <c r="F554" s="61">
        <v>6.5</v>
      </c>
      <c r="G554" s="61">
        <v>1.24</v>
      </c>
      <c r="H554" s="61">
        <v>1.76</v>
      </c>
      <c r="I554" s="61">
        <v>3.5</v>
      </c>
      <c r="J554" s="62">
        <v>552.99</v>
      </c>
      <c r="K554" s="61">
        <v>3.5</v>
      </c>
      <c r="L554" s="62">
        <v>552.99</v>
      </c>
      <c r="M554" s="58">
        <f>K554/L554</f>
        <v>6.329228376643339E-3</v>
      </c>
      <c r="N554" s="59">
        <v>60.6</v>
      </c>
      <c r="O554" s="60">
        <f>M554*N554</f>
        <v>0.38355123962458637</v>
      </c>
      <c r="P554" s="141">
        <f>M554*60*1000</f>
        <v>379.75370259860034</v>
      </c>
      <c r="Q554" s="142">
        <f>P554*N554/1000</f>
        <v>23.013074377475181</v>
      </c>
    </row>
    <row r="555" spans="1:17" ht="12.75" customHeight="1">
      <c r="A555" s="119"/>
      <c r="B555" s="24" t="s">
        <v>79</v>
      </c>
      <c r="C555" s="140" t="s">
        <v>72</v>
      </c>
      <c r="D555" s="8">
        <v>7</v>
      </c>
      <c r="E555" s="8">
        <v>1976</v>
      </c>
      <c r="F555" s="57">
        <v>3.9710000000000001</v>
      </c>
      <c r="G555" s="57">
        <v>0.76300000000000001</v>
      </c>
      <c r="H555" s="57">
        <v>1.1200000000000001</v>
      </c>
      <c r="I555" s="57">
        <v>2.0880000000000001</v>
      </c>
      <c r="J555" s="57">
        <v>328.29</v>
      </c>
      <c r="K555" s="57">
        <v>2.0880000000000001</v>
      </c>
      <c r="L555" s="57">
        <v>328.29</v>
      </c>
      <c r="M555" s="58">
        <v>6.3602302841999454E-3</v>
      </c>
      <c r="N555" s="59">
        <v>66.162999999999997</v>
      </c>
      <c r="O555" s="60">
        <v>0.42081191629352099</v>
      </c>
      <c r="P555" s="141">
        <v>381.6138170519967</v>
      </c>
      <c r="Q555" s="142">
        <v>25.248714977611257</v>
      </c>
    </row>
    <row r="556" spans="1:17" ht="12.75" customHeight="1">
      <c r="A556" s="119"/>
      <c r="B556" s="24" t="s">
        <v>562</v>
      </c>
      <c r="C556" s="140" t="s">
        <v>554</v>
      </c>
      <c r="D556" s="8">
        <v>30</v>
      </c>
      <c r="E556" s="8">
        <v>1989</v>
      </c>
      <c r="F556" s="57">
        <f>SUM(G556:I556)</f>
        <v>17.350000000000001</v>
      </c>
      <c r="G556" s="57">
        <v>2.19</v>
      </c>
      <c r="H556" s="57">
        <v>4.7300000000000004</v>
      </c>
      <c r="I556" s="57">
        <v>10.43</v>
      </c>
      <c r="J556" s="57">
        <v>1628.32</v>
      </c>
      <c r="K556" s="57">
        <v>10.43</v>
      </c>
      <c r="L556" s="57">
        <v>1628.32</v>
      </c>
      <c r="M556" s="58">
        <f>K556/L556</f>
        <v>6.4053748648914216E-3</v>
      </c>
      <c r="N556" s="59">
        <v>49.27</v>
      </c>
      <c r="O556" s="60">
        <f>M556*N556</f>
        <v>0.31559281959320035</v>
      </c>
      <c r="P556" s="141">
        <f>M556*60*1000</f>
        <v>384.32249189348528</v>
      </c>
      <c r="Q556" s="142">
        <f>P556*N556/1000</f>
        <v>18.935569175592018</v>
      </c>
    </row>
    <row r="557" spans="1:17" ht="12.75" customHeight="1">
      <c r="A557" s="119"/>
      <c r="B557" s="9" t="s">
        <v>853</v>
      </c>
      <c r="C557" s="349" t="s">
        <v>852</v>
      </c>
      <c r="D557" s="68">
        <v>33</v>
      </c>
      <c r="E557" s="68">
        <v>1978</v>
      </c>
      <c r="F557" s="69">
        <v>9.4006000000000007</v>
      </c>
      <c r="G557" s="69">
        <v>2.0910000000000002</v>
      </c>
      <c r="H557" s="69">
        <v>0.27</v>
      </c>
      <c r="I557" s="69">
        <v>7.0396010000000002</v>
      </c>
      <c r="J557" s="69">
        <v>1095.47</v>
      </c>
      <c r="K557" s="69">
        <v>7.0396010000000002</v>
      </c>
      <c r="L557" s="69">
        <v>1095.47</v>
      </c>
      <c r="M557" s="70">
        <v>6.4261011255442868E-3</v>
      </c>
      <c r="N557" s="71">
        <v>62.021000000000001</v>
      </c>
      <c r="O557" s="71">
        <v>0.39855321790738224</v>
      </c>
      <c r="P557" s="350">
        <v>385.5660675326572</v>
      </c>
      <c r="Q557" s="403">
        <v>23.913193074442933</v>
      </c>
    </row>
    <row r="558" spans="1:17" ht="12.75" customHeight="1">
      <c r="A558" s="119"/>
      <c r="B558" s="24" t="s">
        <v>827</v>
      </c>
      <c r="C558" s="344" t="s">
        <v>819</v>
      </c>
      <c r="D558" s="67">
        <v>14</v>
      </c>
      <c r="E558" s="67">
        <v>1983</v>
      </c>
      <c r="F558" s="63">
        <v>8.5609999999999999</v>
      </c>
      <c r="G558" s="63">
        <v>1.3427500000000001</v>
      </c>
      <c r="H558" s="63">
        <v>2.08</v>
      </c>
      <c r="I558" s="63">
        <v>5.1382519999999996</v>
      </c>
      <c r="J558" s="63">
        <v>786.5</v>
      </c>
      <c r="K558" s="63">
        <v>5.1382519999999996</v>
      </c>
      <c r="L558" s="63">
        <v>786.5</v>
      </c>
      <c r="M558" s="64">
        <v>6.533060394151303E-3</v>
      </c>
      <c r="N558" s="65">
        <v>80.878000000000014</v>
      </c>
      <c r="O558" s="65">
        <v>0.52838085855816919</v>
      </c>
      <c r="P558" s="345">
        <v>391.9836236490782</v>
      </c>
      <c r="Q558" s="401">
        <v>31.702851513490153</v>
      </c>
    </row>
    <row r="559" spans="1:17" ht="12.75" customHeight="1">
      <c r="A559" s="119"/>
      <c r="B559" s="24" t="s">
        <v>827</v>
      </c>
      <c r="C559" s="344" t="s">
        <v>820</v>
      </c>
      <c r="D559" s="67">
        <v>14</v>
      </c>
      <c r="E559" s="67">
        <v>1984</v>
      </c>
      <c r="F559" s="63">
        <v>7.9089999999999998</v>
      </c>
      <c r="G559" s="63">
        <v>0.82391099999999995</v>
      </c>
      <c r="H559" s="63">
        <v>2.0680000000000001</v>
      </c>
      <c r="I559" s="63">
        <v>5.0170899999999996</v>
      </c>
      <c r="J559" s="63">
        <v>744.57</v>
      </c>
      <c r="K559" s="63">
        <v>5.0170899999999996</v>
      </c>
      <c r="L559" s="63">
        <v>744.57</v>
      </c>
      <c r="M559" s="64">
        <v>6.7382381777401712E-3</v>
      </c>
      <c r="N559" s="65">
        <v>80.878000000000014</v>
      </c>
      <c r="O559" s="65">
        <v>0.54497522733926962</v>
      </c>
      <c r="P559" s="345">
        <v>404.29429066441025</v>
      </c>
      <c r="Q559" s="401">
        <v>32.698513640356175</v>
      </c>
    </row>
    <row r="560" spans="1:17" ht="12.75" customHeight="1">
      <c r="A560" s="119"/>
      <c r="B560" s="24" t="s">
        <v>548</v>
      </c>
      <c r="C560" s="140" t="s">
        <v>535</v>
      </c>
      <c r="D560" s="8">
        <v>6</v>
      </c>
      <c r="E560" s="8">
        <v>1959</v>
      </c>
      <c r="F560" s="57">
        <v>3.5670000000000002</v>
      </c>
      <c r="G560" s="57">
        <v>0.53193000000000001</v>
      </c>
      <c r="H560" s="57">
        <v>0.8</v>
      </c>
      <c r="I560" s="57">
        <f>F560-G560-H560</f>
        <v>2.2350700000000003</v>
      </c>
      <c r="J560" s="57">
        <v>324.56</v>
      </c>
      <c r="K560" s="57">
        <v>2.2349999999999999</v>
      </c>
      <c r="L560" s="57">
        <v>324.56</v>
      </c>
      <c r="M560" s="58">
        <f>K560/L560</f>
        <v>6.886245994577273E-3</v>
      </c>
      <c r="N560" s="59">
        <v>51.448</v>
      </c>
      <c r="O560" s="60">
        <f>M560*N560</f>
        <v>0.35428358392901155</v>
      </c>
      <c r="P560" s="141">
        <f>M560*60*1000</f>
        <v>413.17475967463639</v>
      </c>
      <c r="Q560" s="142">
        <f>P560*N560/1000</f>
        <v>21.257015035740693</v>
      </c>
    </row>
    <row r="561" spans="1:17" ht="12.75" customHeight="1">
      <c r="A561" s="119"/>
      <c r="B561" s="24" t="s">
        <v>698</v>
      </c>
      <c r="C561" s="337" t="s">
        <v>670</v>
      </c>
      <c r="D561" s="338">
        <v>88</v>
      </c>
      <c r="E561" s="338">
        <v>1986</v>
      </c>
      <c r="F561" s="339">
        <v>67.94</v>
      </c>
      <c r="G561" s="339">
        <v>12.456985</v>
      </c>
      <c r="H561" s="339">
        <v>19.52</v>
      </c>
      <c r="I561" s="339">
        <v>35.963030000000003</v>
      </c>
      <c r="J561" s="339">
        <v>5195.53</v>
      </c>
      <c r="K561" s="339">
        <v>35.963030000000003</v>
      </c>
      <c r="L561" s="339">
        <v>5195.53</v>
      </c>
      <c r="M561" s="340">
        <v>6.9219174944615859E-3</v>
      </c>
      <c r="N561" s="341">
        <v>61.040000000000006</v>
      </c>
      <c r="O561" s="341">
        <v>0.42251384386193525</v>
      </c>
      <c r="P561" s="342">
        <v>415.31504966769518</v>
      </c>
      <c r="Q561" s="399">
        <v>25.350830631716114</v>
      </c>
    </row>
    <row r="562" spans="1:17" ht="12.75" customHeight="1">
      <c r="A562" s="119"/>
      <c r="B562" s="24" t="s">
        <v>548</v>
      </c>
      <c r="C562" s="140" t="s">
        <v>536</v>
      </c>
      <c r="D562" s="8">
        <v>20</v>
      </c>
      <c r="E562" s="8">
        <v>1961</v>
      </c>
      <c r="F562" s="57">
        <v>8.5229999999999997</v>
      </c>
      <c r="G562" s="57">
        <v>1.9945999999999999</v>
      </c>
      <c r="H562" s="57">
        <v>0.2</v>
      </c>
      <c r="I562" s="57">
        <f>F562-G562-H562</f>
        <v>6.3283999999999994</v>
      </c>
      <c r="J562" s="57">
        <v>886.96</v>
      </c>
      <c r="K562" s="57">
        <v>6.3283899999999997</v>
      </c>
      <c r="L562" s="57">
        <v>886.96</v>
      </c>
      <c r="M562" s="58">
        <f>K562/L562</f>
        <v>7.1349215297194903E-3</v>
      </c>
      <c r="N562" s="59">
        <v>51.448</v>
      </c>
      <c r="O562" s="60">
        <f>M562*N562</f>
        <v>0.36707744286100835</v>
      </c>
      <c r="P562" s="141">
        <f>M562*60*1000</f>
        <v>428.09529178316939</v>
      </c>
      <c r="Q562" s="142">
        <f>P562*N562/1000</f>
        <v>22.024646571660497</v>
      </c>
    </row>
    <row r="563" spans="1:17" ht="12.75" customHeight="1">
      <c r="A563" s="119"/>
      <c r="B563" s="24" t="s">
        <v>698</v>
      </c>
      <c r="C563" s="337" t="s">
        <v>671</v>
      </c>
      <c r="D563" s="338">
        <v>72</v>
      </c>
      <c r="E563" s="338">
        <v>1977</v>
      </c>
      <c r="F563" s="339">
        <v>48.652000000000001</v>
      </c>
      <c r="G563" s="339">
        <v>10.117820999999999</v>
      </c>
      <c r="H563" s="339">
        <v>11.52</v>
      </c>
      <c r="I563" s="339">
        <v>27.014175000000002</v>
      </c>
      <c r="J563" s="339">
        <v>3773.19</v>
      </c>
      <c r="K563" s="339">
        <v>27.014175000000002</v>
      </c>
      <c r="L563" s="339">
        <v>3773.19</v>
      </c>
      <c r="M563" s="340">
        <v>7.1595056172628468E-3</v>
      </c>
      <c r="N563" s="341">
        <v>61.040000000000006</v>
      </c>
      <c r="O563" s="341">
        <v>0.43701622287772424</v>
      </c>
      <c r="P563" s="342">
        <v>429.57033703577082</v>
      </c>
      <c r="Q563" s="399">
        <v>26.220973372663455</v>
      </c>
    </row>
    <row r="564" spans="1:17" ht="12.75" customHeight="1">
      <c r="A564" s="119"/>
      <c r="B564" s="24" t="s">
        <v>731</v>
      </c>
      <c r="C564" s="337" t="s">
        <v>721</v>
      </c>
      <c r="D564" s="338">
        <v>40</v>
      </c>
      <c r="E564" s="338">
        <v>1988</v>
      </c>
      <c r="F564" s="339">
        <v>19.933</v>
      </c>
      <c r="G564" s="339">
        <v>2.1930000000000001</v>
      </c>
      <c r="H564" s="339">
        <v>3.12</v>
      </c>
      <c r="I564" s="339">
        <v>14.620001</v>
      </c>
      <c r="J564" s="339">
        <v>2040.9</v>
      </c>
      <c r="K564" s="339">
        <v>14.620001</v>
      </c>
      <c r="L564" s="339">
        <v>2040.9</v>
      </c>
      <c r="M564" s="340">
        <v>7.1635067862217648E-3</v>
      </c>
      <c r="N564" s="341">
        <v>75.428000000000011</v>
      </c>
      <c r="O564" s="341">
        <v>0.54032898987113531</v>
      </c>
      <c r="P564" s="343">
        <v>429.81040717330586</v>
      </c>
      <c r="Q564" s="400">
        <v>32.41973939226812</v>
      </c>
    </row>
    <row r="565" spans="1:17" ht="12.75" customHeight="1">
      <c r="A565" s="119"/>
      <c r="B565" s="24" t="s">
        <v>698</v>
      </c>
      <c r="C565" s="337" t="s">
        <v>672</v>
      </c>
      <c r="D565" s="338">
        <v>70</v>
      </c>
      <c r="E565" s="338" t="s">
        <v>278</v>
      </c>
      <c r="F565" s="339">
        <v>22.010999999999999</v>
      </c>
      <c r="G565" s="339">
        <v>6.5494969999999997</v>
      </c>
      <c r="H565" s="339">
        <v>0.48</v>
      </c>
      <c r="I565" s="339">
        <v>14.981498999999999</v>
      </c>
      <c r="J565" s="339">
        <v>2072.2600000000002</v>
      </c>
      <c r="K565" s="339">
        <v>14.981498999999999</v>
      </c>
      <c r="L565" s="339">
        <v>2072.2600000000002</v>
      </c>
      <c r="M565" s="340">
        <v>7.2295460029146909E-3</v>
      </c>
      <c r="N565" s="341">
        <v>61.040000000000006</v>
      </c>
      <c r="O565" s="341">
        <v>0.44129148801791279</v>
      </c>
      <c r="P565" s="342">
        <v>433.77276017488145</v>
      </c>
      <c r="Q565" s="399">
        <v>26.477489281074767</v>
      </c>
    </row>
    <row r="566" spans="1:17" ht="12.75" customHeight="1">
      <c r="A566" s="119"/>
      <c r="B566" s="24" t="s">
        <v>827</v>
      </c>
      <c r="C566" s="344" t="s">
        <v>821</v>
      </c>
      <c r="D566" s="67">
        <v>11</v>
      </c>
      <c r="E566" s="67">
        <v>1984</v>
      </c>
      <c r="F566" s="63">
        <v>5.8369999999999997</v>
      </c>
      <c r="G566" s="63">
        <v>0.32225999999999999</v>
      </c>
      <c r="H566" s="63">
        <v>1.1399999999999999</v>
      </c>
      <c r="I566" s="63">
        <v>4.3747400000000001</v>
      </c>
      <c r="J566" s="63">
        <v>597.67999999999995</v>
      </c>
      <c r="K566" s="63">
        <v>4.3747400000000001</v>
      </c>
      <c r="L566" s="63">
        <v>597.67999999999995</v>
      </c>
      <c r="M566" s="64">
        <v>7.3195355374113249E-3</v>
      </c>
      <c r="N566" s="65">
        <v>80.878000000000014</v>
      </c>
      <c r="O566" s="65">
        <v>0.59198939519475324</v>
      </c>
      <c r="P566" s="345">
        <v>439.17213224467952</v>
      </c>
      <c r="Q566" s="401">
        <v>35.519363711685195</v>
      </c>
    </row>
    <row r="567" spans="1:17" ht="12.75" customHeight="1">
      <c r="A567" s="119"/>
      <c r="B567" s="24" t="s">
        <v>698</v>
      </c>
      <c r="C567" s="337" t="s">
        <v>679</v>
      </c>
      <c r="D567" s="338">
        <v>60</v>
      </c>
      <c r="E567" s="338">
        <v>1988</v>
      </c>
      <c r="F567" s="339">
        <v>43.962000000000003</v>
      </c>
      <c r="G567" s="339">
        <v>9.9716529999999999</v>
      </c>
      <c r="H567" s="339">
        <v>9.6</v>
      </c>
      <c r="I567" s="339">
        <v>24.390357999999999</v>
      </c>
      <c r="J567" s="339">
        <v>3234.74</v>
      </c>
      <c r="K567" s="339">
        <v>24.390357999999999</v>
      </c>
      <c r="L567" s="339">
        <v>3234.74</v>
      </c>
      <c r="M567" s="340">
        <v>7.5401293457897697E-3</v>
      </c>
      <c r="N567" s="341">
        <v>61.040000000000006</v>
      </c>
      <c r="O567" s="341">
        <v>0.46024949526700759</v>
      </c>
      <c r="P567" s="342">
        <v>452.40776074738619</v>
      </c>
      <c r="Q567" s="399">
        <v>27.614969716020457</v>
      </c>
    </row>
    <row r="568" spans="1:17" ht="12.75" customHeight="1">
      <c r="A568" s="119"/>
      <c r="B568" s="24" t="s">
        <v>698</v>
      </c>
      <c r="C568" s="337" t="s">
        <v>666</v>
      </c>
      <c r="D568" s="338">
        <v>36</v>
      </c>
      <c r="E568" s="338">
        <v>1986</v>
      </c>
      <c r="F568" s="339">
        <v>26.241</v>
      </c>
      <c r="G568" s="339">
        <v>5.3733680000000001</v>
      </c>
      <c r="H568" s="339">
        <v>5.76</v>
      </c>
      <c r="I568" s="339">
        <v>15.107633999999999</v>
      </c>
      <c r="J568" s="339">
        <v>1988.92</v>
      </c>
      <c r="K568" s="339">
        <v>15.107633999999999</v>
      </c>
      <c r="L568" s="339">
        <v>1988.92</v>
      </c>
      <c r="M568" s="340">
        <v>7.5958982764515407E-3</v>
      </c>
      <c r="N568" s="341">
        <v>61.040000000000006</v>
      </c>
      <c r="O568" s="341">
        <v>0.46365363079460209</v>
      </c>
      <c r="P568" s="342">
        <v>455.75389658709241</v>
      </c>
      <c r="Q568" s="399">
        <v>27.819217847676125</v>
      </c>
    </row>
    <row r="569" spans="1:17" ht="12.75" customHeight="1">
      <c r="A569" s="119"/>
      <c r="B569" s="24" t="s">
        <v>548</v>
      </c>
      <c r="C569" s="140" t="s">
        <v>537</v>
      </c>
      <c r="D569" s="8">
        <v>4</v>
      </c>
      <c r="E569" s="8">
        <v>1954</v>
      </c>
      <c r="F569" s="57">
        <v>3.01</v>
      </c>
      <c r="G569" s="57">
        <v>0.39800000000000002</v>
      </c>
      <c r="H569" s="57">
        <v>0.48</v>
      </c>
      <c r="I569" s="57">
        <f>F569-G569-H569</f>
        <v>2.1319999999999997</v>
      </c>
      <c r="J569" s="57">
        <v>278.31</v>
      </c>
      <c r="K569" s="57">
        <v>2.1320000000000001</v>
      </c>
      <c r="L569" s="57">
        <v>278.31</v>
      </c>
      <c r="M569" s="58">
        <f>K569/L569</f>
        <v>7.6605224390068633E-3</v>
      </c>
      <c r="N569" s="59">
        <v>51.448</v>
      </c>
      <c r="O569" s="60">
        <f>M569*N569</f>
        <v>0.39411855844202509</v>
      </c>
      <c r="P569" s="141">
        <f>M569*60*1000</f>
        <v>459.63134634041182</v>
      </c>
      <c r="Q569" s="142">
        <f>P569*N569/1000</f>
        <v>23.64711350652151</v>
      </c>
    </row>
    <row r="570" spans="1:17" ht="12.75" customHeight="1">
      <c r="A570" s="119"/>
      <c r="B570" s="9" t="s">
        <v>473</v>
      </c>
      <c r="C570" s="346" t="s">
        <v>466</v>
      </c>
      <c r="D570" s="21">
        <v>45</v>
      </c>
      <c r="E570" s="21">
        <v>1981</v>
      </c>
      <c r="F570" s="54">
        <f>SUM(G570+H570+I570)</f>
        <v>27.9</v>
      </c>
      <c r="G570" s="54">
        <v>3</v>
      </c>
      <c r="H570" s="54">
        <v>7.2</v>
      </c>
      <c r="I570" s="54">
        <v>17.7</v>
      </c>
      <c r="J570" s="54">
        <v>2250.5500000000002</v>
      </c>
      <c r="K570" s="54">
        <v>17.684999999999999</v>
      </c>
      <c r="L570" s="54">
        <v>2250.5500000000002</v>
      </c>
      <c r="M570" s="58">
        <f>K570/L570</f>
        <v>7.858079136211147E-3</v>
      </c>
      <c r="N570" s="59">
        <v>55.2</v>
      </c>
      <c r="O570" s="60">
        <f>M570*N570</f>
        <v>0.43376596831885533</v>
      </c>
      <c r="P570" s="141">
        <f>M570*60*1000</f>
        <v>471.48474817266884</v>
      </c>
      <c r="Q570" s="142">
        <f>P570*N570/1000</f>
        <v>26.025958099131323</v>
      </c>
    </row>
    <row r="571" spans="1:17" ht="12.75" customHeight="1">
      <c r="A571" s="119"/>
      <c r="B571" s="24" t="s">
        <v>698</v>
      </c>
      <c r="C571" s="337" t="s">
        <v>673</v>
      </c>
      <c r="D571" s="338">
        <v>40</v>
      </c>
      <c r="E571" s="338">
        <v>1987</v>
      </c>
      <c r="F571" s="339">
        <v>28.408999999999999</v>
      </c>
      <c r="G571" s="339">
        <v>5.0676319999999997</v>
      </c>
      <c r="H571" s="339">
        <v>6.4</v>
      </c>
      <c r="I571" s="339">
        <v>16.941369000000002</v>
      </c>
      <c r="J571" s="339">
        <v>2155.0100000000002</v>
      </c>
      <c r="K571" s="339">
        <v>16.941369000000002</v>
      </c>
      <c r="L571" s="339">
        <v>2155.0100000000002</v>
      </c>
      <c r="M571" s="340">
        <v>7.8613876501733172E-3</v>
      </c>
      <c r="N571" s="341">
        <v>61.040000000000006</v>
      </c>
      <c r="O571" s="341">
        <v>0.47985910216657934</v>
      </c>
      <c r="P571" s="342">
        <v>471.68325901039901</v>
      </c>
      <c r="Q571" s="399">
        <v>28.79154612999476</v>
      </c>
    </row>
    <row r="572" spans="1:17" ht="12.75" customHeight="1">
      <c r="A572" s="119"/>
      <c r="B572" s="24" t="s">
        <v>698</v>
      </c>
      <c r="C572" s="337" t="s">
        <v>674</v>
      </c>
      <c r="D572" s="338">
        <v>60</v>
      </c>
      <c r="E572" s="338">
        <v>1980</v>
      </c>
      <c r="F572" s="339">
        <v>43.259</v>
      </c>
      <c r="G572" s="339">
        <v>7.971857</v>
      </c>
      <c r="H572" s="339">
        <v>9.6</v>
      </c>
      <c r="I572" s="339">
        <v>25.687148000000001</v>
      </c>
      <c r="J572" s="339">
        <v>3250.97</v>
      </c>
      <c r="K572" s="339">
        <v>25.687148000000001</v>
      </c>
      <c r="L572" s="339">
        <v>3250.97</v>
      </c>
      <c r="M572" s="340">
        <v>7.9013795882459711E-3</v>
      </c>
      <c r="N572" s="341">
        <v>61.040000000000006</v>
      </c>
      <c r="O572" s="341">
        <v>0.48230021006653412</v>
      </c>
      <c r="P572" s="342">
        <v>474.08277529475828</v>
      </c>
      <c r="Q572" s="399">
        <v>28.938012603992046</v>
      </c>
    </row>
    <row r="573" spans="1:17" ht="12.75" customHeight="1">
      <c r="A573" s="119"/>
      <c r="B573" s="24" t="s">
        <v>827</v>
      </c>
      <c r="C573" s="344" t="s">
        <v>822</v>
      </c>
      <c r="D573" s="67">
        <v>17</v>
      </c>
      <c r="E573" s="67">
        <v>1980</v>
      </c>
      <c r="F573" s="63">
        <v>8.9610000000000003</v>
      </c>
      <c r="G573" s="63">
        <v>0.85936000000000001</v>
      </c>
      <c r="H573" s="63">
        <v>2.08</v>
      </c>
      <c r="I573" s="63">
        <v>6.0216399999999997</v>
      </c>
      <c r="J573" s="63">
        <v>757.14</v>
      </c>
      <c r="K573" s="63">
        <v>6.0216399999999997</v>
      </c>
      <c r="L573" s="63">
        <v>757.14</v>
      </c>
      <c r="M573" s="64">
        <v>7.9531394458092295E-3</v>
      </c>
      <c r="N573" s="65">
        <v>80.878000000000014</v>
      </c>
      <c r="O573" s="65">
        <v>0.643234012098159</v>
      </c>
      <c r="P573" s="345">
        <v>477.18836674855373</v>
      </c>
      <c r="Q573" s="401">
        <v>38.594040725889535</v>
      </c>
    </row>
    <row r="574" spans="1:17" ht="12.75" customHeight="1">
      <c r="A574" s="119"/>
      <c r="B574" s="9" t="s">
        <v>117</v>
      </c>
      <c r="C574" s="140" t="s">
        <v>111</v>
      </c>
      <c r="D574" s="8">
        <v>20</v>
      </c>
      <c r="E574" s="8">
        <v>1985</v>
      </c>
      <c r="F574" s="57">
        <v>13.394</v>
      </c>
      <c r="G574" s="57">
        <v>1.5629999999999999</v>
      </c>
      <c r="H574" s="57">
        <v>3.2</v>
      </c>
      <c r="I574" s="57">
        <v>8.6300000000000008</v>
      </c>
      <c r="J574" s="57">
        <v>1055.8800000000001</v>
      </c>
      <c r="K574" s="57">
        <v>8.6300000000000008</v>
      </c>
      <c r="L574" s="57">
        <v>1055.8800000000001</v>
      </c>
      <c r="M574" s="58">
        <f>K574/L574</f>
        <v>8.1732772663560254E-3</v>
      </c>
      <c r="N574" s="59">
        <v>50.2</v>
      </c>
      <c r="O574" s="60">
        <f>M574*N574</f>
        <v>0.41029851877107248</v>
      </c>
      <c r="P574" s="141">
        <f>M574*60*1000</f>
        <v>490.3966359813615</v>
      </c>
      <c r="Q574" s="142">
        <f>P574*N574/1000</f>
        <v>24.61791112626435</v>
      </c>
    </row>
    <row r="575" spans="1:17" ht="12.75" customHeight="1">
      <c r="A575" s="119"/>
      <c r="B575" s="24" t="s">
        <v>698</v>
      </c>
      <c r="C575" s="337" t="s">
        <v>675</v>
      </c>
      <c r="D575" s="338">
        <v>31</v>
      </c>
      <c r="E575" s="338">
        <v>1986</v>
      </c>
      <c r="F575" s="339">
        <v>24.727</v>
      </c>
      <c r="G575" s="339">
        <v>4.4090629999999997</v>
      </c>
      <c r="H575" s="339">
        <v>4.96</v>
      </c>
      <c r="I575" s="339">
        <v>15.357943000000001</v>
      </c>
      <c r="J575" s="339">
        <v>1870.28</v>
      </c>
      <c r="K575" s="339">
        <v>15.357943000000001</v>
      </c>
      <c r="L575" s="339">
        <v>1870.28</v>
      </c>
      <c r="M575" s="340">
        <v>8.2115742027931652E-3</v>
      </c>
      <c r="N575" s="341">
        <v>61.040000000000006</v>
      </c>
      <c r="O575" s="341">
        <v>0.5012344893384949</v>
      </c>
      <c r="P575" s="342">
        <v>492.69445216758987</v>
      </c>
      <c r="Q575" s="399">
        <v>30.074069360309689</v>
      </c>
    </row>
    <row r="576" spans="1:17" ht="12.75" customHeight="1">
      <c r="A576" s="119"/>
      <c r="B576" s="9" t="s">
        <v>360</v>
      </c>
      <c r="C576" s="353" t="s">
        <v>348</v>
      </c>
      <c r="D576" s="18">
        <v>21</v>
      </c>
      <c r="E576" s="20" t="s">
        <v>278</v>
      </c>
      <c r="F576" s="61">
        <v>12.57</v>
      </c>
      <c r="G576" s="61">
        <v>0.22</v>
      </c>
      <c r="H576" s="61">
        <v>3.36</v>
      </c>
      <c r="I576" s="61">
        <v>8.99</v>
      </c>
      <c r="J576" s="62">
        <v>1088.6600000000001</v>
      </c>
      <c r="K576" s="61">
        <v>8.99</v>
      </c>
      <c r="L576" s="62">
        <v>1088.6600000000001</v>
      </c>
      <c r="M576" s="58">
        <f>K576/L576</f>
        <v>8.2578582844965373E-3</v>
      </c>
      <c r="N576" s="59">
        <v>60.6</v>
      </c>
      <c r="O576" s="60">
        <f>M576*N576</f>
        <v>0.5004262120404902</v>
      </c>
      <c r="P576" s="141">
        <f>M576*60*1000</f>
        <v>495.47149706979224</v>
      </c>
      <c r="Q576" s="142">
        <f>P576*N576/1000</f>
        <v>30.025572722429409</v>
      </c>
    </row>
    <row r="577" spans="1:17" ht="12.75" customHeight="1">
      <c r="A577" s="119"/>
      <c r="B577" s="24" t="s">
        <v>562</v>
      </c>
      <c r="C577" s="140" t="s">
        <v>555</v>
      </c>
      <c r="D577" s="8">
        <v>40</v>
      </c>
      <c r="E577" s="8" t="s">
        <v>278</v>
      </c>
      <c r="F577" s="57">
        <f>SUM(G577:I577)</f>
        <v>28.689999999999998</v>
      </c>
      <c r="G577" s="57">
        <v>3.75</v>
      </c>
      <c r="H577" s="57">
        <v>6.31</v>
      </c>
      <c r="I577" s="57">
        <v>18.63</v>
      </c>
      <c r="J577" s="57">
        <v>2256</v>
      </c>
      <c r="K577" s="57">
        <v>18.63</v>
      </c>
      <c r="L577" s="57">
        <v>2256</v>
      </c>
      <c r="M577" s="58">
        <f>K577/L577</f>
        <v>8.2579787234042541E-3</v>
      </c>
      <c r="N577" s="59">
        <v>49.27</v>
      </c>
      <c r="O577" s="60">
        <f>M577*N577</f>
        <v>0.40687061170212763</v>
      </c>
      <c r="P577" s="141">
        <f>M577*60*1000</f>
        <v>495.47872340425528</v>
      </c>
      <c r="Q577" s="142">
        <f>P577*N577/1000</f>
        <v>24.412236702127657</v>
      </c>
    </row>
    <row r="578" spans="1:17" ht="12.75" customHeight="1">
      <c r="A578" s="119"/>
      <c r="B578" s="24" t="s">
        <v>698</v>
      </c>
      <c r="C578" s="337" t="s">
        <v>680</v>
      </c>
      <c r="D578" s="338">
        <v>36</v>
      </c>
      <c r="E578" s="338">
        <v>1979</v>
      </c>
      <c r="F578" s="339">
        <v>31.841999999999999</v>
      </c>
      <c r="G578" s="339">
        <v>5.9371689999999999</v>
      </c>
      <c r="H578" s="339">
        <v>8.64</v>
      </c>
      <c r="I578" s="339">
        <v>17.264831999999998</v>
      </c>
      <c r="J578" s="339">
        <v>2065.8000000000002</v>
      </c>
      <c r="K578" s="339">
        <v>17.264831999999998</v>
      </c>
      <c r="L578" s="339">
        <v>2065.8000000000002</v>
      </c>
      <c r="M578" s="340">
        <v>8.3574557072320643E-3</v>
      </c>
      <c r="N578" s="341">
        <v>61.040000000000006</v>
      </c>
      <c r="O578" s="341">
        <v>0.51013909636944521</v>
      </c>
      <c r="P578" s="342">
        <v>501.44734243392384</v>
      </c>
      <c r="Q578" s="399">
        <v>30.608345782166715</v>
      </c>
    </row>
    <row r="579" spans="1:17" ht="12.75" customHeight="1">
      <c r="A579" s="119"/>
      <c r="B579" s="9" t="s">
        <v>117</v>
      </c>
      <c r="C579" s="140" t="s">
        <v>110</v>
      </c>
      <c r="D579" s="8">
        <v>36</v>
      </c>
      <c r="E579" s="8">
        <v>1989</v>
      </c>
      <c r="F579" s="57">
        <v>31.600999999999999</v>
      </c>
      <c r="G579" s="57">
        <v>4.2439999999999998</v>
      </c>
      <c r="H579" s="57">
        <v>8.64</v>
      </c>
      <c r="I579" s="57">
        <v>18.716999999999999</v>
      </c>
      <c r="J579" s="57">
        <v>2231.4699999999998</v>
      </c>
      <c r="K579" s="57">
        <v>18.716999999999999</v>
      </c>
      <c r="L579" s="57">
        <v>2231.4699999999998</v>
      </c>
      <c r="M579" s="58">
        <f>K579/L579</f>
        <v>8.3877444016724409E-3</v>
      </c>
      <c r="N579" s="59">
        <v>50.2</v>
      </c>
      <c r="O579" s="60">
        <f>M579*N579</f>
        <v>0.42106476896395656</v>
      </c>
      <c r="P579" s="141">
        <f>M579*60*1000</f>
        <v>503.26466410034641</v>
      </c>
      <c r="Q579" s="142">
        <f>P579*N579/1000</f>
        <v>25.263886137837392</v>
      </c>
    </row>
    <row r="580" spans="1:17" ht="12.75" customHeight="1">
      <c r="A580" s="119"/>
      <c r="B580" s="24" t="s">
        <v>698</v>
      </c>
      <c r="C580" s="337" t="s">
        <v>676</v>
      </c>
      <c r="D580" s="338">
        <v>59</v>
      </c>
      <c r="E580" s="338">
        <v>1964</v>
      </c>
      <c r="F580" s="339">
        <v>39.067999999999998</v>
      </c>
      <c r="G580" s="339">
        <v>7.7683</v>
      </c>
      <c r="H580" s="339">
        <v>9.1199999999999992</v>
      </c>
      <c r="I580" s="339">
        <v>22.179697000000001</v>
      </c>
      <c r="J580" s="339">
        <v>2642.27</v>
      </c>
      <c r="K580" s="339">
        <v>22.179697000000001</v>
      </c>
      <c r="L580" s="339">
        <v>2642.27</v>
      </c>
      <c r="M580" s="340">
        <v>8.3941826535516816E-3</v>
      </c>
      <c r="N580" s="341">
        <v>61.040000000000006</v>
      </c>
      <c r="O580" s="341">
        <v>0.51238090917279466</v>
      </c>
      <c r="P580" s="342">
        <v>503.65095921310086</v>
      </c>
      <c r="Q580" s="399">
        <v>30.742854550367678</v>
      </c>
    </row>
    <row r="581" spans="1:17" ht="12.75" customHeight="1">
      <c r="A581" s="119"/>
      <c r="B581" s="24" t="s">
        <v>698</v>
      </c>
      <c r="C581" s="337" t="s">
        <v>681</v>
      </c>
      <c r="D581" s="338">
        <v>108</v>
      </c>
      <c r="E581" s="338" t="s">
        <v>278</v>
      </c>
      <c r="F581" s="339">
        <v>49.271000000000001</v>
      </c>
      <c r="G581" s="339">
        <v>9.7161349999999995</v>
      </c>
      <c r="H581" s="339">
        <v>17.2</v>
      </c>
      <c r="I581" s="339">
        <v>22.354861</v>
      </c>
      <c r="J581" s="339">
        <v>2642.7</v>
      </c>
      <c r="K581" s="339">
        <v>22.354861</v>
      </c>
      <c r="L581" s="339">
        <v>2642.7</v>
      </c>
      <c r="M581" s="340">
        <v>8.4590990275097439E-3</v>
      </c>
      <c r="N581" s="341">
        <v>61.040000000000006</v>
      </c>
      <c r="O581" s="341">
        <v>0.51634340463919481</v>
      </c>
      <c r="P581" s="342">
        <v>507.54594165058467</v>
      </c>
      <c r="Q581" s="399">
        <v>30.980604278351688</v>
      </c>
    </row>
    <row r="582" spans="1:17" ht="12.75" customHeight="1">
      <c r="A582" s="119"/>
      <c r="B582" s="9" t="s">
        <v>360</v>
      </c>
      <c r="C582" s="348" t="s">
        <v>349</v>
      </c>
      <c r="D582" s="18">
        <v>59</v>
      </c>
      <c r="E582" s="19" t="s">
        <v>278</v>
      </c>
      <c r="F582" s="61">
        <v>28.29</v>
      </c>
      <c r="G582" s="61">
        <v>6.96</v>
      </c>
      <c r="H582" s="61">
        <v>0.6</v>
      </c>
      <c r="I582" s="61">
        <v>20.73</v>
      </c>
      <c r="J582" s="62">
        <v>2449.7199999999998</v>
      </c>
      <c r="K582" s="61">
        <v>20.34</v>
      </c>
      <c r="L582" s="62">
        <v>2403.11</v>
      </c>
      <c r="M582" s="58">
        <f>K582/L582</f>
        <v>8.4640320251673871E-3</v>
      </c>
      <c r="N582" s="59">
        <v>60.6</v>
      </c>
      <c r="O582" s="60">
        <f>M582*N582</f>
        <v>0.5129203407251437</v>
      </c>
      <c r="P582" s="141">
        <f>M582*60*1000</f>
        <v>507.84192151004328</v>
      </c>
      <c r="Q582" s="142">
        <f>P582*N582/1000</f>
        <v>30.775220443508623</v>
      </c>
    </row>
    <row r="583" spans="1:17" ht="12.75" customHeight="1">
      <c r="A583" s="119"/>
      <c r="B583" s="9" t="s">
        <v>117</v>
      </c>
      <c r="C583" s="140" t="s">
        <v>114</v>
      </c>
      <c r="D583" s="8">
        <v>20</v>
      </c>
      <c r="E583" s="8">
        <v>1984</v>
      </c>
      <c r="F583" s="57">
        <v>15.021000000000001</v>
      </c>
      <c r="G583" s="57">
        <v>2.96</v>
      </c>
      <c r="H583" s="57">
        <v>3.2</v>
      </c>
      <c r="I583" s="57">
        <v>8.8610000000000007</v>
      </c>
      <c r="J583" s="57">
        <v>1044.93</v>
      </c>
      <c r="K583" s="57">
        <v>8.8610000000000007</v>
      </c>
      <c r="L583" s="57">
        <v>1044.93</v>
      </c>
      <c r="M583" s="58">
        <f>K583/L583</f>
        <v>8.479993875187811E-3</v>
      </c>
      <c r="N583" s="59">
        <v>50.2</v>
      </c>
      <c r="O583" s="60">
        <f>M583*N583</f>
        <v>0.42569569253442813</v>
      </c>
      <c r="P583" s="141">
        <f>M583*60*1000</f>
        <v>508.79963251126867</v>
      </c>
      <c r="Q583" s="142">
        <f>P583*N583/1000</f>
        <v>25.541741552065687</v>
      </c>
    </row>
    <row r="584" spans="1:17" ht="12.75" customHeight="1">
      <c r="A584" s="119"/>
      <c r="B584" s="9" t="s">
        <v>117</v>
      </c>
      <c r="C584" s="140" t="s">
        <v>108</v>
      </c>
      <c r="D584" s="8">
        <v>20</v>
      </c>
      <c r="E584" s="8">
        <v>1983</v>
      </c>
      <c r="F584" s="57">
        <v>14.276999999999999</v>
      </c>
      <c r="G584" s="57">
        <v>1.954</v>
      </c>
      <c r="H584" s="57">
        <v>3.2</v>
      </c>
      <c r="I584" s="57">
        <v>9.1229999999999993</v>
      </c>
      <c r="J584" s="57">
        <v>1066.3900000000001</v>
      </c>
      <c r="K584" s="57">
        <v>9.1229999999999993</v>
      </c>
      <c r="L584" s="57">
        <v>1066.3900000000001</v>
      </c>
      <c r="M584" s="58">
        <f>K584/L584</f>
        <v>8.5550314612852698E-3</v>
      </c>
      <c r="N584" s="59">
        <v>50.2</v>
      </c>
      <c r="O584" s="60">
        <f>M584*N584</f>
        <v>0.42946257935652055</v>
      </c>
      <c r="P584" s="141">
        <f>M584*60*1000</f>
        <v>513.30188767711616</v>
      </c>
      <c r="Q584" s="142">
        <f>P584*N584/1000</f>
        <v>25.767754761391231</v>
      </c>
    </row>
    <row r="585" spans="1:17" ht="12.75" customHeight="1">
      <c r="A585" s="119"/>
      <c r="B585" s="24" t="s">
        <v>562</v>
      </c>
      <c r="C585" s="140" t="s">
        <v>556</v>
      </c>
      <c r="D585" s="8">
        <v>55</v>
      </c>
      <c r="E585" s="8" t="s">
        <v>278</v>
      </c>
      <c r="F585" s="57">
        <f>SUM(G585:I585)</f>
        <v>42.06</v>
      </c>
      <c r="G585" s="57">
        <v>5.04</v>
      </c>
      <c r="H585" s="57">
        <v>8.98</v>
      </c>
      <c r="I585" s="57">
        <v>28.04</v>
      </c>
      <c r="J585" s="57">
        <v>3232.59</v>
      </c>
      <c r="K585" s="57">
        <v>28.04</v>
      </c>
      <c r="L585" s="57">
        <v>3232.59</v>
      </c>
      <c r="M585" s="58">
        <f>K585/L585</f>
        <v>8.674159110805886E-3</v>
      </c>
      <c r="N585" s="59">
        <v>49.27</v>
      </c>
      <c r="O585" s="60">
        <f>M585*N585</f>
        <v>0.42737581938940605</v>
      </c>
      <c r="P585" s="141">
        <f>M585*60*1000</f>
        <v>520.44954664835313</v>
      </c>
      <c r="Q585" s="142">
        <f>P585*N585/1000</f>
        <v>25.642549163364361</v>
      </c>
    </row>
    <row r="586" spans="1:17" ht="12.75" customHeight="1">
      <c r="A586" s="119"/>
      <c r="B586" s="9" t="s">
        <v>117</v>
      </c>
      <c r="C586" s="140" t="s">
        <v>113</v>
      </c>
      <c r="D586" s="8">
        <v>20</v>
      </c>
      <c r="E586" s="8">
        <v>1983</v>
      </c>
      <c r="F586" s="57">
        <v>13.836</v>
      </c>
      <c r="G586" s="57">
        <v>1.5069999999999999</v>
      </c>
      <c r="H586" s="57">
        <v>3.2</v>
      </c>
      <c r="I586" s="57">
        <v>9.1280000000000001</v>
      </c>
      <c r="J586" s="57">
        <v>1040.3</v>
      </c>
      <c r="K586" s="57">
        <v>9.1280000000000001</v>
      </c>
      <c r="L586" s="57">
        <v>1040.3</v>
      </c>
      <c r="M586" s="58">
        <f>K586/L586</f>
        <v>8.7743920023070267E-3</v>
      </c>
      <c r="N586" s="59">
        <v>50.2</v>
      </c>
      <c r="O586" s="60">
        <f>M586*N586</f>
        <v>0.44047447851581278</v>
      </c>
      <c r="P586" s="141">
        <f>M586*60*1000</f>
        <v>526.46352013842159</v>
      </c>
      <c r="Q586" s="142">
        <f>P586*N586/1000</f>
        <v>26.428468710948763</v>
      </c>
    </row>
    <row r="587" spans="1:17" ht="12.75" customHeight="1">
      <c r="A587" s="119"/>
      <c r="B587" s="24" t="s">
        <v>698</v>
      </c>
      <c r="C587" s="337" t="s">
        <v>677</v>
      </c>
      <c r="D587" s="338">
        <v>71</v>
      </c>
      <c r="E587" s="338">
        <v>1985</v>
      </c>
      <c r="F587" s="339">
        <v>64.655000000000001</v>
      </c>
      <c r="G587" s="339">
        <v>9.0261859999999992</v>
      </c>
      <c r="H587" s="339">
        <v>17.28</v>
      </c>
      <c r="I587" s="339">
        <v>38.348801999999999</v>
      </c>
      <c r="J587" s="339">
        <v>4324.5</v>
      </c>
      <c r="K587" s="339">
        <v>38.348801999999999</v>
      </c>
      <c r="L587" s="339">
        <v>4324.5</v>
      </c>
      <c r="M587" s="340">
        <v>8.8678002081165452E-3</v>
      </c>
      <c r="N587" s="341">
        <v>61.040000000000006</v>
      </c>
      <c r="O587" s="341">
        <v>0.54129052470343397</v>
      </c>
      <c r="P587" s="342">
        <v>532.06801248699276</v>
      </c>
      <c r="Q587" s="399">
        <v>32.477431482206043</v>
      </c>
    </row>
    <row r="588" spans="1:17" ht="12.75" customHeight="1">
      <c r="A588" s="119"/>
      <c r="B588" s="24" t="s">
        <v>698</v>
      </c>
      <c r="C588" s="337" t="s">
        <v>667</v>
      </c>
      <c r="D588" s="338">
        <v>20</v>
      </c>
      <c r="E588" s="338">
        <v>1991</v>
      </c>
      <c r="F588" s="339">
        <v>15.452999999999999</v>
      </c>
      <c r="G588" s="339">
        <v>2.6937720000000001</v>
      </c>
      <c r="H588" s="339">
        <v>3.2</v>
      </c>
      <c r="I588" s="339">
        <v>9.5592269999999999</v>
      </c>
      <c r="J588" s="339">
        <v>1071.33</v>
      </c>
      <c r="K588" s="339">
        <v>9.5592269999999999</v>
      </c>
      <c r="L588" s="339">
        <v>1071.33</v>
      </c>
      <c r="M588" s="340">
        <v>8.9227660944806927E-3</v>
      </c>
      <c r="N588" s="341">
        <v>61.040000000000006</v>
      </c>
      <c r="O588" s="341">
        <v>0.54464564240710156</v>
      </c>
      <c r="P588" s="342">
        <v>535.36596566884157</v>
      </c>
      <c r="Q588" s="399">
        <v>32.678738544426096</v>
      </c>
    </row>
    <row r="589" spans="1:17" ht="12.75" customHeight="1">
      <c r="A589" s="119"/>
      <c r="B589" s="9" t="s">
        <v>871</v>
      </c>
      <c r="C589" s="354" t="s">
        <v>867</v>
      </c>
      <c r="D589" s="68">
        <v>40</v>
      </c>
      <c r="E589" s="68">
        <v>1986</v>
      </c>
      <c r="F589" s="69">
        <v>29.501999999999999</v>
      </c>
      <c r="G589" s="69">
        <v>2.8882319999999999</v>
      </c>
      <c r="H589" s="69">
        <v>6.4</v>
      </c>
      <c r="I589" s="69">
        <v>20.213768999999999</v>
      </c>
      <c r="J589" s="69">
        <v>2240.67</v>
      </c>
      <c r="K589" s="69">
        <v>20.213768999999999</v>
      </c>
      <c r="L589" s="69">
        <v>2240.67</v>
      </c>
      <c r="M589" s="70">
        <v>9.0213056808900894E-3</v>
      </c>
      <c r="N589" s="71">
        <v>64.746000000000009</v>
      </c>
      <c r="O589" s="71">
        <v>0.58409345761490983</v>
      </c>
      <c r="P589" s="350">
        <v>541.27834085340533</v>
      </c>
      <c r="Q589" s="403">
        <v>35.045607456894587</v>
      </c>
    </row>
    <row r="590" spans="1:17" ht="12.75" customHeight="1">
      <c r="A590" s="119"/>
      <c r="B590" s="9" t="s">
        <v>473</v>
      </c>
      <c r="C590" s="346" t="s">
        <v>454</v>
      </c>
      <c r="D590" s="21">
        <v>20</v>
      </c>
      <c r="E590" s="21">
        <v>1997</v>
      </c>
      <c r="F590" s="54">
        <f>SUM(G590+H590+I590)</f>
        <v>15.600000000000001</v>
      </c>
      <c r="G590" s="54">
        <v>1.6</v>
      </c>
      <c r="H590" s="54">
        <v>3.2</v>
      </c>
      <c r="I590" s="54">
        <v>10.8</v>
      </c>
      <c r="J590" s="54">
        <v>1186.4000000000001</v>
      </c>
      <c r="K590" s="54">
        <v>10.768000000000001</v>
      </c>
      <c r="L590" s="54">
        <v>1186.4000000000001</v>
      </c>
      <c r="M590" s="58">
        <f>K590/L590</f>
        <v>9.0761968981793659E-3</v>
      </c>
      <c r="N590" s="59">
        <v>55.2</v>
      </c>
      <c r="O590" s="60">
        <f>M590*N590</f>
        <v>0.50100606877950105</v>
      </c>
      <c r="P590" s="141">
        <f>M590*60*1000</f>
        <v>544.57181389076197</v>
      </c>
      <c r="Q590" s="142">
        <f>P590*N590/1000</f>
        <v>30.060364126770061</v>
      </c>
    </row>
    <row r="591" spans="1:17" ht="12.75" customHeight="1">
      <c r="A591" s="119"/>
      <c r="B591" s="24" t="s">
        <v>698</v>
      </c>
      <c r="C591" s="337" t="s">
        <v>682</v>
      </c>
      <c r="D591" s="338">
        <v>47</v>
      </c>
      <c r="E591" s="338" t="s">
        <v>278</v>
      </c>
      <c r="F591" s="339">
        <v>22.225999999999999</v>
      </c>
      <c r="G591" s="339">
        <v>5.0788840000000004</v>
      </c>
      <c r="H591" s="339">
        <v>0</v>
      </c>
      <c r="I591" s="339">
        <v>17.147123000000001</v>
      </c>
      <c r="J591" s="339">
        <v>1879.63</v>
      </c>
      <c r="K591" s="339">
        <v>17.147123000000001</v>
      </c>
      <c r="L591" s="339">
        <v>1879.63</v>
      </c>
      <c r="M591" s="340">
        <v>9.1226055127870912E-3</v>
      </c>
      <c r="N591" s="341">
        <v>61.040000000000006</v>
      </c>
      <c r="O591" s="341">
        <v>0.55684384050052416</v>
      </c>
      <c r="P591" s="342">
        <v>547.35633076722547</v>
      </c>
      <c r="Q591" s="399">
        <v>33.410630430031446</v>
      </c>
    </row>
    <row r="592" spans="1:17" ht="12.75" customHeight="1">
      <c r="A592" s="119"/>
      <c r="B592" s="9" t="s">
        <v>117</v>
      </c>
      <c r="C592" s="140" t="s">
        <v>109</v>
      </c>
      <c r="D592" s="8">
        <v>20</v>
      </c>
      <c r="E592" s="8">
        <v>1990</v>
      </c>
      <c r="F592" s="57">
        <v>15.288</v>
      </c>
      <c r="G592" s="57">
        <v>2.2330000000000001</v>
      </c>
      <c r="H592" s="57">
        <v>3.2</v>
      </c>
      <c r="I592" s="57">
        <v>9.8539999999999992</v>
      </c>
      <c r="J592" s="57">
        <v>1069.95</v>
      </c>
      <c r="K592" s="57">
        <v>9.8539999999999992</v>
      </c>
      <c r="L592" s="57">
        <v>1069.95</v>
      </c>
      <c r="M592" s="58">
        <f>K592/L592</f>
        <v>9.2097761577643808E-3</v>
      </c>
      <c r="N592" s="59">
        <v>50.2</v>
      </c>
      <c r="O592" s="60">
        <f>M592*N592</f>
        <v>0.46233076311977195</v>
      </c>
      <c r="P592" s="141">
        <f>M592*60*1000</f>
        <v>552.58656946586279</v>
      </c>
      <c r="Q592" s="142">
        <f>P592*N592/1000</f>
        <v>27.739845787186315</v>
      </c>
    </row>
    <row r="593" spans="1:17" ht="12.75" customHeight="1">
      <c r="A593" s="119"/>
      <c r="B593" s="9" t="s">
        <v>46</v>
      </c>
      <c r="C593" s="140" t="s">
        <v>33</v>
      </c>
      <c r="D593" s="8">
        <v>13</v>
      </c>
      <c r="E593" s="8" t="s">
        <v>31</v>
      </c>
      <c r="F593" s="57">
        <f>+G593+H593+I593</f>
        <v>5.3302610000000001</v>
      </c>
      <c r="G593" s="57">
        <v>0</v>
      </c>
      <c r="H593" s="57">
        <v>0</v>
      </c>
      <c r="I593" s="57">
        <v>5.3302610000000001</v>
      </c>
      <c r="J593" s="57">
        <v>577.27</v>
      </c>
      <c r="K593" s="57">
        <v>5.3302610000000001</v>
      </c>
      <c r="L593" s="57">
        <v>577.27</v>
      </c>
      <c r="M593" s="58">
        <f>K593/L593</f>
        <v>9.2335666152753484E-3</v>
      </c>
      <c r="N593" s="59">
        <v>65.727000000000004</v>
      </c>
      <c r="O593" s="60">
        <f>M593*N593</f>
        <v>0.6068946329222028</v>
      </c>
      <c r="P593" s="141">
        <f>M593*60*1000</f>
        <v>554.01399691652091</v>
      </c>
      <c r="Q593" s="142">
        <f>P593*N593/1000</f>
        <v>36.413677975332178</v>
      </c>
    </row>
    <row r="594" spans="1:17" ht="12.75" customHeight="1">
      <c r="A594" s="119"/>
      <c r="B594" s="9" t="s">
        <v>117</v>
      </c>
      <c r="C594" s="140" t="s">
        <v>112</v>
      </c>
      <c r="D594" s="8">
        <v>20</v>
      </c>
      <c r="E594" s="8">
        <v>1984</v>
      </c>
      <c r="F594" s="57">
        <v>14.579000000000001</v>
      </c>
      <c r="G594" s="57">
        <v>1.5629999999999999</v>
      </c>
      <c r="H594" s="57">
        <v>3.2</v>
      </c>
      <c r="I594" s="57">
        <v>9.8149999999999995</v>
      </c>
      <c r="J594" s="57">
        <v>1058.05</v>
      </c>
      <c r="K594" s="57">
        <v>9.8149999999999995</v>
      </c>
      <c r="L594" s="57">
        <v>1058.05</v>
      </c>
      <c r="M594" s="58">
        <f>K594/L594</f>
        <v>9.2764992202636933E-3</v>
      </c>
      <c r="N594" s="59">
        <v>50.2</v>
      </c>
      <c r="O594" s="60">
        <f>M594*N594</f>
        <v>0.4656802608572374</v>
      </c>
      <c r="P594" s="141">
        <f>M594*60*1000</f>
        <v>556.58995321582165</v>
      </c>
      <c r="Q594" s="142">
        <f>P594*N594/1000</f>
        <v>27.940815651434249</v>
      </c>
    </row>
    <row r="595" spans="1:17" ht="12.75" customHeight="1">
      <c r="A595" s="119"/>
      <c r="B595" s="9" t="s">
        <v>117</v>
      </c>
      <c r="C595" s="140" t="s">
        <v>116</v>
      </c>
      <c r="D595" s="8">
        <v>20</v>
      </c>
      <c r="E595" s="8">
        <v>1981</v>
      </c>
      <c r="F595" s="57">
        <v>15.21</v>
      </c>
      <c r="G595" s="57">
        <v>2.3450000000000002</v>
      </c>
      <c r="H595" s="57">
        <v>3.2</v>
      </c>
      <c r="I595" s="57">
        <v>9.6649999999999991</v>
      </c>
      <c r="J595" s="57">
        <v>1038.74</v>
      </c>
      <c r="K595" s="57">
        <v>9.6649999999999991</v>
      </c>
      <c r="L595" s="57">
        <v>1038.74</v>
      </c>
      <c r="M595" s="58">
        <f>K595/L595</f>
        <v>9.304542041319289E-3</v>
      </c>
      <c r="N595" s="59">
        <v>50.2</v>
      </c>
      <c r="O595" s="60">
        <f>M595*N595</f>
        <v>0.46708801047422832</v>
      </c>
      <c r="P595" s="141">
        <f>M595*60*1000</f>
        <v>558.27252247915737</v>
      </c>
      <c r="Q595" s="142">
        <f>P595*N595/1000</f>
        <v>28.0252806284537</v>
      </c>
    </row>
    <row r="596" spans="1:17" ht="12.75" customHeight="1">
      <c r="A596" s="119"/>
      <c r="B596" s="24" t="s">
        <v>179</v>
      </c>
      <c r="C596" s="140" t="s">
        <v>159</v>
      </c>
      <c r="D596" s="8">
        <v>102</v>
      </c>
      <c r="E596" s="8">
        <v>1982</v>
      </c>
      <c r="F596" s="57">
        <v>26.587299999999999</v>
      </c>
      <c r="G596" s="57">
        <v>6.5148000000000001</v>
      </c>
      <c r="H596" s="57">
        <v>0</v>
      </c>
      <c r="I596" s="57">
        <f>F596-G596-H596</f>
        <v>20.072499999999998</v>
      </c>
      <c r="J596" s="57">
        <v>2155.7600000000002</v>
      </c>
      <c r="K596" s="57">
        <f>I596</f>
        <v>20.072499999999998</v>
      </c>
      <c r="L596" s="57">
        <f>J596</f>
        <v>2155.7600000000002</v>
      </c>
      <c r="M596" s="58">
        <f>K596/L596</f>
        <v>9.311101421308492E-3</v>
      </c>
      <c r="N596" s="59">
        <v>57.7</v>
      </c>
      <c r="O596" s="60">
        <f>M596*N596</f>
        <v>0.5372505520095</v>
      </c>
      <c r="P596" s="141">
        <f>M596*60*1000</f>
        <v>558.66608527850951</v>
      </c>
      <c r="Q596" s="142">
        <f>P596*N596/1000</f>
        <v>32.235033120570002</v>
      </c>
    </row>
    <row r="597" spans="1:17" ht="12.75" customHeight="1">
      <c r="A597" s="119"/>
      <c r="B597" s="9" t="s">
        <v>117</v>
      </c>
      <c r="C597" s="140" t="s">
        <v>115</v>
      </c>
      <c r="D597" s="8">
        <v>20</v>
      </c>
      <c r="E597" s="8">
        <v>1981</v>
      </c>
      <c r="F597" s="57">
        <v>14.417</v>
      </c>
      <c r="G597" s="57">
        <v>1.508</v>
      </c>
      <c r="H597" s="57">
        <v>3.2</v>
      </c>
      <c r="I597" s="57">
        <v>9.7089999999999996</v>
      </c>
      <c r="J597" s="57">
        <v>1034.8499999999999</v>
      </c>
      <c r="K597" s="57">
        <v>9.7089999999999996</v>
      </c>
      <c r="L597" s="57">
        <v>1034.8499999999999</v>
      </c>
      <c r="M597" s="58">
        <f>K597/L597</f>
        <v>9.3820360438710924E-3</v>
      </c>
      <c r="N597" s="59">
        <v>50.2</v>
      </c>
      <c r="O597" s="60">
        <f>M597*N597</f>
        <v>0.47097820940232887</v>
      </c>
      <c r="P597" s="141">
        <f>M597*60*1000</f>
        <v>562.92216263226555</v>
      </c>
      <c r="Q597" s="142">
        <f>P597*N597/1000</f>
        <v>28.258692564139732</v>
      </c>
    </row>
    <row r="598" spans="1:17" ht="12.75" customHeight="1">
      <c r="A598" s="119"/>
      <c r="B598" s="9" t="s">
        <v>117</v>
      </c>
      <c r="C598" s="140" t="s">
        <v>107</v>
      </c>
      <c r="D598" s="8">
        <v>20</v>
      </c>
      <c r="E598" s="8">
        <v>1982</v>
      </c>
      <c r="F598" s="57">
        <v>15.616</v>
      </c>
      <c r="G598" s="57">
        <v>2.7360000000000002</v>
      </c>
      <c r="H598" s="57">
        <v>3.2</v>
      </c>
      <c r="I598" s="57">
        <v>9.68</v>
      </c>
      <c r="J598" s="57">
        <v>1027.75</v>
      </c>
      <c r="K598" s="57">
        <v>9.68</v>
      </c>
      <c r="L598" s="57">
        <v>1027.75</v>
      </c>
      <c r="M598" s="58">
        <f>K598/L598</f>
        <v>9.4186329360252969E-3</v>
      </c>
      <c r="N598" s="59">
        <v>50.2</v>
      </c>
      <c r="O598" s="60">
        <f>M598*N598</f>
        <v>0.47281537338846991</v>
      </c>
      <c r="P598" s="141">
        <f>M598*60*1000</f>
        <v>565.11797616151784</v>
      </c>
      <c r="Q598" s="142">
        <f>P598*N598/1000</f>
        <v>28.368922403308201</v>
      </c>
    </row>
    <row r="599" spans="1:17" ht="12.75" customHeight="1">
      <c r="A599" s="119"/>
      <c r="B599" s="24" t="s">
        <v>179</v>
      </c>
      <c r="C599" s="140" t="s">
        <v>160</v>
      </c>
      <c r="D599" s="8">
        <v>60</v>
      </c>
      <c r="E599" s="8">
        <v>1976</v>
      </c>
      <c r="F599" s="57">
        <v>45.819499999999998</v>
      </c>
      <c r="G599" s="57">
        <v>9.3770000000000007</v>
      </c>
      <c r="H599" s="57">
        <v>5.9</v>
      </c>
      <c r="I599" s="57">
        <f>F599-G599-H599</f>
        <v>30.542499999999997</v>
      </c>
      <c r="J599" s="57">
        <v>3146.98</v>
      </c>
      <c r="K599" s="57">
        <f>I599</f>
        <v>30.542499999999997</v>
      </c>
      <c r="L599" s="57">
        <f>J599</f>
        <v>3146.98</v>
      </c>
      <c r="M599" s="58">
        <f>K599/L599</f>
        <v>9.705336544877945E-3</v>
      </c>
      <c r="N599" s="59">
        <v>57.7</v>
      </c>
      <c r="O599" s="60">
        <f>M599*N599</f>
        <v>0.55999791863945747</v>
      </c>
      <c r="P599" s="141">
        <f>M599*60*1000</f>
        <v>582.32019269267664</v>
      </c>
      <c r="Q599" s="142">
        <f>P599*N599/1000</f>
        <v>33.59987511836745</v>
      </c>
    </row>
    <row r="600" spans="1:17" ht="12.75" customHeight="1">
      <c r="A600" s="119"/>
      <c r="B600" s="9" t="s">
        <v>473</v>
      </c>
      <c r="C600" s="346" t="s">
        <v>465</v>
      </c>
      <c r="D600" s="21">
        <v>50</v>
      </c>
      <c r="E600" s="21">
        <v>1973</v>
      </c>
      <c r="F600" s="54">
        <f>SUM(G600+H600+I600)</f>
        <v>36</v>
      </c>
      <c r="G600" s="54">
        <v>3.5</v>
      </c>
      <c r="H600" s="54">
        <v>7.8</v>
      </c>
      <c r="I600" s="54">
        <v>24.7</v>
      </c>
      <c r="J600" s="54">
        <v>2510.2199999999998</v>
      </c>
      <c r="K600" s="54">
        <v>24.731000000000002</v>
      </c>
      <c r="L600" s="54">
        <v>2510.1999999999998</v>
      </c>
      <c r="M600" s="58">
        <f>K600/L600</f>
        <v>9.8522030117122149E-3</v>
      </c>
      <c r="N600" s="59">
        <v>55.2</v>
      </c>
      <c r="O600" s="60">
        <f>M600*N600</f>
        <v>0.54384160624651434</v>
      </c>
      <c r="P600" s="141">
        <f>M600*60*1000</f>
        <v>591.13218070273285</v>
      </c>
      <c r="Q600" s="142">
        <f>P600*N600/1000</f>
        <v>32.630496374790852</v>
      </c>
    </row>
    <row r="601" spans="1:17" ht="12.75" customHeight="1">
      <c r="A601" s="119"/>
      <c r="B601" s="24" t="s">
        <v>562</v>
      </c>
      <c r="C601" s="140" t="s">
        <v>557</v>
      </c>
      <c r="D601" s="8">
        <v>20</v>
      </c>
      <c r="E601" s="8" t="s">
        <v>278</v>
      </c>
      <c r="F601" s="57">
        <f>SUM(G601:I601)</f>
        <v>15.02</v>
      </c>
      <c r="G601" s="57">
        <v>1.51</v>
      </c>
      <c r="H601" s="57">
        <v>3.16</v>
      </c>
      <c r="I601" s="57">
        <v>10.35</v>
      </c>
      <c r="J601" s="57">
        <v>1040.79</v>
      </c>
      <c r="K601" s="57">
        <v>10.35</v>
      </c>
      <c r="L601" s="57">
        <v>1040.79</v>
      </c>
      <c r="M601" s="58">
        <f>K601/L601</f>
        <v>9.9443691811028165E-3</v>
      </c>
      <c r="N601" s="59">
        <v>49.27</v>
      </c>
      <c r="O601" s="60">
        <f>M601*N601</f>
        <v>0.48995906955293578</v>
      </c>
      <c r="P601" s="141">
        <f>M601*60*1000</f>
        <v>596.66215086616899</v>
      </c>
      <c r="Q601" s="142">
        <f>P601*N601/1000</f>
        <v>29.397544173176151</v>
      </c>
    </row>
    <row r="602" spans="1:17" ht="12.75" customHeight="1">
      <c r="A602" s="119"/>
      <c r="B602" s="24" t="s">
        <v>249</v>
      </c>
      <c r="C602" s="178" t="s">
        <v>235</v>
      </c>
      <c r="D602" s="9">
        <v>10</v>
      </c>
      <c r="E602" s="9">
        <v>1973</v>
      </c>
      <c r="F602" s="51">
        <f>SUM(G602:I602)</f>
        <v>8.0470000000000006</v>
      </c>
      <c r="G602" s="51">
        <v>0</v>
      </c>
      <c r="H602" s="51">
        <v>0</v>
      </c>
      <c r="I602" s="51">
        <v>8.0470000000000006</v>
      </c>
      <c r="J602" s="51">
        <v>804.68</v>
      </c>
      <c r="K602" s="51">
        <v>8.0470000000000006</v>
      </c>
      <c r="L602" s="51">
        <v>804.68</v>
      </c>
      <c r="M602" s="52">
        <f>K602/L602</f>
        <v>1.0000248546005867E-2</v>
      </c>
      <c r="N602" s="53">
        <v>71.2</v>
      </c>
      <c r="O602" s="53">
        <f>M602*N602</f>
        <v>0.71201769647561775</v>
      </c>
      <c r="P602" s="179">
        <f>M602*60*1000</f>
        <v>600.01491276035199</v>
      </c>
      <c r="Q602" s="180">
        <f>P602*N602/1000</f>
        <v>42.721061788537064</v>
      </c>
    </row>
    <row r="603" spans="1:17" ht="12.75" customHeight="1">
      <c r="A603" s="119"/>
      <c r="B603" s="24" t="s">
        <v>318</v>
      </c>
      <c r="C603" s="178" t="s">
        <v>298</v>
      </c>
      <c r="D603" s="9">
        <v>45</v>
      </c>
      <c r="E603" s="9" t="s">
        <v>278</v>
      </c>
      <c r="F603" s="51">
        <v>50.640010000000004</v>
      </c>
      <c r="G603" s="51">
        <v>23.280005000000003</v>
      </c>
      <c r="H603" s="51">
        <v>4.08</v>
      </c>
      <c r="I603" s="51">
        <v>23.280005000000003</v>
      </c>
      <c r="J603" s="51">
        <v>2327.94</v>
      </c>
      <c r="K603" s="51">
        <v>23.280005000000003</v>
      </c>
      <c r="L603" s="51">
        <v>2327.94</v>
      </c>
      <c r="M603" s="52">
        <v>1.0000259886423191E-2</v>
      </c>
      <c r="N603" s="53">
        <v>49.1</v>
      </c>
      <c r="O603" s="53">
        <v>0.49101276042337871</v>
      </c>
      <c r="P603" s="179">
        <v>600.01559318539148</v>
      </c>
      <c r="Q603" s="180">
        <v>29.460765625402725</v>
      </c>
    </row>
    <row r="604" spans="1:17" ht="12.75" customHeight="1">
      <c r="A604" s="119"/>
      <c r="B604" s="9" t="s">
        <v>637</v>
      </c>
      <c r="C604" s="355" t="s">
        <v>617</v>
      </c>
      <c r="D604" s="356">
        <v>4</v>
      </c>
      <c r="E604" s="356" t="s">
        <v>278</v>
      </c>
      <c r="F604" s="357">
        <f>G604+H604+I604</f>
        <v>3.2649999999999997</v>
      </c>
      <c r="G604" s="357">
        <v>0.32750000000000001</v>
      </c>
      <c r="H604" s="357">
        <v>0.64</v>
      </c>
      <c r="I604" s="357">
        <v>2.2974999999999999</v>
      </c>
      <c r="J604" s="357">
        <v>228.92</v>
      </c>
      <c r="K604" s="357">
        <f>I604</f>
        <v>2.2974999999999999</v>
      </c>
      <c r="L604" s="357">
        <f>J604</f>
        <v>228.92</v>
      </c>
      <c r="M604" s="358">
        <f>K604/L604</f>
        <v>1.0036257207758168E-2</v>
      </c>
      <c r="N604" s="66">
        <v>46.5</v>
      </c>
      <c r="O604" s="359">
        <f>M604*N604</f>
        <v>0.46668596016075481</v>
      </c>
      <c r="P604" s="360">
        <f>M604*60*1000</f>
        <v>602.17543246549008</v>
      </c>
      <c r="Q604" s="405">
        <f>P604*N604/1000</f>
        <v>28.00115760964529</v>
      </c>
    </row>
    <row r="605" spans="1:17" ht="12.75" customHeight="1">
      <c r="A605" s="119"/>
      <c r="B605" s="24" t="s">
        <v>318</v>
      </c>
      <c r="C605" s="178" t="s">
        <v>299</v>
      </c>
      <c r="D605" s="9">
        <v>31</v>
      </c>
      <c r="E605" s="9" t="s">
        <v>278</v>
      </c>
      <c r="F605" s="51">
        <v>32.527991999999998</v>
      </c>
      <c r="G605" s="51">
        <v>15.243995999999999</v>
      </c>
      <c r="H605" s="51">
        <v>2.04</v>
      </c>
      <c r="I605" s="51">
        <v>15.243995999999999</v>
      </c>
      <c r="J605" s="51">
        <v>1515.1100000000001</v>
      </c>
      <c r="K605" s="51">
        <v>15.243995999999999</v>
      </c>
      <c r="L605" s="51">
        <v>1515.1100000000001</v>
      </c>
      <c r="M605" s="52">
        <v>1.0061313039977295E-2</v>
      </c>
      <c r="N605" s="53">
        <v>49.1</v>
      </c>
      <c r="O605" s="53">
        <v>0.49401047026288519</v>
      </c>
      <c r="P605" s="179">
        <v>603.67878239863774</v>
      </c>
      <c r="Q605" s="180">
        <v>29.640628215773116</v>
      </c>
    </row>
    <row r="606" spans="1:17" ht="12.75" customHeight="1">
      <c r="A606" s="119"/>
      <c r="B606" s="24" t="s">
        <v>318</v>
      </c>
      <c r="C606" s="178" t="s">
        <v>300</v>
      </c>
      <c r="D606" s="9">
        <v>36</v>
      </c>
      <c r="E606" s="9" t="s">
        <v>278</v>
      </c>
      <c r="F606" s="51">
        <v>51.662006000000005</v>
      </c>
      <c r="G606" s="51">
        <v>23.842003000000002</v>
      </c>
      <c r="H606" s="51">
        <v>3.9780000000000002</v>
      </c>
      <c r="I606" s="51">
        <v>23.842003000000002</v>
      </c>
      <c r="J606" s="51">
        <v>2364.36</v>
      </c>
      <c r="K606" s="51">
        <v>23.79</v>
      </c>
      <c r="L606" s="51">
        <v>2364.36</v>
      </c>
      <c r="M606" s="52">
        <v>1.0061919504643963E-2</v>
      </c>
      <c r="N606" s="53">
        <v>49.1</v>
      </c>
      <c r="O606" s="53">
        <v>0.49404024767801857</v>
      </c>
      <c r="P606" s="179">
        <v>603.71517027863774</v>
      </c>
      <c r="Q606" s="180">
        <v>29.642414860681114</v>
      </c>
    </row>
    <row r="607" spans="1:17" ht="12.75" customHeight="1">
      <c r="A607" s="119"/>
      <c r="B607" s="24" t="s">
        <v>179</v>
      </c>
      <c r="C607" s="140" t="s">
        <v>161</v>
      </c>
      <c r="D607" s="8">
        <v>90</v>
      </c>
      <c r="E607" s="8">
        <v>1988</v>
      </c>
      <c r="F607" s="57">
        <v>72.106899999999996</v>
      </c>
      <c r="G607" s="57">
        <v>17.065000000000001</v>
      </c>
      <c r="H607" s="57">
        <v>9</v>
      </c>
      <c r="I607" s="57">
        <f>F607-G607-H607</f>
        <v>46.041899999999998</v>
      </c>
      <c r="J607" s="57">
        <v>4571.46</v>
      </c>
      <c r="K607" s="57">
        <f>I607</f>
        <v>46.041899999999998</v>
      </c>
      <c r="L607" s="57">
        <f>J607</f>
        <v>4571.46</v>
      </c>
      <c r="M607" s="58">
        <f>K607/L607</f>
        <v>1.0071596382774868E-2</v>
      </c>
      <c r="N607" s="59">
        <v>57.7</v>
      </c>
      <c r="O607" s="60">
        <f>M607*N607</f>
        <v>0.58113111128610995</v>
      </c>
      <c r="P607" s="141">
        <f>M607*60*1000</f>
        <v>604.29578296649208</v>
      </c>
      <c r="Q607" s="142">
        <f>P607*N607/1000</f>
        <v>34.867866677166596</v>
      </c>
    </row>
    <row r="608" spans="1:17" ht="12.75" customHeight="1">
      <c r="A608" s="119"/>
      <c r="B608" s="24" t="s">
        <v>318</v>
      </c>
      <c r="C608" s="178" t="s">
        <v>301</v>
      </c>
      <c r="D608" s="9">
        <v>20</v>
      </c>
      <c r="E608" s="9" t="s">
        <v>278</v>
      </c>
      <c r="F608" s="51">
        <v>33.243995999999996</v>
      </c>
      <c r="G608" s="51">
        <v>15.295997999999999</v>
      </c>
      <c r="H608" s="51">
        <v>2.6520000000000001</v>
      </c>
      <c r="I608" s="51">
        <v>15.295997999999999</v>
      </c>
      <c r="J608" s="51">
        <v>1514.56</v>
      </c>
      <c r="K608" s="51">
        <v>15.295997999999999</v>
      </c>
      <c r="L608" s="51">
        <v>1514.56</v>
      </c>
      <c r="M608" s="52">
        <v>1.009930144728502E-2</v>
      </c>
      <c r="N608" s="53">
        <v>49.1</v>
      </c>
      <c r="O608" s="53">
        <v>0.49587570106169448</v>
      </c>
      <c r="P608" s="179">
        <v>605.95808683710118</v>
      </c>
      <c r="Q608" s="180">
        <v>29.752542063701668</v>
      </c>
    </row>
    <row r="609" spans="1:17" ht="12.75" customHeight="1">
      <c r="A609" s="119"/>
      <c r="B609" s="24" t="s">
        <v>318</v>
      </c>
      <c r="C609" s="178" t="s">
        <v>302</v>
      </c>
      <c r="D609" s="9">
        <v>8</v>
      </c>
      <c r="E609" s="9" t="s">
        <v>278</v>
      </c>
      <c r="F609" s="51">
        <v>8.6280000000000001</v>
      </c>
      <c r="G609" s="51">
        <v>4.008</v>
      </c>
      <c r="H609" s="51">
        <v>0.61199999999999999</v>
      </c>
      <c r="I609" s="51">
        <v>4.008</v>
      </c>
      <c r="J609" s="51">
        <v>396.8</v>
      </c>
      <c r="K609" s="51">
        <v>4.008</v>
      </c>
      <c r="L609" s="51">
        <v>396.8</v>
      </c>
      <c r="M609" s="52">
        <v>1.0100806451612904E-2</v>
      </c>
      <c r="N609" s="53">
        <v>49.1</v>
      </c>
      <c r="O609" s="53">
        <v>0.49594959677419359</v>
      </c>
      <c r="P609" s="179">
        <v>606.04838709677426</v>
      </c>
      <c r="Q609" s="180">
        <v>29.756975806451617</v>
      </c>
    </row>
    <row r="610" spans="1:17" ht="12.75" customHeight="1">
      <c r="A610" s="119"/>
      <c r="B610" s="9" t="s">
        <v>473</v>
      </c>
      <c r="C610" s="346" t="s">
        <v>453</v>
      </c>
      <c r="D610" s="21">
        <v>21</v>
      </c>
      <c r="E610" s="21">
        <v>1998</v>
      </c>
      <c r="F610" s="54">
        <f>SUM(G610+H610+I610)</f>
        <v>17.600000000000001</v>
      </c>
      <c r="G610" s="54">
        <v>2.2000000000000002</v>
      </c>
      <c r="H610" s="54">
        <v>3.4</v>
      </c>
      <c r="I610" s="54">
        <v>12</v>
      </c>
      <c r="J610" s="54">
        <v>1178.27</v>
      </c>
      <c r="K610" s="54">
        <v>11.976000000000001</v>
      </c>
      <c r="L610" s="54">
        <v>1178.27</v>
      </c>
      <c r="M610" s="58">
        <f>K610/L610</f>
        <v>1.0164054079285733E-2</v>
      </c>
      <c r="N610" s="59">
        <v>55.2</v>
      </c>
      <c r="O610" s="60">
        <f>M610*N610</f>
        <v>0.56105578517657251</v>
      </c>
      <c r="P610" s="141">
        <f>M610*60*1000</f>
        <v>609.84324475714402</v>
      </c>
      <c r="Q610" s="142">
        <f>P610*N610/1000</f>
        <v>33.663347110594351</v>
      </c>
    </row>
    <row r="611" spans="1:17" ht="12.75" customHeight="1">
      <c r="A611" s="119"/>
      <c r="B611" s="9" t="s">
        <v>401</v>
      </c>
      <c r="C611" s="178" t="s">
        <v>379</v>
      </c>
      <c r="D611" s="9">
        <v>50</v>
      </c>
      <c r="E611" s="9">
        <v>1975</v>
      </c>
      <c r="F611" s="51">
        <v>36.32</v>
      </c>
      <c r="G611" s="51">
        <v>3.3660000000000001</v>
      </c>
      <c r="H611" s="51">
        <v>7.68</v>
      </c>
      <c r="I611" s="51">
        <v>25.274000000000001</v>
      </c>
      <c r="J611" s="51">
        <v>2485.16</v>
      </c>
      <c r="K611" s="51">
        <v>25.274000000000001</v>
      </c>
      <c r="L611" s="51">
        <v>2485.16</v>
      </c>
      <c r="M611" s="52">
        <f>K611/L611</f>
        <v>1.0169968935601733E-2</v>
      </c>
      <c r="N611" s="53">
        <v>61.585000000000001</v>
      </c>
      <c r="O611" s="53">
        <f>M611*N611</f>
        <v>0.62631753689903269</v>
      </c>
      <c r="P611" s="179">
        <f>M611*1000*60</f>
        <v>610.19813613610404</v>
      </c>
      <c r="Q611" s="180">
        <f>O611*60</f>
        <v>37.579052213941964</v>
      </c>
    </row>
    <row r="612" spans="1:17" ht="12.75" customHeight="1">
      <c r="A612" s="119"/>
      <c r="B612" s="9" t="s">
        <v>637</v>
      </c>
      <c r="C612" s="355" t="s">
        <v>618</v>
      </c>
      <c r="D612" s="356">
        <v>7</v>
      </c>
      <c r="E612" s="356" t="s">
        <v>278</v>
      </c>
      <c r="F612" s="357">
        <f>G612+H612+I612</f>
        <v>4.8000000000000007</v>
      </c>
      <c r="G612" s="357">
        <v>0.49120000000000003</v>
      </c>
      <c r="H612" s="357">
        <v>0.96</v>
      </c>
      <c r="I612" s="357">
        <v>3.3488000000000002</v>
      </c>
      <c r="J612" s="357">
        <v>328.92</v>
      </c>
      <c r="K612" s="357">
        <f>I612</f>
        <v>3.3488000000000002</v>
      </c>
      <c r="L612" s="357">
        <f>J612</f>
        <v>328.92</v>
      </c>
      <c r="M612" s="358">
        <f>K612/L612</f>
        <v>1.0181199075763104E-2</v>
      </c>
      <c r="N612" s="66">
        <v>46.5</v>
      </c>
      <c r="O612" s="359">
        <f>M612*N612</f>
        <v>0.47342575702298434</v>
      </c>
      <c r="P612" s="360">
        <f>M612*60*1000</f>
        <v>610.87194454578628</v>
      </c>
      <c r="Q612" s="405">
        <f>P612*N612/1000</f>
        <v>28.405545421379063</v>
      </c>
    </row>
    <row r="613" spans="1:17" ht="12.75" customHeight="1">
      <c r="A613" s="119"/>
      <c r="B613" s="24" t="s">
        <v>249</v>
      </c>
      <c r="C613" s="178" t="s">
        <v>236</v>
      </c>
      <c r="D613" s="9">
        <v>17</v>
      </c>
      <c r="E613" s="9">
        <v>1973</v>
      </c>
      <c r="F613" s="51">
        <f>SUM(G613:I613)</f>
        <v>13.445</v>
      </c>
      <c r="G613" s="51">
        <v>0</v>
      </c>
      <c r="H613" s="51">
        <v>0</v>
      </c>
      <c r="I613" s="51">
        <v>13.445</v>
      </c>
      <c r="J613" s="51">
        <v>1317.97</v>
      </c>
      <c r="K613" s="51">
        <v>13.445</v>
      </c>
      <c r="L613" s="51">
        <v>1317.97</v>
      </c>
      <c r="M613" s="52">
        <f>K613/L613</f>
        <v>1.0201294414895635E-2</v>
      </c>
      <c r="N613" s="53">
        <v>71.2</v>
      </c>
      <c r="O613" s="53">
        <f>M613*N613</f>
        <v>0.72633216234056919</v>
      </c>
      <c r="P613" s="179">
        <f>M613*60*1000</f>
        <v>612.07766489373807</v>
      </c>
      <c r="Q613" s="180">
        <f>P613*N613/1000</f>
        <v>43.579929740434153</v>
      </c>
    </row>
    <row r="614" spans="1:17" ht="12.75" customHeight="1">
      <c r="A614" s="119"/>
      <c r="B614" s="9" t="s">
        <v>871</v>
      </c>
      <c r="C614" s="354" t="s">
        <v>868</v>
      </c>
      <c r="D614" s="68">
        <v>45</v>
      </c>
      <c r="E614" s="68">
        <v>1972</v>
      </c>
      <c r="F614" s="69">
        <v>29.393999999999998</v>
      </c>
      <c r="G614" s="69">
        <v>3.3836460000000002</v>
      </c>
      <c r="H614" s="69">
        <v>7.2</v>
      </c>
      <c r="I614" s="69">
        <v>18.810352000000002</v>
      </c>
      <c r="J614" s="69">
        <v>1840.92</v>
      </c>
      <c r="K614" s="69">
        <v>18.810352000000002</v>
      </c>
      <c r="L614" s="69">
        <v>1840.92</v>
      </c>
      <c r="M614" s="70">
        <v>1.0217908437085806E-2</v>
      </c>
      <c r="N614" s="71">
        <v>64.746000000000009</v>
      </c>
      <c r="O614" s="71">
        <v>0.66156869966755771</v>
      </c>
      <c r="P614" s="350">
        <v>613.07450622514841</v>
      </c>
      <c r="Q614" s="403">
        <v>39.694121980053467</v>
      </c>
    </row>
    <row r="615" spans="1:17" ht="12.75" customHeight="1">
      <c r="A615" s="119"/>
      <c r="B615" s="9" t="s">
        <v>637</v>
      </c>
      <c r="C615" s="355" t="s">
        <v>619</v>
      </c>
      <c r="D615" s="356">
        <v>12</v>
      </c>
      <c r="E615" s="356" t="s">
        <v>278</v>
      </c>
      <c r="F615" s="357">
        <f>G615+H615+I615</f>
        <v>8.7899999999999991</v>
      </c>
      <c r="G615" s="357">
        <v>1.3099000000000001</v>
      </c>
      <c r="H615" s="357">
        <v>1.92</v>
      </c>
      <c r="I615" s="357">
        <v>5.5601000000000003</v>
      </c>
      <c r="J615" s="357">
        <v>543.85</v>
      </c>
      <c r="K615" s="357">
        <f>I615</f>
        <v>5.5601000000000003</v>
      </c>
      <c r="L615" s="357">
        <f>J615</f>
        <v>543.85</v>
      </c>
      <c r="M615" s="358">
        <f>K615/L615</f>
        <v>1.0223591063712421E-2</v>
      </c>
      <c r="N615" s="66">
        <v>46.5</v>
      </c>
      <c r="O615" s="359">
        <f>M615*N615</f>
        <v>0.47539698446262757</v>
      </c>
      <c r="P615" s="360">
        <f>M615*60*1000</f>
        <v>613.41546382274521</v>
      </c>
      <c r="Q615" s="405">
        <f>P615*N615/1000</f>
        <v>28.523819067757653</v>
      </c>
    </row>
    <row r="616" spans="1:17" ht="12.75" customHeight="1">
      <c r="A616" s="119"/>
      <c r="B616" s="9" t="s">
        <v>401</v>
      </c>
      <c r="C616" s="178" t="s">
        <v>384</v>
      </c>
      <c r="D616" s="9">
        <v>60</v>
      </c>
      <c r="E616" s="9">
        <v>1981</v>
      </c>
      <c r="F616" s="51">
        <v>46.2</v>
      </c>
      <c r="G616" s="51">
        <v>4.6736019999999998</v>
      </c>
      <c r="H616" s="51">
        <v>9.6</v>
      </c>
      <c r="I616" s="51">
        <v>31.926400000000001</v>
      </c>
      <c r="J616" s="51">
        <v>3122.77</v>
      </c>
      <c r="K616" s="51">
        <v>31.926400000000001</v>
      </c>
      <c r="L616" s="51">
        <v>3122.77</v>
      </c>
      <c r="M616" s="52">
        <f>K616/L616</f>
        <v>1.0223743663478259E-2</v>
      </c>
      <c r="N616" s="53">
        <v>61.585000000000001</v>
      </c>
      <c r="O616" s="53">
        <f>M616*N616</f>
        <v>0.62962925351530863</v>
      </c>
      <c r="P616" s="179">
        <f>M616*1000*60</f>
        <v>613.42461980869552</v>
      </c>
      <c r="Q616" s="180">
        <f>O616*60</f>
        <v>37.777755210918521</v>
      </c>
    </row>
    <row r="617" spans="1:17" ht="12.75" customHeight="1">
      <c r="A617" s="119"/>
      <c r="B617" s="24" t="s">
        <v>318</v>
      </c>
      <c r="C617" s="178" t="s">
        <v>304</v>
      </c>
      <c r="D617" s="9">
        <v>50</v>
      </c>
      <c r="E617" s="9" t="s">
        <v>278</v>
      </c>
      <c r="F617" s="51">
        <v>43.720004000000003</v>
      </c>
      <c r="G617" s="51">
        <v>19.361002000000003</v>
      </c>
      <c r="H617" s="51">
        <v>4.9980000000000002</v>
      </c>
      <c r="I617" s="51">
        <v>19.361002000000003</v>
      </c>
      <c r="J617" s="51">
        <v>1866.89</v>
      </c>
      <c r="K617" s="51">
        <v>19.361002000000003</v>
      </c>
      <c r="L617" s="51">
        <v>1866.89</v>
      </c>
      <c r="M617" s="52">
        <v>1.037072457402418E-2</v>
      </c>
      <c r="N617" s="53">
        <v>49.1</v>
      </c>
      <c r="O617" s="53">
        <v>0.50920257658458723</v>
      </c>
      <c r="P617" s="179">
        <v>622.24347444145076</v>
      </c>
      <c r="Q617" s="180">
        <v>30.552154595075233</v>
      </c>
    </row>
    <row r="618" spans="1:17" ht="12.75" customHeight="1">
      <c r="A618" s="119"/>
      <c r="B618" s="9" t="s">
        <v>637</v>
      </c>
      <c r="C618" s="355" t="s">
        <v>620</v>
      </c>
      <c r="D618" s="356">
        <v>40</v>
      </c>
      <c r="E618" s="356" t="s">
        <v>278</v>
      </c>
      <c r="F618" s="357">
        <f>G618+H618+I618</f>
        <v>26.38</v>
      </c>
      <c r="G618" s="357">
        <v>2.6901999999999999</v>
      </c>
      <c r="H618" s="357">
        <v>6.4</v>
      </c>
      <c r="I618" s="357">
        <v>17.2898</v>
      </c>
      <c r="J618" s="357">
        <v>1664.79</v>
      </c>
      <c r="K618" s="357">
        <f>I618</f>
        <v>17.2898</v>
      </c>
      <c r="L618" s="357">
        <f>J618</f>
        <v>1664.79</v>
      </c>
      <c r="M618" s="358">
        <f>K618/L618</f>
        <v>1.0385574156500219E-2</v>
      </c>
      <c r="N618" s="66">
        <v>46.5</v>
      </c>
      <c r="O618" s="359">
        <f>M618*N618</f>
        <v>0.48292919827726016</v>
      </c>
      <c r="P618" s="360">
        <f>M618*60*1000</f>
        <v>623.13444939001317</v>
      </c>
      <c r="Q618" s="405">
        <f>P618*N618/1000</f>
        <v>28.975751896635611</v>
      </c>
    </row>
    <row r="619" spans="1:17" ht="12.75" customHeight="1">
      <c r="A619" s="119"/>
      <c r="B619" s="24" t="s">
        <v>318</v>
      </c>
      <c r="C619" s="178" t="s">
        <v>303</v>
      </c>
      <c r="D619" s="9">
        <v>12</v>
      </c>
      <c r="E619" s="9" t="s">
        <v>278</v>
      </c>
      <c r="F619" s="51">
        <v>10.480498000000001</v>
      </c>
      <c r="G619" s="51">
        <v>4.8194990000000004</v>
      </c>
      <c r="H619" s="51">
        <v>0.30599999999999999</v>
      </c>
      <c r="I619" s="51">
        <v>5.3549990000000003</v>
      </c>
      <c r="J619" s="51">
        <v>510.21000000000004</v>
      </c>
      <c r="K619" s="51">
        <v>5.31</v>
      </c>
      <c r="L619" s="51">
        <v>510.21000000000004</v>
      </c>
      <c r="M619" s="52">
        <v>1.0407479273240429E-2</v>
      </c>
      <c r="N619" s="53">
        <v>49.1</v>
      </c>
      <c r="O619" s="53">
        <v>0.51100723231610512</v>
      </c>
      <c r="P619" s="179">
        <v>624.4487563944258</v>
      </c>
      <c r="Q619" s="180">
        <v>30.660433938966307</v>
      </c>
    </row>
    <row r="620" spans="1:17" ht="12.75" customHeight="1">
      <c r="A620" s="119"/>
      <c r="B620" s="24" t="s">
        <v>249</v>
      </c>
      <c r="C620" s="178" t="s">
        <v>237</v>
      </c>
      <c r="D620" s="9">
        <v>14</v>
      </c>
      <c r="E620" s="9">
        <v>1966</v>
      </c>
      <c r="F620" s="51">
        <f>SUM(G620:I620)</f>
        <v>4.8780000000000001</v>
      </c>
      <c r="G620" s="51">
        <v>0</v>
      </c>
      <c r="H620" s="51">
        <v>0</v>
      </c>
      <c r="I620" s="51">
        <v>4.8780000000000001</v>
      </c>
      <c r="J620" s="51">
        <v>466.51</v>
      </c>
      <c r="K620" s="51">
        <v>4.8780000000000001</v>
      </c>
      <c r="L620" s="51">
        <v>466.51</v>
      </c>
      <c r="M620" s="52">
        <f>K620/L620</f>
        <v>1.0456367494801827E-2</v>
      </c>
      <c r="N620" s="53">
        <v>71.2</v>
      </c>
      <c r="O620" s="53">
        <f>M620*N620</f>
        <v>0.7444933656298901</v>
      </c>
      <c r="P620" s="179">
        <f>M620*60*1000</f>
        <v>627.38204968810965</v>
      </c>
      <c r="Q620" s="180">
        <f>P620*N620/1000</f>
        <v>44.669601937793409</v>
      </c>
    </row>
    <row r="621" spans="1:17" ht="12.75" customHeight="1">
      <c r="A621" s="119"/>
      <c r="B621" s="9" t="s">
        <v>473</v>
      </c>
      <c r="C621" s="346" t="s">
        <v>463</v>
      </c>
      <c r="D621" s="21">
        <v>45</v>
      </c>
      <c r="E621" s="21">
        <v>1971</v>
      </c>
      <c r="F621" s="54">
        <f>SUM(G621+H621+I621)</f>
        <v>30.8</v>
      </c>
      <c r="G621" s="54">
        <v>3.6</v>
      </c>
      <c r="H621" s="54">
        <v>7.2</v>
      </c>
      <c r="I621" s="54">
        <v>20</v>
      </c>
      <c r="J621" s="54">
        <v>1906.15</v>
      </c>
      <c r="K621" s="54">
        <v>20</v>
      </c>
      <c r="L621" s="54">
        <v>1906.2</v>
      </c>
      <c r="M621" s="58">
        <f>K621/L621</f>
        <v>1.0492078480747036E-2</v>
      </c>
      <c r="N621" s="59">
        <v>55.2</v>
      </c>
      <c r="O621" s="60">
        <f>M621*N621</f>
        <v>0.57916273213723646</v>
      </c>
      <c r="P621" s="141">
        <f>M621*60*1000</f>
        <v>629.52470884482216</v>
      </c>
      <c r="Q621" s="142">
        <f>P621*N621/1000</f>
        <v>34.749763928234181</v>
      </c>
    </row>
    <row r="622" spans="1:17" ht="12.75" customHeight="1">
      <c r="A622" s="119"/>
      <c r="B622" s="9" t="s">
        <v>401</v>
      </c>
      <c r="C622" s="178" t="s">
        <v>375</v>
      </c>
      <c r="D622" s="9">
        <v>45</v>
      </c>
      <c r="E622" s="9">
        <v>1995</v>
      </c>
      <c r="F622" s="51">
        <v>41.08</v>
      </c>
      <c r="G622" s="361">
        <v>4.2673800000000002</v>
      </c>
      <c r="H622" s="51">
        <v>7.04</v>
      </c>
      <c r="I622" s="51">
        <v>29.77262</v>
      </c>
      <c r="J622" s="51">
        <v>2837.16</v>
      </c>
      <c r="K622" s="51">
        <v>29.77262</v>
      </c>
      <c r="L622" s="51">
        <v>2837.16</v>
      </c>
      <c r="M622" s="52">
        <f>K622/L622</f>
        <v>1.0493810712120572E-2</v>
      </c>
      <c r="N622" s="53">
        <v>61.585000000000001</v>
      </c>
      <c r="O622" s="53">
        <f>M622*N622</f>
        <v>0.64626133270594543</v>
      </c>
      <c r="P622" s="179">
        <f>M622*1000*60</f>
        <v>629.62864272723436</v>
      </c>
      <c r="Q622" s="180">
        <f>O622*60</f>
        <v>38.775679962356726</v>
      </c>
    </row>
    <row r="623" spans="1:17" ht="12.75" customHeight="1">
      <c r="A623" s="119"/>
      <c r="B623" s="24" t="s">
        <v>318</v>
      </c>
      <c r="C623" s="178" t="s">
        <v>305</v>
      </c>
      <c r="D623" s="9">
        <v>45</v>
      </c>
      <c r="E623" s="9" t="s">
        <v>278</v>
      </c>
      <c r="F623" s="51">
        <v>53.617005999999989</v>
      </c>
      <c r="G623" s="51">
        <v>24.539002999999997</v>
      </c>
      <c r="H623" s="51">
        <v>4.5389999999999997</v>
      </c>
      <c r="I623" s="51">
        <v>24.539002999999997</v>
      </c>
      <c r="J623" s="51">
        <v>2330.4</v>
      </c>
      <c r="K623" s="51">
        <v>24.539002999999997</v>
      </c>
      <c r="L623" s="51">
        <v>2330.4</v>
      </c>
      <c r="M623" s="52">
        <v>1.0529953226913833E-2</v>
      </c>
      <c r="N623" s="53">
        <v>49.1</v>
      </c>
      <c r="O623" s="53">
        <v>0.51702070344146922</v>
      </c>
      <c r="P623" s="179">
        <v>631.79719361483001</v>
      </c>
      <c r="Q623" s="180">
        <v>31.021242206488154</v>
      </c>
    </row>
    <row r="624" spans="1:17" ht="12.75" customHeight="1">
      <c r="A624" s="119"/>
      <c r="B624" s="24" t="s">
        <v>318</v>
      </c>
      <c r="C624" s="178" t="s">
        <v>306</v>
      </c>
      <c r="D624" s="9">
        <v>20</v>
      </c>
      <c r="E624" s="9" t="s">
        <v>278</v>
      </c>
      <c r="F624" s="51">
        <v>23.838000000000001</v>
      </c>
      <c r="G624" s="51">
        <v>11.358000000000001</v>
      </c>
      <c r="H624" s="51">
        <v>1.1220000000000001</v>
      </c>
      <c r="I624" s="51">
        <v>11.358000000000001</v>
      </c>
      <c r="J624" s="51">
        <v>1076.74</v>
      </c>
      <c r="K624" s="51">
        <v>11.358000000000001</v>
      </c>
      <c r="L624" s="51">
        <v>1076.74</v>
      </c>
      <c r="M624" s="52">
        <v>1.0548507531994725E-2</v>
      </c>
      <c r="N624" s="53">
        <v>49.1</v>
      </c>
      <c r="O624" s="53">
        <v>0.51793171982094099</v>
      </c>
      <c r="P624" s="179">
        <v>632.91045191968351</v>
      </c>
      <c r="Q624" s="180">
        <v>31.075903189256461</v>
      </c>
    </row>
    <row r="625" spans="1:17" ht="12.75" customHeight="1">
      <c r="A625" s="119"/>
      <c r="B625" s="9" t="s">
        <v>401</v>
      </c>
      <c r="C625" s="178" t="s">
        <v>376</v>
      </c>
      <c r="D625" s="9">
        <v>45</v>
      </c>
      <c r="E625" s="9">
        <v>1992</v>
      </c>
      <c r="F625" s="51">
        <v>41.62</v>
      </c>
      <c r="G625" s="51">
        <v>4.4041550000000003</v>
      </c>
      <c r="H625" s="51">
        <v>7.2</v>
      </c>
      <c r="I625" s="51">
        <v>30.01585</v>
      </c>
      <c r="J625" s="51">
        <v>2843.99</v>
      </c>
      <c r="K625" s="51">
        <v>30.01585</v>
      </c>
      <c r="L625" s="51">
        <v>2843.99</v>
      </c>
      <c r="M625" s="52">
        <f>K625/L625</f>
        <v>1.0554133453352509E-2</v>
      </c>
      <c r="N625" s="53">
        <v>61.585000000000001</v>
      </c>
      <c r="O625" s="53">
        <f>M625*N625</f>
        <v>0.64997630872471424</v>
      </c>
      <c r="P625" s="179">
        <f>M625*1000*60</f>
        <v>633.24800720115047</v>
      </c>
      <c r="Q625" s="180">
        <f>O625*60</f>
        <v>38.998578523482855</v>
      </c>
    </row>
    <row r="626" spans="1:17" ht="12.75" customHeight="1">
      <c r="A626" s="119"/>
      <c r="B626" s="9" t="s">
        <v>637</v>
      </c>
      <c r="C626" s="355" t="s">
        <v>621</v>
      </c>
      <c r="D626" s="356">
        <v>20</v>
      </c>
      <c r="E626" s="356" t="s">
        <v>278</v>
      </c>
      <c r="F626" s="357">
        <f>G626+H626+I626</f>
        <v>16.917000000000002</v>
      </c>
      <c r="G626" s="357">
        <v>2.7181000000000002</v>
      </c>
      <c r="H626" s="357">
        <v>3.2</v>
      </c>
      <c r="I626" s="357">
        <v>10.998900000000001</v>
      </c>
      <c r="J626" s="357">
        <v>1040.75</v>
      </c>
      <c r="K626" s="357">
        <f>I626</f>
        <v>10.998900000000001</v>
      </c>
      <c r="L626" s="357">
        <f>J626</f>
        <v>1040.75</v>
      </c>
      <c r="M626" s="358">
        <f>K626/L626</f>
        <v>1.0568244054768196E-2</v>
      </c>
      <c r="N626" s="66">
        <v>46.5</v>
      </c>
      <c r="O626" s="359">
        <f>M626*N626</f>
        <v>0.49142334854672109</v>
      </c>
      <c r="P626" s="360">
        <f>M626*60*1000</f>
        <v>634.09464328609181</v>
      </c>
      <c r="Q626" s="405">
        <f>P626*N626/1000</f>
        <v>29.485400912803271</v>
      </c>
    </row>
    <row r="627" spans="1:17" ht="12.75" customHeight="1">
      <c r="A627" s="119"/>
      <c r="B627" s="24" t="s">
        <v>318</v>
      </c>
      <c r="C627" s="178" t="s">
        <v>307</v>
      </c>
      <c r="D627" s="9">
        <v>44</v>
      </c>
      <c r="E627" s="9" t="s">
        <v>278</v>
      </c>
      <c r="F627" s="51">
        <v>67.315084999999996</v>
      </c>
      <c r="G627" s="51">
        <v>31.315086999999998</v>
      </c>
      <c r="H627" s="51">
        <v>4.6849110000000005</v>
      </c>
      <c r="I627" s="51">
        <v>31.315086999999998</v>
      </c>
      <c r="J627" s="51">
        <v>2962.01</v>
      </c>
      <c r="K627" s="51">
        <v>31.315086999999998</v>
      </c>
      <c r="L627" s="51">
        <v>2962.01</v>
      </c>
      <c r="M627" s="52">
        <v>1.0572242159884672E-2</v>
      </c>
      <c r="N627" s="53">
        <v>49.1</v>
      </c>
      <c r="O627" s="53">
        <v>0.51909709005033744</v>
      </c>
      <c r="P627" s="179">
        <v>634.33452959308033</v>
      </c>
      <c r="Q627" s="180">
        <v>31.145825403020243</v>
      </c>
    </row>
    <row r="628" spans="1:17" ht="12.75" customHeight="1">
      <c r="A628" s="119"/>
      <c r="B628" s="9" t="s">
        <v>401</v>
      </c>
      <c r="C628" s="178" t="s">
        <v>381</v>
      </c>
      <c r="D628" s="9">
        <v>30</v>
      </c>
      <c r="E628" s="9">
        <v>1992</v>
      </c>
      <c r="F628" s="51">
        <v>24.21</v>
      </c>
      <c r="G628" s="51">
        <v>3.5014400000000001</v>
      </c>
      <c r="H628" s="51">
        <v>4.6399999999999997</v>
      </c>
      <c r="I628" s="51">
        <v>16.068560000000002</v>
      </c>
      <c r="J628" s="51">
        <v>1519.17</v>
      </c>
      <c r="K628" s="51">
        <v>16.068560000000002</v>
      </c>
      <c r="L628" s="51">
        <v>1519.17</v>
      </c>
      <c r="M628" s="52">
        <f>K628/L628</f>
        <v>1.0577196758756426E-2</v>
      </c>
      <c r="N628" s="53">
        <v>61.585000000000001</v>
      </c>
      <c r="O628" s="53">
        <f>M628*N628</f>
        <v>0.65139666238801452</v>
      </c>
      <c r="P628" s="179">
        <f>M628*1000*60</f>
        <v>634.63180552538552</v>
      </c>
      <c r="Q628" s="180">
        <f>O628*60</f>
        <v>39.083799743280871</v>
      </c>
    </row>
    <row r="629" spans="1:17" ht="12.75" customHeight="1">
      <c r="A629" s="119"/>
      <c r="B629" s="24" t="s">
        <v>179</v>
      </c>
      <c r="C629" s="140" t="s">
        <v>162</v>
      </c>
      <c r="D629" s="8">
        <v>45</v>
      </c>
      <c r="E629" s="8">
        <v>1967</v>
      </c>
      <c r="F629" s="57">
        <v>33.265500000000003</v>
      </c>
      <c r="G629" s="57">
        <v>8.2676999999999996</v>
      </c>
      <c r="H629" s="57">
        <v>4.5</v>
      </c>
      <c r="I629" s="57">
        <f>F629-G629-H629</f>
        <v>20.497800000000005</v>
      </c>
      <c r="J629" s="57">
        <v>1937.5</v>
      </c>
      <c r="K629" s="57">
        <f>I629</f>
        <v>20.497800000000005</v>
      </c>
      <c r="L629" s="57">
        <f>J629</f>
        <v>1937.5</v>
      </c>
      <c r="M629" s="58">
        <f>K629/L629</f>
        <v>1.0579509677419358E-2</v>
      </c>
      <c r="N629" s="59">
        <v>57.7</v>
      </c>
      <c r="O629" s="60">
        <f>M629*N629</f>
        <v>0.61043770838709699</v>
      </c>
      <c r="P629" s="141">
        <f>M629*60*1000</f>
        <v>634.77058064516143</v>
      </c>
      <c r="Q629" s="142">
        <f>P629*N629/1000</f>
        <v>36.626262503225817</v>
      </c>
    </row>
    <row r="630" spans="1:17" ht="12.75" customHeight="1">
      <c r="A630" s="119"/>
      <c r="B630" s="9" t="s">
        <v>637</v>
      </c>
      <c r="C630" s="355" t="s">
        <v>622</v>
      </c>
      <c r="D630" s="356">
        <v>46</v>
      </c>
      <c r="E630" s="356" t="s">
        <v>278</v>
      </c>
      <c r="F630" s="357">
        <f>G630+H630+I630</f>
        <v>30.1</v>
      </c>
      <c r="G630" s="357">
        <v>2.9472999999999998</v>
      </c>
      <c r="H630" s="357">
        <v>7.2</v>
      </c>
      <c r="I630" s="357">
        <v>19.9527</v>
      </c>
      <c r="J630" s="357">
        <v>1885.08</v>
      </c>
      <c r="K630" s="357">
        <f>I630</f>
        <v>19.9527</v>
      </c>
      <c r="L630" s="357">
        <f>J630</f>
        <v>1885.08</v>
      </c>
      <c r="M630" s="358">
        <f>K630/L630</f>
        <v>1.0584537526258833E-2</v>
      </c>
      <c r="N630" s="66">
        <v>46.5</v>
      </c>
      <c r="O630" s="359">
        <f>M630*N630</f>
        <v>0.49218099497103573</v>
      </c>
      <c r="P630" s="360">
        <f>M630*60*1000</f>
        <v>635.07225157553</v>
      </c>
      <c r="Q630" s="405">
        <f>P630*N630/1000</f>
        <v>29.530859698262145</v>
      </c>
    </row>
    <row r="631" spans="1:17" ht="12.75" customHeight="1">
      <c r="A631" s="119"/>
      <c r="B631" s="9" t="s">
        <v>637</v>
      </c>
      <c r="C631" s="355" t="s">
        <v>624</v>
      </c>
      <c r="D631" s="356">
        <v>60</v>
      </c>
      <c r="E631" s="356" t="s">
        <v>278</v>
      </c>
      <c r="F631" s="357">
        <f>G631+H631+I631</f>
        <v>50.769999999999996</v>
      </c>
      <c r="G631" s="357">
        <v>6.7679</v>
      </c>
      <c r="H631" s="357">
        <v>9.6</v>
      </c>
      <c r="I631" s="357">
        <v>34.402099999999997</v>
      </c>
      <c r="J631" s="357">
        <v>3213.86</v>
      </c>
      <c r="K631" s="357">
        <f>I631</f>
        <v>34.402099999999997</v>
      </c>
      <c r="L631" s="357">
        <f>J631</f>
        <v>3213.86</v>
      </c>
      <c r="M631" s="358">
        <f>K631/L631</f>
        <v>1.0704293279732159E-2</v>
      </c>
      <c r="N631" s="66">
        <v>46.5</v>
      </c>
      <c r="O631" s="359">
        <f>M631*N631</f>
        <v>0.49774963750754542</v>
      </c>
      <c r="P631" s="360">
        <f>M631*60*1000</f>
        <v>642.25759678392956</v>
      </c>
      <c r="Q631" s="405">
        <f>P631*N631/1000</f>
        <v>29.864978250452726</v>
      </c>
    </row>
    <row r="632" spans="1:17" ht="12.75" customHeight="1">
      <c r="A632" s="119"/>
      <c r="B632" s="9" t="s">
        <v>882</v>
      </c>
      <c r="C632" s="178" t="s">
        <v>881</v>
      </c>
      <c r="D632" s="9">
        <v>43</v>
      </c>
      <c r="E632" s="9">
        <v>1971</v>
      </c>
      <c r="F632" s="51">
        <v>18.911999999999999</v>
      </c>
      <c r="G632" s="51">
        <v>0</v>
      </c>
      <c r="H632" s="51">
        <v>0</v>
      </c>
      <c r="I632" s="51">
        <v>18.911999999999999</v>
      </c>
      <c r="J632" s="51">
        <v>1764.69</v>
      </c>
      <c r="K632" s="51">
        <v>18.911999999999999</v>
      </c>
      <c r="L632" s="51">
        <v>1764.69</v>
      </c>
      <c r="M632" s="52">
        <v>1.0716896452068067E-2</v>
      </c>
      <c r="N632" s="53">
        <v>77.608000000000004</v>
      </c>
      <c r="O632" s="53">
        <v>0.83171689985209862</v>
      </c>
      <c r="P632" s="351">
        <v>643.01378712408393</v>
      </c>
      <c r="Q632" s="404">
        <v>49.90301399112591</v>
      </c>
    </row>
    <row r="633" spans="1:17" ht="12.75" customHeight="1">
      <c r="A633" s="119"/>
      <c r="B633" s="9" t="s">
        <v>637</v>
      </c>
      <c r="C633" s="355" t="s">
        <v>623</v>
      </c>
      <c r="D633" s="356">
        <v>5</v>
      </c>
      <c r="E633" s="356" t="s">
        <v>278</v>
      </c>
      <c r="F633" s="357">
        <f>G633+H633+I633</f>
        <v>3.24</v>
      </c>
      <c r="G633" s="357">
        <v>0.3548</v>
      </c>
      <c r="H633" s="357">
        <v>0.8</v>
      </c>
      <c r="I633" s="357">
        <v>2.0851999999999999</v>
      </c>
      <c r="J633" s="357">
        <v>192.6</v>
      </c>
      <c r="K633" s="357">
        <f>I633</f>
        <v>2.0851999999999999</v>
      </c>
      <c r="L633" s="357">
        <f>J633</f>
        <v>192.6</v>
      </c>
      <c r="M633" s="358">
        <f>K633/L633</f>
        <v>1.0826583592938734E-2</v>
      </c>
      <c r="N633" s="66">
        <v>46.5</v>
      </c>
      <c r="O633" s="359">
        <f>M633*N633</f>
        <v>0.50343613707165114</v>
      </c>
      <c r="P633" s="360">
        <f>M633*60*1000</f>
        <v>649.59501557632404</v>
      </c>
      <c r="Q633" s="405">
        <f>P633*N633/1000</f>
        <v>30.20616822429907</v>
      </c>
    </row>
    <row r="634" spans="1:17" ht="12.75" customHeight="1">
      <c r="A634" s="119"/>
      <c r="B634" s="24" t="s">
        <v>179</v>
      </c>
      <c r="C634" s="140" t="s">
        <v>163</v>
      </c>
      <c r="D634" s="8">
        <v>100</v>
      </c>
      <c r="E634" s="8">
        <v>1981</v>
      </c>
      <c r="F634" s="57">
        <v>63.659199999999998</v>
      </c>
      <c r="G634" s="57">
        <v>13.0825</v>
      </c>
      <c r="H634" s="57">
        <v>10</v>
      </c>
      <c r="I634" s="57">
        <f>F634-G634-H634</f>
        <v>40.576700000000002</v>
      </c>
      <c r="J634" s="57">
        <v>3703.53</v>
      </c>
      <c r="K634" s="57">
        <f>I634</f>
        <v>40.576700000000002</v>
      </c>
      <c r="L634" s="57">
        <f>J634</f>
        <v>3703.53</v>
      </c>
      <c r="M634" s="58">
        <f>K634/L634</f>
        <v>1.0956222846851518E-2</v>
      </c>
      <c r="N634" s="59">
        <v>57.7</v>
      </c>
      <c r="O634" s="60">
        <f>M634*N634</f>
        <v>0.63217405826333262</v>
      </c>
      <c r="P634" s="141">
        <f>M634*60*1000</f>
        <v>657.37337081109104</v>
      </c>
      <c r="Q634" s="142">
        <f>P634*N634/1000</f>
        <v>37.930443495799956</v>
      </c>
    </row>
    <row r="635" spans="1:17" ht="12.75" customHeight="1">
      <c r="A635" s="119"/>
      <c r="B635" s="9" t="s">
        <v>637</v>
      </c>
      <c r="C635" s="355" t="s">
        <v>625</v>
      </c>
      <c r="D635" s="356">
        <v>20</v>
      </c>
      <c r="E635" s="356" t="s">
        <v>278</v>
      </c>
      <c r="F635" s="357">
        <f>G635+H635+I635</f>
        <v>17.07</v>
      </c>
      <c r="G635" s="357">
        <v>1.8612</v>
      </c>
      <c r="H635" s="357">
        <v>3.2</v>
      </c>
      <c r="I635" s="357">
        <v>12.008800000000001</v>
      </c>
      <c r="J635" s="357">
        <v>1087.6600000000001</v>
      </c>
      <c r="K635" s="357">
        <f>I635</f>
        <v>12.008800000000001</v>
      </c>
      <c r="L635" s="357">
        <f>J635</f>
        <v>1087.6600000000001</v>
      </c>
      <c r="M635" s="358">
        <f>K635/L635</f>
        <v>1.1040950296967802E-2</v>
      </c>
      <c r="N635" s="66">
        <v>46.5</v>
      </c>
      <c r="O635" s="359">
        <f>M635*N635</f>
        <v>0.51340418880900274</v>
      </c>
      <c r="P635" s="360">
        <f>M635*60*1000</f>
        <v>662.45701781806804</v>
      </c>
      <c r="Q635" s="405">
        <f>P635*N635/1000</f>
        <v>30.804251328540165</v>
      </c>
    </row>
    <row r="636" spans="1:17" ht="12.75" customHeight="1">
      <c r="A636" s="119"/>
      <c r="B636" s="9" t="s">
        <v>637</v>
      </c>
      <c r="C636" s="355" t="s">
        <v>626</v>
      </c>
      <c r="D636" s="356">
        <v>20</v>
      </c>
      <c r="E636" s="356" t="s">
        <v>278</v>
      </c>
      <c r="F636" s="357">
        <f>G636+H636+I636</f>
        <v>18.8</v>
      </c>
      <c r="G636" s="357">
        <v>2.4561000000000002</v>
      </c>
      <c r="H636" s="357">
        <v>3.52</v>
      </c>
      <c r="I636" s="357">
        <v>12.8239</v>
      </c>
      <c r="J636" s="357">
        <v>1148.3499999999999</v>
      </c>
      <c r="K636" s="357">
        <f>I636</f>
        <v>12.8239</v>
      </c>
      <c r="L636" s="357">
        <f>J636</f>
        <v>1148.3499999999999</v>
      </c>
      <c r="M636" s="358">
        <f>K636/L636</f>
        <v>1.116723995297601E-2</v>
      </c>
      <c r="N636" s="66">
        <v>46.5</v>
      </c>
      <c r="O636" s="359">
        <f>M636*N636</f>
        <v>0.51927665781338439</v>
      </c>
      <c r="P636" s="360">
        <f>M636*60*1000</f>
        <v>670.03439717856065</v>
      </c>
      <c r="Q636" s="405">
        <f>P636*N636/1000</f>
        <v>31.156599468803069</v>
      </c>
    </row>
    <row r="637" spans="1:17" ht="12.75" customHeight="1">
      <c r="A637" s="119"/>
      <c r="B637" s="24" t="s">
        <v>249</v>
      </c>
      <c r="C637" s="178" t="s">
        <v>238</v>
      </c>
      <c r="D637" s="9">
        <v>19</v>
      </c>
      <c r="E637" s="9">
        <v>1986</v>
      </c>
      <c r="F637" s="51">
        <f>SUM(G637:I637)</f>
        <v>9.5060000000000002</v>
      </c>
      <c r="G637" s="51">
        <v>0</v>
      </c>
      <c r="H637" s="51">
        <v>0</v>
      </c>
      <c r="I637" s="51">
        <v>9.5060000000000002</v>
      </c>
      <c r="J637" s="51">
        <v>850.94</v>
      </c>
      <c r="K637" s="51">
        <v>9.5060000000000002</v>
      </c>
      <c r="L637" s="51">
        <v>850.94</v>
      </c>
      <c r="M637" s="52">
        <f>K637/L637</f>
        <v>1.1171175406021576E-2</v>
      </c>
      <c r="N637" s="53">
        <v>71.2</v>
      </c>
      <c r="O637" s="53">
        <f>M637*N637</f>
        <v>0.79538768890873623</v>
      </c>
      <c r="P637" s="179">
        <f>M637*60*1000</f>
        <v>670.27052436129452</v>
      </c>
      <c r="Q637" s="180">
        <f>P637*N637/1000</f>
        <v>47.723261334524167</v>
      </c>
    </row>
    <row r="638" spans="1:17" ht="12.75" customHeight="1">
      <c r="A638" s="119"/>
      <c r="B638" s="9" t="s">
        <v>473</v>
      </c>
      <c r="C638" s="346" t="s">
        <v>461</v>
      </c>
      <c r="D638" s="21">
        <v>50</v>
      </c>
      <c r="E638" s="21">
        <v>1969</v>
      </c>
      <c r="F638" s="54">
        <f>SUM(G638+H638+I638)</f>
        <v>39.900000000000006</v>
      </c>
      <c r="G638" s="54">
        <v>2.7</v>
      </c>
      <c r="H638" s="54">
        <v>7.9</v>
      </c>
      <c r="I638" s="54">
        <v>29.3</v>
      </c>
      <c r="J638" s="54">
        <v>2582.6</v>
      </c>
      <c r="K638" s="54">
        <v>29.3</v>
      </c>
      <c r="L638" s="54">
        <v>2582.6</v>
      </c>
      <c r="M638" s="58">
        <f>K638/L638</f>
        <v>1.1345156044296445E-2</v>
      </c>
      <c r="N638" s="59">
        <v>55.2</v>
      </c>
      <c r="O638" s="60">
        <f>M638*N638</f>
        <v>0.62625261364516382</v>
      </c>
      <c r="P638" s="141">
        <f>M638*60*1000</f>
        <v>680.70936265778664</v>
      </c>
      <c r="Q638" s="142">
        <f>P638*N638/1000</f>
        <v>37.575156818709821</v>
      </c>
    </row>
    <row r="639" spans="1:17" ht="12.75" customHeight="1">
      <c r="A639" s="119"/>
      <c r="B639" s="9" t="s">
        <v>401</v>
      </c>
      <c r="C639" s="178" t="s">
        <v>383</v>
      </c>
      <c r="D639" s="9">
        <v>60</v>
      </c>
      <c r="E639" s="9">
        <v>1974</v>
      </c>
      <c r="F639" s="51">
        <v>50.63</v>
      </c>
      <c r="G639" s="51">
        <v>5.1974499999999999</v>
      </c>
      <c r="H639" s="51">
        <v>9.6</v>
      </c>
      <c r="I639" s="51">
        <v>35.832549999999998</v>
      </c>
      <c r="J639" s="51">
        <v>3118.24</v>
      </c>
      <c r="K639" s="51">
        <v>35.832549999999998</v>
      </c>
      <c r="L639" s="51">
        <v>3118.24</v>
      </c>
      <c r="M639" s="52">
        <f>K639/L639</f>
        <v>1.1491273923751859E-2</v>
      </c>
      <c r="N639" s="53">
        <v>61.585000000000001</v>
      </c>
      <c r="O639" s="53">
        <f>M639*N639</f>
        <v>0.7076901045942583</v>
      </c>
      <c r="P639" s="179">
        <f>M639*1000*60</f>
        <v>689.4764354251115</v>
      </c>
      <c r="Q639" s="180">
        <f>O639*60</f>
        <v>42.461406275655499</v>
      </c>
    </row>
    <row r="640" spans="1:17" ht="12.75" customHeight="1">
      <c r="A640" s="119"/>
      <c r="B640" s="24" t="s">
        <v>179</v>
      </c>
      <c r="C640" s="140" t="s">
        <v>164</v>
      </c>
      <c r="D640" s="8">
        <v>70</v>
      </c>
      <c r="E640" s="8">
        <v>1965</v>
      </c>
      <c r="F640" s="57">
        <v>43.295999999999999</v>
      </c>
      <c r="G640" s="57">
        <v>7.5129000000000001</v>
      </c>
      <c r="H640" s="57">
        <v>0.7</v>
      </c>
      <c r="I640" s="57">
        <f>F640-G640-H640</f>
        <v>35.083099999999995</v>
      </c>
      <c r="J640" s="57">
        <v>3048.86</v>
      </c>
      <c r="K640" s="57">
        <f>I640</f>
        <v>35.083099999999995</v>
      </c>
      <c r="L640" s="57">
        <f>J640</f>
        <v>3048.86</v>
      </c>
      <c r="M640" s="58">
        <f>K640/L640</f>
        <v>1.1506956698569298E-2</v>
      </c>
      <c r="N640" s="59">
        <v>57.7</v>
      </c>
      <c r="O640" s="60">
        <f>M640*N640</f>
        <v>0.66395140150744858</v>
      </c>
      <c r="P640" s="141">
        <f>M640*60*1000</f>
        <v>690.41740191415795</v>
      </c>
      <c r="Q640" s="142">
        <f>P640*N640/1000</f>
        <v>39.837084090446915</v>
      </c>
    </row>
    <row r="641" spans="1:17" ht="12.75" customHeight="1">
      <c r="A641" s="119"/>
      <c r="B641" s="9" t="s">
        <v>473</v>
      </c>
      <c r="C641" s="346" t="s">
        <v>460</v>
      </c>
      <c r="D641" s="21">
        <v>40</v>
      </c>
      <c r="E641" s="21">
        <v>1975</v>
      </c>
      <c r="F641" s="54">
        <f>SUM(G641+H641+I641)</f>
        <v>34.300000000000004</v>
      </c>
      <c r="G641" s="54">
        <v>1.8</v>
      </c>
      <c r="H641" s="54">
        <v>6.4</v>
      </c>
      <c r="I641" s="54">
        <v>26.1</v>
      </c>
      <c r="J641" s="54">
        <v>2260.9299999999998</v>
      </c>
      <c r="K641" s="54">
        <v>26.061</v>
      </c>
      <c r="L641" s="54">
        <v>2260.9</v>
      </c>
      <c r="M641" s="58">
        <f>K641/L641</f>
        <v>1.1526825600424609E-2</v>
      </c>
      <c r="N641" s="59">
        <v>55.2</v>
      </c>
      <c r="O641" s="60">
        <f>M641*N641</f>
        <v>0.63628077314343845</v>
      </c>
      <c r="P641" s="141">
        <f>M641*60*1000</f>
        <v>691.60953602547647</v>
      </c>
      <c r="Q641" s="142">
        <f>P641*N641/1000</f>
        <v>38.1768463886063</v>
      </c>
    </row>
    <row r="642" spans="1:17" ht="12.75" customHeight="1">
      <c r="A642" s="119"/>
      <c r="B642" s="9" t="s">
        <v>46</v>
      </c>
      <c r="C642" s="140" t="s">
        <v>37</v>
      </c>
      <c r="D642" s="8">
        <v>54</v>
      </c>
      <c r="E642" s="8" t="s">
        <v>31</v>
      </c>
      <c r="F642" s="57">
        <f>+G642+H642+I642</f>
        <v>46.880004</v>
      </c>
      <c r="G642" s="57">
        <v>4.6280780000000004</v>
      </c>
      <c r="H642" s="57">
        <v>8.56</v>
      </c>
      <c r="I642" s="57">
        <v>33.691926000000002</v>
      </c>
      <c r="J642" s="57">
        <v>2887.24</v>
      </c>
      <c r="K642" s="57">
        <v>33.691926000000002</v>
      </c>
      <c r="L642" s="57">
        <v>2887.24</v>
      </c>
      <c r="M642" s="58">
        <f>K642/L642</f>
        <v>1.1669250218201468E-2</v>
      </c>
      <c r="N642" s="59">
        <v>65.727000000000004</v>
      </c>
      <c r="O642" s="60">
        <f>M642*N642</f>
        <v>0.76698480909172795</v>
      </c>
      <c r="P642" s="141">
        <f>M642*60*1000</f>
        <v>700.1550130920881</v>
      </c>
      <c r="Q642" s="142">
        <f>P642*N642/1000</f>
        <v>46.019088545503678</v>
      </c>
    </row>
    <row r="643" spans="1:17" ht="12.75" customHeight="1">
      <c r="A643" s="119"/>
      <c r="B643" s="9" t="s">
        <v>473</v>
      </c>
      <c r="C643" s="346" t="s">
        <v>459</v>
      </c>
      <c r="D643" s="21">
        <v>10</v>
      </c>
      <c r="E643" s="21">
        <v>1968</v>
      </c>
      <c r="F643" s="54">
        <f>SUM(G643+H643+I643)</f>
        <v>10</v>
      </c>
      <c r="G643" s="54">
        <v>0.5</v>
      </c>
      <c r="H643" s="54">
        <v>1.6</v>
      </c>
      <c r="I643" s="54">
        <v>7.9</v>
      </c>
      <c r="J643" s="54">
        <v>665.8</v>
      </c>
      <c r="K643" s="54">
        <v>7.8929999999999998</v>
      </c>
      <c r="L643" s="54">
        <v>665.81</v>
      </c>
      <c r="M643" s="58">
        <f>K643/L643</f>
        <v>1.1854733332332047E-2</v>
      </c>
      <c r="N643" s="59">
        <v>55.2</v>
      </c>
      <c r="O643" s="60">
        <f>M643*N643</f>
        <v>0.65438127994472906</v>
      </c>
      <c r="P643" s="141">
        <f>M643*60*1000</f>
        <v>711.28399993992275</v>
      </c>
      <c r="Q643" s="142">
        <f>P643*N643/1000</f>
        <v>39.262876796683742</v>
      </c>
    </row>
    <row r="644" spans="1:17" ht="12.75" customHeight="1">
      <c r="A644" s="119"/>
      <c r="B644" s="24" t="s">
        <v>179</v>
      </c>
      <c r="C644" s="140" t="s">
        <v>165</v>
      </c>
      <c r="D644" s="8">
        <v>60</v>
      </c>
      <c r="E644" s="8">
        <v>1975</v>
      </c>
      <c r="F644" s="57">
        <v>52.112699999999997</v>
      </c>
      <c r="G644" s="57">
        <v>8.4124999999999996</v>
      </c>
      <c r="H644" s="57">
        <v>6</v>
      </c>
      <c r="I644" s="57">
        <f>F644-G644-H644</f>
        <v>37.700199999999995</v>
      </c>
      <c r="J644" s="57">
        <v>3169.91</v>
      </c>
      <c r="K644" s="57">
        <f>I644</f>
        <v>37.700199999999995</v>
      </c>
      <c r="L644" s="57">
        <f>J644</f>
        <v>3169.91</v>
      </c>
      <c r="M644" s="58">
        <f>K644/L644</f>
        <v>1.1893145231252622E-2</v>
      </c>
      <c r="N644" s="59">
        <v>57.7</v>
      </c>
      <c r="O644" s="60">
        <f>M644*N644</f>
        <v>0.68623447984327635</v>
      </c>
      <c r="P644" s="141">
        <f>M644*60*1000</f>
        <v>713.58871387515728</v>
      </c>
      <c r="Q644" s="142">
        <f>P644*N644/1000</f>
        <v>41.174068790596579</v>
      </c>
    </row>
    <row r="645" spans="1:17" ht="12.75" customHeight="1">
      <c r="A645" s="119"/>
      <c r="B645" s="9" t="s">
        <v>46</v>
      </c>
      <c r="C645" s="140" t="s">
        <v>38</v>
      </c>
      <c r="D645" s="8">
        <v>90</v>
      </c>
      <c r="E645" s="8" t="s">
        <v>31</v>
      </c>
      <c r="F645" s="57">
        <f>+G645+H645+I645</f>
        <v>70.301012</v>
      </c>
      <c r="G645" s="57">
        <v>3.3831069999999999</v>
      </c>
      <c r="H645" s="57">
        <v>12.2</v>
      </c>
      <c r="I645" s="57">
        <v>54.717905000000002</v>
      </c>
      <c r="J645" s="57">
        <v>4548.3</v>
      </c>
      <c r="K645" s="57">
        <v>54.717905000000002</v>
      </c>
      <c r="L645" s="57">
        <v>4548.3</v>
      </c>
      <c r="M645" s="58">
        <f>K645/L645</f>
        <v>1.2030408064551591E-2</v>
      </c>
      <c r="N645" s="59">
        <v>65.727000000000004</v>
      </c>
      <c r="O645" s="60">
        <f>M645*N645</f>
        <v>0.79072263085878247</v>
      </c>
      <c r="P645" s="141">
        <f>M645*60*1000</f>
        <v>721.82448387309546</v>
      </c>
      <c r="Q645" s="142">
        <f>P645*N645/1000</f>
        <v>47.443357851526947</v>
      </c>
    </row>
    <row r="646" spans="1:17" ht="12.75" customHeight="1">
      <c r="A646" s="119"/>
      <c r="B646" s="24" t="s">
        <v>249</v>
      </c>
      <c r="C646" s="178" t="s">
        <v>239</v>
      </c>
      <c r="D646" s="9">
        <v>6</v>
      </c>
      <c r="E646" s="9">
        <v>1971</v>
      </c>
      <c r="F646" s="51">
        <f>SUM(G646:I646)</f>
        <v>3.9620000000000002</v>
      </c>
      <c r="G646" s="51">
        <v>0</v>
      </c>
      <c r="H646" s="51">
        <v>0</v>
      </c>
      <c r="I646" s="51">
        <v>3.9620000000000002</v>
      </c>
      <c r="J646" s="51">
        <v>328.45</v>
      </c>
      <c r="K646" s="51">
        <v>3.9620000000000002</v>
      </c>
      <c r="L646" s="51">
        <v>328.45</v>
      </c>
      <c r="M646" s="52">
        <f>K646/L646</f>
        <v>1.2062718830872279E-2</v>
      </c>
      <c r="N646" s="53">
        <v>71.2</v>
      </c>
      <c r="O646" s="53">
        <f>M646*N646</f>
        <v>0.85886558075810626</v>
      </c>
      <c r="P646" s="179">
        <f>M646*60*1000</f>
        <v>723.76312985233676</v>
      </c>
      <c r="Q646" s="180">
        <f>P646*N646/1000</f>
        <v>51.531934845486383</v>
      </c>
    </row>
    <row r="647" spans="1:17" ht="12.75" customHeight="1">
      <c r="A647" s="119"/>
      <c r="B647" s="9" t="s">
        <v>473</v>
      </c>
      <c r="C647" s="346" t="s">
        <v>462</v>
      </c>
      <c r="D647" s="21">
        <v>40</v>
      </c>
      <c r="E647" s="21">
        <v>1980</v>
      </c>
      <c r="F647" s="54">
        <f>SUM(G647+H647+I647)</f>
        <v>36.1</v>
      </c>
      <c r="G647" s="54">
        <v>3</v>
      </c>
      <c r="H647" s="54">
        <v>6.4</v>
      </c>
      <c r="I647" s="54">
        <v>26.7</v>
      </c>
      <c r="J647" s="54">
        <v>2208.7600000000002</v>
      </c>
      <c r="K647" s="54">
        <v>26.68</v>
      </c>
      <c r="L647" s="54">
        <v>2208.8000000000002</v>
      </c>
      <c r="M647" s="58">
        <f>K647/L647</f>
        <v>1.207895689967403E-2</v>
      </c>
      <c r="N647" s="59">
        <v>55.2</v>
      </c>
      <c r="O647" s="60">
        <f>M647*N647</f>
        <v>0.66675842086200643</v>
      </c>
      <c r="P647" s="141">
        <f>M647*60*1000</f>
        <v>724.73741398044183</v>
      </c>
      <c r="Q647" s="142">
        <f>P647*N647/1000</f>
        <v>40.005505251720386</v>
      </c>
    </row>
    <row r="648" spans="1:17" ht="12.75" customHeight="1">
      <c r="A648" s="119"/>
      <c r="B648" s="24" t="s">
        <v>249</v>
      </c>
      <c r="C648" s="178" t="s">
        <v>240</v>
      </c>
      <c r="D648" s="9">
        <v>8</v>
      </c>
      <c r="E648" s="9">
        <v>1965</v>
      </c>
      <c r="F648" s="51">
        <f>SUM(G648:I648)</f>
        <v>4.8869999999999996</v>
      </c>
      <c r="G648" s="51">
        <v>0</v>
      </c>
      <c r="H648" s="51">
        <v>0</v>
      </c>
      <c r="I648" s="51">
        <v>4.8869999999999996</v>
      </c>
      <c r="J648" s="51">
        <v>398.85</v>
      </c>
      <c r="K648" s="51">
        <v>4.8869999999999996</v>
      </c>
      <c r="L648" s="51">
        <v>398.85</v>
      </c>
      <c r="M648" s="52">
        <f>K648/L648</f>
        <v>1.225272658894321E-2</v>
      </c>
      <c r="N648" s="53">
        <v>71.2</v>
      </c>
      <c r="O648" s="53">
        <f>M648*N648</f>
        <v>0.8723941331327566</v>
      </c>
      <c r="P648" s="179">
        <f>M648*60*1000</f>
        <v>735.16359533659261</v>
      </c>
      <c r="Q648" s="180">
        <f>P648*N648/1000</f>
        <v>52.34364798796539</v>
      </c>
    </row>
    <row r="649" spans="1:17" ht="12.75" customHeight="1">
      <c r="A649" s="119"/>
      <c r="B649" s="24" t="s">
        <v>179</v>
      </c>
      <c r="C649" s="140" t="s">
        <v>166</v>
      </c>
      <c r="D649" s="8">
        <v>20</v>
      </c>
      <c r="E649" s="8">
        <v>1975</v>
      </c>
      <c r="F649" s="57">
        <v>15.44</v>
      </c>
      <c r="G649" s="57">
        <v>2.0247999999999999</v>
      </c>
      <c r="H649" s="57">
        <v>2</v>
      </c>
      <c r="I649" s="57">
        <f>F649-G649-H649</f>
        <v>11.415199999999999</v>
      </c>
      <c r="J649" s="57">
        <v>925.08</v>
      </c>
      <c r="K649" s="57">
        <f>I649</f>
        <v>11.415199999999999</v>
      </c>
      <c r="L649" s="57">
        <f>J649</f>
        <v>925.08</v>
      </c>
      <c r="M649" s="58">
        <f>K649/L649</f>
        <v>1.2339689540364074E-2</v>
      </c>
      <c r="N649" s="59">
        <v>57.7</v>
      </c>
      <c r="O649" s="60">
        <f>M649*N649</f>
        <v>0.71200008647900714</v>
      </c>
      <c r="P649" s="141">
        <f>M649*60*1000</f>
        <v>740.38137242184439</v>
      </c>
      <c r="Q649" s="142">
        <f>P649*N649/1000</f>
        <v>42.720005188740423</v>
      </c>
    </row>
    <row r="650" spans="1:17" ht="12.75" customHeight="1">
      <c r="A650" s="119"/>
      <c r="B650" s="9" t="s">
        <v>401</v>
      </c>
      <c r="C650" s="178" t="s">
        <v>389</v>
      </c>
      <c r="D650" s="9">
        <v>85</v>
      </c>
      <c r="E650" s="9">
        <v>1970</v>
      </c>
      <c r="F650" s="51">
        <v>69.599999999999994</v>
      </c>
      <c r="G650" s="51">
        <v>8.5894700000000004</v>
      </c>
      <c r="H650" s="51">
        <v>13.6</v>
      </c>
      <c r="I650" s="51">
        <v>47.410530000000001</v>
      </c>
      <c r="J650" s="51">
        <v>3839.76</v>
      </c>
      <c r="K650" s="51">
        <v>47.410530000000001</v>
      </c>
      <c r="L650" s="51">
        <v>3839.76</v>
      </c>
      <c r="M650" s="52">
        <f>K650/L650</f>
        <v>1.2347263891493218E-2</v>
      </c>
      <c r="N650" s="53">
        <v>61.585000000000001</v>
      </c>
      <c r="O650" s="53">
        <f>M650*N650</f>
        <v>0.76040624675760982</v>
      </c>
      <c r="P650" s="179">
        <f>M650*1000*60</f>
        <v>740.83583348959314</v>
      </c>
      <c r="Q650" s="180">
        <f>O650*60</f>
        <v>45.62437480545659</v>
      </c>
    </row>
    <row r="651" spans="1:17" ht="12.75" customHeight="1">
      <c r="A651" s="119"/>
      <c r="B651" s="24" t="s">
        <v>138</v>
      </c>
      <c r="C651" s="140" t="s">
        <v>137</v>
      </c>
      <c r="D651" s="8">
        <v>9</v>
      </c>
      <c r="E651" s="8" t="s">
        <v>132</v>
      </c>
      <c r="F651" s="57">
        <v>6.6980000000000004</v>
      </c>
      <c r="G651" s="57">
        <v>0</v>
      </c>
      <c r="H651" s="57">
        <v>0</v>
      </c>
      <c r="I651" s="57">
        <v>6.6980000000000004</v>
      </c>
      <c r="J651" s="57"/>
      <c r="K651" s="57">
        <v>6.6980000000000004</v>
      </c>
      <c r="L651" s="57">
        <v>533.78</v>
      </c>
      <c r="M651" s="58">
        <f>K651/L651</f>
        <v>1.2548240848289559E-2</v>
      </c>
      <c r="N651" s="59">
        <v>62.35</v>
      </c>
      <c r="O651" s="60">
        <f>M651*N651</f>
        <v>0.78238281689085398</v>
      </c>
      <c r="P651" s="141">
        <f>M651*60*1000</f>
        <v>752.89445089737353</v>
      </c>
      <c r="Q651" s="142">
        <f>P651*N651/1000</f>
        <v>46.94296901345124</v>
      </c>
    </row>
    <row r="652" spans="1:17" ht="12.75" customHeight="1">
      <c r="A652" s="119"/>
      <c r="B652" s="9" t="s">
        <v>46</v>
      </c>
      <c r="C652" s="140" t="s">
        <v>39</v>
      </c>
      <c r="D652" s="8">
        <v>48</v>
      </c>
      <c r="E652" s="8" t="s">
        <v>31</v>
      </c>
      <c r="F652" s="57">
        <f>+G652+H652+I652</f>
        <v>26.499999000000003</v>
      </c>
      <c r="G652" s="57">
        <v>2.209263</v>
      </c>
      <c r="H652" s="57">
        <v>0.42</v>
      </c>
      <c r="I652" s="57">
        <v>23.870736000000001</v>
      </c>
      <c r="J652" s="57">
        <v>1897.11</v>
      </c>
      <c r="K652" s="57">
        <v>23.870736000000001</v>
      </c>
      <c r="L652" s="57">
        <v>1897.11</v>
      </c>
      <c r="M652" s="58">
        <f>K652/L652</f>
        <v>1.2582684188054463E-2</v>
      </c>
      <c r="N652" s="59">
        <v>65.727000000000004</v>
      </c>
      <c r="O652" s="60">
        <f>M652*N652</f>
        <v>0.82702208362825569</v>
      </c>
      <c r="P652" s="141">
        <f>M652*60*1000</f>
        <v>754.96105128326769</v>
      </c>
      <c r="Q652" s="142">
        <f>P652*N652/1000</f>
        <v>49.621325017695334</v>
      </c>
    </row>
    <row r="653" spans="1:17" ht="12.75" customHeight="1">
      <c r="A653" s="119"/>
      <c r="B653" s="24" t="s">
        <v>179</v>
      </c>
      <c r="C653" s="140" t="s">
        <v>167</v>
      </c>
      <c r="D653" s="8">
        <v>100</v>
      </c>
      <c r="E653" s="8">
        <v>1988</v>
      </c>
      <c r="F653" s="57">
        <v>78.94</v>
      </c>
      <c r="G653" s="57">
        <v>18.085100000000001</v>
      </c>
      <c r="H653" s="57">
        <v>10</v>
      </c>
      <c r="I653" s="57">
        <f>F653-G653-H653</f>
        <v>50.854900000000001</v>
      </c>
      <c r="J653" s="57">
        <v>3986.28</v>
      </c>
      <c r="K653" s="57">
        <f>I653</f>
        <v>50.854900000000001</v>
      </c>
      <c r="L653" s="57">
        <f>J653</f>
        <v>3986.28</v>
      </c>
      <c r="M653" s="58">
        <f>K653/L653</f>
        <v>1.2757483167263713E-2</v>
      </c>
      <c r="N653" s="59">
        <v>57.7</v>
      </c>
      <c r="O653" s="60">
        <f>M653*N653</f>
        <v>0.7361067787511163</v>
      </c>
      <c r="P653" s="141">
        <f>M653*60*1000</f>
        <v>765.44899003582282</v>
      </c>
      <c r="Q653" s="142">
        <f>P653*N653/1000</f>
        <v>44.166406725066977</v>
      </c>
    </row>
    <row r="654" spans="1:17" ht="12.75" customHeight="1">
      <c r="A654" s="119"/>
      <c r="B654" s="24" t="s">
        <v>249</v>
      </c>
      <c r="C654" s="178" t="s">
        <v>241</v>
      </c>
      <c r="D654" s="9">
        <v>16</v>
      </c>
      <c r="E654" s="9">
        <v>1978</v>
      </c>
      <c r="F654" s="51">
        <f>SUM(G654:I654)</f>
        <v>5.9059999999999997</v>
      </c>
      <c r="G654" s="51">
        <v>0</v>
      </c>
      <c r="H654" s="51">
        <v>0</v>
      </c>
      <c r="I654" s="51">
        <v>5.9059999999999997</v>
      </c>
      <c r="J654" s="51">
        <v>461.27</v>
      </c>
      <c r="K654" s="51">
        <v>5.9059999999999997</v>
      </c>
      <c r="L654" s="51">
        <v>461.27</v>
      </c>
      <c r="M654" s="52">
        <f>K654/L654</f>
        <v>1.2803780865870314E-2</v>
      </c>
      <c r="N654" s="53">
        <v>71.2</v>
      </c>
      <c r="O654" s="53">
        <f>M654*N654</f>
        <v>0.91162919764996642</v>
      </c>
      <c r="P654" s="179">
        <f>M654*60*1000</f>
        <v>768.22685195221879</v>
      </c>
      <c r="Q654" s="180">
        <f>P654*N654/1000</f>
        <v>54.697751858997982</v>
      </c>
    </row>
    <row r="655" spans="1:17" ht="12.75" customHeight="1">
      <c r="A655" s="119"/>
      <c r="B655" s="9" t="s">
        <v>401</v>
      </c>
      <c r="C655" s="178" t="s">
        <v>386</v>
      </c>
      <c r="D655" s="9">
        <v>50</v>
      </c>
      <c r="E655" s="9">
        <v>1988</v>
      </c>
      <c r="F655" s="51">
        <v>42.72</v>
      </c>
      <c r="G655" s="51">
        <v>4.1032500000000001</v>
      </c>
      <c r="H655" s="51">
        <v>7.84</v>
      </c>
      <c r="I655" s="51">
        <v>30.77675</v>
      </c>
      <c r="J655" s="51">
        <v>2389.81</v>
      </c>
      <c r="K655" s="51">
        <v>30.77675</v>
      </c>
      <c r="L655" s="51">
        <v>2389.81</v>
      </c>
      <c r="M655" s="52">
        <f>K655/L655</f>
        <v>1.2878325055129905E-2</v>
      </c>
      <c r="N655" s="53">
        <v>61.585000000000001</v>
      </c>
      <c r="O655" s="53">
        <f>M655*N655</f>
        <v>0.79311164852017524</v>
      </c>
      <c r="P655" s="179">
        <f>M655*1000*60</f>
        <v>772.69950330779443</v>
      </c>
      <c r="Q655" s="180">
        <f>O655*60</f>
        <v>47.586698911210512</v>
      </c>
    </row>
    <row r="656" spans="1:17" ht="12.75" customHeight="1">
      <c r="A656" s="119"/>
      <c r="B656" s="9" t="s">
        <v>46</v>
      </c>
      <c r="C656" s="140" t="s">
        <v>40</v>
      </c>
      <c r="D656" s="8">
        <v>20</v>
      </c>
      <c r="E656" s="8" t="s">
        <v>31</v>
      </c>
      <c r="F656" s="57">
        <f>+G656+H656+I656</f>
        <v>14.231</v>
      </c>
      <c r="G656" s="57">
        <v>0</v>
      </c>
      <c r="H656" s="57">
        <v>0</v>
      </c>
      <c r="I656" s="57">
        <v>14.231</v>
      </c>
      <c r="J656" s="57">
        <v>1098.97</v>
      </c>
      <c r="K656" s="57">
        <v>14.231</v>
      </c>
      <c r="L656" s="57">
        <v>1098.97</v>
      </c>
      <c r="M656" s="58">
        <f>K656/L656</f>
        <v>1.2949398072740839E-2</v>
      </c>
      <c r="N656" s="59">
        <v>65.727000000000004</v>
      </c>
      <c r="O656" s="60">
        <f>M656*N656</f>
        <v>0.85112508712703716</v>
      </c>
      <c r="P656" s="141">
        <f>M656*60*1000</f>
        <v>776.96388436445034</v>
      </c>
      <c r="Q656" s="142">
        <f>P656*N656/1000</f>
        <v>51.067505227622227</v>
      </c>
    </row>
    <row r="657" spans="1:17" ht="12.75" customHeight="1">
      <c r="A657" s="119"/>
      <c r="B657" s="9" t="s">
        <v>401</v>
      </c>
      <c r="C657" s="178" t="s">
        <v>390</v>
      </c>
      <c r="D657" s="9">
        <v>35</v>
      </c>
      <c r="E657" s="9">
        <v>1993</v>
      </c>
      <c r="F657" s="51">
        <v>34.869999999999997</v>
      </c>
      <c r="G657" s="51">
        <v>2.8996300000000002</v>
      </c>
      <c r="H657" s="51">
        <v>5.44</v>
      </c>
      <c r="I657" s="51">
        <v>26.530370000000001</v>
      </c>
      <c r="J657" s="51">
        <v>2045.71</v>
      </c>
      <c r="K657" s="51">
        <v>26.530370000000001</v>
      </c>
      <c r="L657" s="51">
        <v>2045.71</v>
      </c>
      <c r="M657" s="52">
        <f>K657/L657</f>
        <v>1.2968783454155282E-2</v>
      </c>
      <c r="N657" s="53">
        <v>61.585000000000001</v>
      </c>
      <c r="O657" s="53">
        <f>M657*N657</f>
        <v>0.79868252902415304</v>
      </c>
      <c r="P657" s="179">
        <f>M657*1000*60</f>
        <v>778.12700724931699</v>
      </c>
      <c r="Q657" s="180">
        <f>O657*60</f>
        <v>47.92095174144918</v>
      </c>
    </row>
    <row r="658" spans="1:17" ht="12.75" customHeight="1">
      <c r="A658" s="119"/>
      <c r="B658" s="9" t="s">
        <v>473</v>
      </c>
      <c r="C658" s="346" t="s">
        <v>464</v>
      </c>
      <c r="D658" s="21">
        <v>20</v>
      </c>
      <c r="E658" s="21">
        <v>1979</v>
      </c>
      <c r="F658" s="54">
        <f>SUM(G658+H658+I658)</f>
        <v>18.5</v>
      </c>
      <c r="G658" s="54">
        <v>1.5</v>
      </c>
      <c r="H658" s="54">
        <v>3.1</v>
      </c>
      <c r="I658" s="54">
        <v>13.9</v>
      </c>
      <c r="J658" s="54">
        <v>1072.6199999999999</v>
      </c>
      <c r="K658" s="54">
        <v>13.94</v>
      </c>
      <c r="L658" s="54">
        <v>1072.6199999999999</v>
      </c>
      <c r="M658" s="58">
        <f>K658/L658</f>
        <v>1.2996214875724861E-2</v>
      </c>
      <c r="N658" s="59">
        <v>55.2</v>
      </c>
      <c r="O658" s="60">
        <f>M658*N658</f>
        <v>0.71739106114001239</v>
      </c>
      <c r="P658" s="141">
        <f>M658*60*1000</f>
        <v>779.77289254349171</v>
      </c>
      <c r="Q658" s="142">
        <f>P658*N658/1000</f>
        <v>43.04346366840074</v>
      </c>
    </row>
    <row r="659" spans="1:17" ht="12.75" customHeight="1">
      <c r="A659" s="119"/>
      <c r="B659" s="9" t="s">
        <v>46</v>
      </c>
      <c r="C659" s="140" t="s">
        <v>41</v>
      </c>
      <c r="D659" s="8">
        <v>16</v>
      </c>
      <c r="E659" s="8" t="s">
        <v>31</v>
      </c>
      <c r="F659" s="57">
        <f>+G659+H659+I659</f>
        <v>10.800002000000001</v>
      </c>
      <c r="G659" s="57">
        <v>1.4119349999999999</v>
      </c>
      <c r="H659" s="57">
        <v>0.13</v>
      </c>
      <c r="I659" s="57">
        <v>9.2580670000000005</v>
      </c>
      <c r="J659" s="57">
        <v>707.93</v>
      </c>
      <c r="K659" s="57">
        <v>9.2580670000000005</v>
      </c>
      <c r="L659" s="57">
        <v>707.93</v>
      </c>
      <c r="M659" s="58">
        <f>K659/L659</f>
        <v>1.3077658808074247E-2</v>
      </c>
      <c r="N659" s="59">
        <v>65.727000000000004</v>
      </c>
      <c r="O659" s="60">
        <f>M659*N659</f>
        <v>0.8595552804782961</v>
      </c>
      <c r="P659" s="141">
        <f>M659*60*1000</f>
        <v>784.65952848445488</v>
      </c>
      <c r="Q659" s="142">
        <f>P659*N659/1000</f>
        <v>51.57331682869777</v>
      </c>
    </row>
    <row r="660" spans="1:17" ht="12.75" customHeight="1">
      <c r="A660" s="119"/>
      <c r="B660" s="9" t="s">
        <v>401</v>
      </c>
      <c r="C660" s="178" t="s">
        <v>377</v>
      </c>
      <c r="D660" s="9">
        <v>45</v>
      </c>
      <c r="E660" s="9">
        <v>1993</v>
      </c>
      <c r="F660" s="51">
        <v>50.26</v>
      </c>
      <c r="G660" s="51">
        <v>4.9786099999999998</v>
      </c>
      <c r="H660" s="51">
        <v>7.04</v>
      </c>
      <c r="I660" s="51">
        <v>38.241390000000003</v>
      </c>
      <c r="J660" s="51">
        <v>2913.8</v>
      </c>
      <c r="K660" s="51">
        <v>38.241399999999999</v>
      </c>
      <c r="L660" s="51">
        <v>2913.8</v>
      </c>
      <c r="M660" s="52">
        <f>K660/L660</f>
        <v>1.3124236392339899E-2</v>
      </c>
      <c r="N660" s="53">
        <v>61.585000000000001</v>
      </c>
      <c r="O660" s="53">
        <f>M660*N660</f>
        <v>0.80825609822225275</v>
      </c>
      <c r="P660" s="179">
        <f>M660*1000*60</f>
        <v>787.45418354039396</v>
      </c>
      <c r="Q660" s="180">
        <f>O660*60</f>
        <v>48.495365893335162</v>
      </c>
    </row>
    <row r="661" spans="1:17" ht="12.75" customHeight="1">
      <c r="A661" s="119"/>
      <c r="B661" s="24" t="s">
        <v>179</v>
      </c>
      <c r="C661" s="140" t="s">
        <v>168</v>
      </c>
      <c r="D661" s="8">
        <v>5</v>
      </c>
      <c r="E661" s="8">
        <v>1870</v>
      </c>
      <c r="F661" s="57">
        <v>5.9493999999999998</v>
      </c>
      <c r="G661" s="57">
        <v>0</v>
      </c>
      <c r="H661" s="57">
        <v>0.44</v>
      </c>
      <c r="I661" s="57">
        <f>F661-G661-H661</f>
        <v>5.5093999999999994</v>
      </c>
      <c r="J661" s="57">
        <v>417.28</v>
      </c>
      <c r="K661" s="57">
        <f>I661</f>
        <v>5.5093999999999994</v>
      </c>
      <c r="L661" s="57">
        <f>J661</f>
        <v>417.28</v>
      </c>
      <c r="M661" s="58">
        <f>K661/L661</f>
        <v>1.3203125E-2</v>
      </c>
      <c r="N661" s="59">
        <v>57.7</v>
      </c>
      <c r="O661" s="60">
        <f>M661*N661</f>
        <v>0.76182031250000004</v>
      </c>
      <c r="P661" s="141">
        <f>M661*60*1000</f>
        <v>792.18749999999989</v>
      </c>
      <c r="Q661" s="142">
        <f>P661*N661/1000</f>
        <v>45.709218749999991</v>
      </c>
    </row>
    <row r="662" spans="1:17" ht="12.75" customHeight="1">
      <c r="A662" s="119"/>
      <c r="B662" s="9" t="s">
        <v>401</v>
      </c>
      <c r="C662" s="178" t="s">
        <v>391</v>
      </c>
      <c r="D662" s="9">
        <v>42</v>
      </c>
      <c r="E662" s="9">
        <v>1994</v>
      </c>
      <c r="F662" s="51">
        <v>32.770000000000003</v>
      </c>
      <c r="G662" s="51">
        <v>2.68079</v>
      </c>
      <c r="H662" s="51">
        <v>5.84</v>
      </c>
      <c r="I662" s="51">
        <v>24.249210000000001</v>
      </c>
      <c r="J662" s="51">
        <v>1808.75</v>
      </c>
      <c r="K662" s="51">
        <v>24.249210000000001</v>
      </c>
      <c r="L662" s="51">
        <v>1808.75</v>
      </c>
      <c r="M662" s="52">
        <f>K662/L662</f>
        <v>1.3406612301313063E-2</v>
      </c>
      <c r="N662" s="53">
        <v>61.585000000000001</v>
      </c>
      <c r="O662" s="53">
        <f>M662*N662</f>
        <v>0.825646218576365</v>
      </c>
      <c r="P662" s="179">
        <f>M662*1000*60</f>
        <v>804.39673807878376</v>
      </c>
      <c r="Q662" s="180">
        <f>O662*60</f>
        <v>49.5387731145819</v>
      </c>
    </row>
    <row r="663" spans="1:17" ht="12.75" customHeight="1">
      <c r="A663" s="119"/>
      <c r="B663" s="24" t="s">
        <v>138</v>
      </c>
      <c r="C663" s="140" t="s">
        <v>131</v>
      </c>
      <c r="D663" s="8">
        <v>12</v>
      </c>
      <c r="E663" s="8" t="s">
        <v>132</v>
      </c>
      <c r="F663" s="57">
        <v>11.945</v>
      </c>
      <c r="G663" s="57">
        <v>0.61599999999999999</v>
      </c>
      <c r="H663" s="57">
        <v>1.92</v>
      </c>
      <c r="I663" s="57">
        <v>9.4090000000000007</v>
      </c>
      <c r="J663" s="57"/>
      <c r="K663" s="57">
        <v>9.4090000000000007</v>
      </c>
      <c r="L663" s="57">
        <v>696.86</v>
      </c>
      <c r="M663" s="58">
        <f>K663/L663</f>
        <v>1.3501994661768504E-2</v>
      </c>
      <c r="N663" s="59">
        <v>62.35</v>
      </c>
      <c r="O663" s="60">
        <f>M663*N663</f>
        <v>0.84184936716126624</v>
      </c>
      <c r="P663" s="141">
        <f>M663*60*1000</f>
        <v>810.11967970611033</v>
      </c>
      <c r="Q663" s="142">
        <f>P663*N663/1000</f>
        <v>50.51096202967598</v>
      </c>
    </row>
    <row r="664" spans="1:17" ht="12.75" customHeight="1">
      <c r="A664" s="119"/>
      <c r="B664" s="9" t="s">
        <v>401</v>
      </c>
      <c r="C664" s="178" t="s">
        <v>387</v>
      </c>
      <c r="D664" s="9">
        <v>60</v>
      </c>
      <c r="E664" s="9">
        <v>1985</v>
      </c>
      <c r="F664" s="51">
        <v>70.62</v>
      </c>
      <c r="G664" s="51">
        <v>8.4277440000000006</v>
      </c>
      <c r="H664" s="51">
        <v>9.36</v>
      </c>
      <c r="I664" s="51">
        <v>52.832259999999998</v>
      </c>
      <c r="J664" s="51">
        <v>3912.05</v>
      </c>
      <c r="K664" s="51">
        <v>52.832259999999998</v>
      </c>
      <c r="L664" s="51">
        <v>3912.05</v>
      </c>
      <c r="M664" s="52">
        <f>K664/L664</f>
        <v>1.3505006326606254E-2</v>
      </c>
      <c r="N664" s="53">
        <v>61.585000000000001</v>
      </c>
      <c r="O664" s="53">
        <f>M664*N664</f>
        <v>0.83170581462404614</v>
      </c>
      <c r="P664" s="179">
        <f>M664*1000*60</f>
        <v>810.30037959637525</v>
      </c>
      <c r="Q664" s="180">
        <f>O664*60</f>
        <v>49.902348877442769</v>
      </c>
    </row>
    <row r="665" spans="1:17" ht="12.75" customHeight="1">
      <c r="A665" s="119"/>
      <c r="B665" s="9" t="s">
        <v>401</v>
      </c>
      <c r="C665" s="178" t="s">
        <v>378</v>
      </c>
      <c r="D665" s="9">
        <v>45</v>
      </c>
      <c r="E665" s="9">
        <v>1997</v>
      </c>
      <c r="F665" s="51">
        <v>49.88</v>
      </c>
      <c r="G665" s="51">
        <v>3.3149999999999999</v>
      </c>
      <c r="H665" s="51">
        <v>7.04</v>
      </c>
      <c r="I665" s="51">
        <v>39.524999999999999</v>
      </c>
      <c r="J665" s="51">
        <v>2895.9</v>
      </c>
      <c r="K665" s="51">
        <v>39.524999999999999</v>
      </c>
      <c r="L665" s="51">
        <v>2895.9</v>
      </c>
      <c r="M665" s="52">
        <f>K665/L665</f>
        <v>1.3648606650782139E-2</v>
      </c>
      <c r="N665" s="53">
        <v>61.585000000000001</v>
      </c>
      <c r="O665" s="53">
        <f>M665*N665</f>
        <v>0.84054944058841807</v>
      </c>
      <c r="P665" s="179">
        <f>M665*1000*60</f>
        <v>818.91639904692829</v>
      </c>
      <c r="Q665" s="180">
        <f>O665*60</f>
        <v>50.432966435305083</v>
      </c>
    </row>
    <row r="666" spans="1:17" ht="12.75" customHeight="1">
      <c r="A666" s="119"/>
      <c r="B666" s="9" t="s">
        <v>401</v>
      </c>
      <c r="C666" s="178" t="s">
        <v>388</v>
      </c>
      <c r="D666" s="9">
        <v>20</v>
      </c>
      <c r="E666" s="9">
        <v>1994</v>
      </c>
      <c r="F666" s="51">
        <v>19.93</v>
      </c>
      <c r="G666" s="51">
        <v>1.7507200000000001</v>
      </c>
      <c r="H666" s="51">
        <v>2.72</v>
      </c>
      <c r="I666" s="51">
        <v>15.45928</v>
      </c>
      <c r="J666" s="51">
        <v>1120.8599999999999</v>
      </c>
      <c r="K666" s="51">
        <v>15.45928</v>
      </c>
      <c r="L666" s="51">
        <v>1120.8599999999999</v>
      </c>
      <c r="M666" s="52">
        <f>K666/L666</f>
        <v>1.3792338026158486E-2</v>
      </c>
      <c r="N666" s="53">
        <v>61.585000000000001</v>
      </c>
      <c r="O666" s="53">
        <f>M666*N666</f>
        <v>0.84940113734097034</v>
      </c>
      <c r="P666" s="179">
        <f>M666*1000*60</f>
        <v>827.54028156950915</v>
      </c>
      <c r="Q666" s="180">
        <f>O666*60</f>
        <v>50.964068240458218</v>
      </c>
    </row>
    <row r="667" spans="1:17" ht="12.75" customHeight="1">
      <c r="A667" s="119"/>
      <c r="B667" s="9" t="s">
        <v>401</v>
      </c>
      <c r="C667" s="16" t="s">
        <v>392</v>
      </c>
      <c r="D667" s="9">
        <v>26</v>
      </c>
      <c r="E667" s="17">
        <v>1998</v>
      </c>
      <c r="F667" s="51">
        <v>30.72</v>
      </c>
      <c r="G667" s="51">
        <v>1.4224600000000001</v>
      </c>
      <c r="H667" s="51">
        <v>4.16</v>
      </c>
      <c r="I667" s="51">
        <v>25.137540000000001</v>
      </c>
      <c r="J667" s="51">
        <v>1812.49</v>
      </c>
      <c r="K667" s="51">
        <v>25.137540000000001</v>
      </c>
      <c r="L667" s="51">
        <v>1812.49</v>
      </c>
      <c r="M667" s="52">
        <f>K667/L667</f>
        <v>1.386906410518127E-2</v>
      </c>
      <c r="N667" s="53">
        <v>61.585000000000001</v>
      </c>
      <c r="O667" s="53">
        <f>M667*N667</f>
        <v>0.85412631291758856</v>
      </c>
      <c r="P667" s="179">
        <f>M667*1000*60</f>
        <v>832.14384631087614</v>
      </c>
      <c r="Q667" s="180">
        <f>O667*60</f>
        <v>51.247578775055317</v>
      </c>
    </row>
    <row r="668" spans="1:17" ht="12.75" customHeight="1">
      <c r="A668" s="119"/>
      <c r="B668" s="24" t="s">
        <v>138</v>
      </c>
      <c r="C668" s="140" t="s">
        <v>133</v>
      </c>
      <c r="D668" s="8">
        <v>35</v>
      </c>
      <c r="E668" s="8" t="s">
        <v>132</v>
      </c>
      <c r="F668" s="57">
        <v>19.86</v>
      </c>
      <c r="G668" s="57">
        <v>0</v>
      </c>
      <c r="H668" s="57">
        <v>0</v>
      </c>
      <c r="I668" s="57">
        <v>19.86</v>
      </c>
      <c r="J668" s="57"/>
      <c r="K668" s="57">
        <v>19.86</v>
      </c>
      <c r="L668" s="57">
        <v>1229.69</v>
      </c>
      <c r="M668" s="58">
        <f>K668/L668</f>
        <v>1.6150411892428173E-2</v>
      </c>
      <c r="N668" s="59">
        <v>62.35</v>
      </c>
      <c r="O668" s="60">
        <f>M668*N668</f>
        <v>1.0069781814928966</v>
      </c>
      <c r="P668" s="141">
        <f>M668*60*1000</f>
        <v>969.02471354569047</v>
      </c>
      <c r="Q668" s="142">
        <f>P668*N668/1000</f>
        <v>60.418690889573803</v>
      </c>
    </row>
    <row r="669" spans="1:17" ht="12.75" customHeight="1">
      <c r="A669" s="119"/>
      <c r="B669" s="9" t="s">
        <v>86</v>
      </c>
      <c r="C669" s="140" t="s">
        <v>85</v>
      </c>
      <c r="D669" s="8">
        <v>6</v>
      </c>
      <c r="E669" s="8">
        <v>1980</v>
      </c>
      <c r="F669" s="57">
        <v>6.3</v>
      </c>
      <c r="G669" s="57">
        <v>1.1000000000000001</v>
      </c>
      <c r="H669" s="57">
        <v>0.7</v>
      </c>
      <c r="I669" s="57">
        <v>4.5999999999999996</v>
      </c>
      <c r="J669" s="57">
        <v>275</v>
      </c>
      <c r="K669" s="57">
        <v>4.5999999999999996</v>
      </c>
      <c r="L669" s="57">
        <v>275</v>
      </c>
      <c r="M669" s="58">
        <f>K669/L669</f>
        <v>1.6727272727272726E-2</v>
      </c>
      <c r="N669" s="59">
        <v>58.64</v>
      </c>
      <c r="O669" s="60">
        <f>M669*N669</f>
        <v>0.98088727272727272</v>
      </c>
      <c r="P669" s="141">
        <f>M669*60*1000</f>
        <v>1003.6363636363636</v>
      </c>
      <c r="Q669" s="142">
        <f>P669*N669/1000</f>
        <v>58.853236363636363</v>
      </c>
    </row>
    <row r="670" spans="1:17" ht="12.75" customHeight="1">
      <c r="A670" s="119"/>
      <c r="B670" s="24" t="s">
        <v>138</v>
      </c>
      <c r="C670" s="140" t="s">
        <v>136</v>
      </c>
      <c r="D670" s="8">
        <v>20</v>
      </c>
      <c r="E670" s="8" t="s">
        <v>132</v>
      </c>
      <c r="F670" s="57">
        <v>24.048999999999999</v>
      </c>
      <c r="G670" s="57">
        <v>2.9820000000000002</v>
      </c>
      <c r="H670" s="57">
        <v>3.2</v>
      </c>
      <c r="I670" s="57">
        <v>17.867000000000001</v>
      </c>
      <c r="J670" s="57"/>
      <c r="K670" s="57">
        <v>17.867000000000001</v>
      </c>
      <c r="L670" s="57">
        <v>1061.52</v>
      </c>
      <c r="M670" s="58">
        <f>K670/L670</f>
        <v>1.6831524606225036E-2</v>
      </c>
      <c r="N670" s="59">
        <v>62.35</v>
      </c>
      <c r="O670" s="60">
        <f>M670*N670</f>
        <v>1.0494455591981311</v>
      </c>
      <c r="P670" s="141">
        <f>M670*60*1000</f>
        <v>1009.8914763735021</v>
      </c>
      <c r="Q670" s="142">
        <f>P670*N670/1000</f>
        <v>62.966733551887856</v>
      </c>
    </row>
    <row r="671" spans="1:17" ht="12.75" customHeight="1">
      <c r="A671" s="119"/>
      <c r="B671" s="9" t="s">
        <v>86</v>
      </c>
      <c r="C671" s="140" t="s">
        <v>84</v>
      </c>
      <c r="D671" s="8">
        <v>9</v>
      </c>
      <c r="E671" s="8">
        <v>1980</v>
      </c>
      <c r="F671" s="57">
        <v>8.8000000000000007</v>
      </c>
      <c r="G671" s="362">
        <v>5.0999999999999997E-2</v>
      </c>
      <c r="H671" s="57">
        <v>1.4</v>
      </c>
      <c r="I671" s="57">
        <v>7.3</v>
      </c>
      <c r="J671" s="57">
        <v>412</v>
      </c>
      <c r="K671" s="57">
        <v>7.3</v>
      </c>
      <c r="L671" s="57">
        <v>412</v>
      </c>
      <c r="M671" s="58">
        <f>K671/L671</f>
        <v>1.7718446601941749E-2</v>
      </c>
      <c r="N671" s="59">
        <v>58.64</v>
      </c>
      <c r="O671" s="60">
        <f>M671*N671</f>
        <v>1.0390097087378642</v>
      </c>
      <c r="P671" s="141">
        <f>M671*60*1000</f>
        <v>1063.1067961165049</v>
      </c>
      <c r="Q671" s="142">
        <f>P671*N671/1000</f>
        <v>62.340582524271852</v>
      </c>
    </row>
    <row r="672" spans="1:17" ht="12.75" customHeight="1">
      <c r="A672" s="119"/>
      <c r="B672" s="24" t="s">
        <v>138</v>
      </c>
      <c r="C672" s="140" t="s">
        <v>134</v>
      </c>
      <c r="D672" s="8">
        <v>8</v>
      </c>
      <c r="E672" s="8" t="s">
        <v>132</v>
      </c>
      <c r="F672" s="57">
        <v>7.5510000000000002</v>
      </c>
      <c r="G672" s="57">
        <v>5.2229999999999999E-2</v>
      </c>
      <c r="H672" s="57">
        <v>0.02</v>
      </c>
      <c r="I672" s="57">
        <v>7.4790000000000001</v>
      </c>
      <c r="J672" s="57"/>
      <c r="K672" s="57">
        <v>7.4790000000000001</v>
      </c>
      <c r="L672" s="57">
        <v>389.52</v>
      </c>
      <c r="M672" s="58">
        <f>K672/L672</f>
        <v>1.9200554528650649E-2</v>
      </c>
      <c r="N672" s="59">
        <v>62.35</v>
      </c>
      <c r="O672" s="60">
        <f>M672*N672</f>
        <v>1.1971545748613681</v>
      </c>
      <c r="P672" s="141">
        <f>M672*60*1000</f>
        <v>1152.033271719039</v>
      </c>
      <c r="Q672" s="142">
        <f>P672*N672/1000</f>
        <v>71.829274491682085</v>
      </c>
    </row>
    <row r="673" spans="1:17" ht="12.75" customHeight="1" thickBot="1">
      <c r="A673" s="120"/>
      <c r="B673" s="72" t="s">
        <v>138</v>
      </c>
      <c r="C673" s="148" t="s">
        <v>135</v>
      </c>
      <c r="D673" s="149">
        <v>42</v>
      </c>
      <c r="E673" s="149" t="s">
        <v>132</v>
      </c>
      <c r="F673" s="406">
        <v>21.12</v>
      </c>
      <c r="G673" s="406">
        <v>0</v>
      </c>
      <c r="H673" s="406">
        <v>0</v>
      </c>
      <c r="I673" s="406">
        <v>21.12</v>
      </c>
      <c r="J673" s="406"/>
      <c r="K673" s="406">
        <v>21.12</v>
      </c>
      <c r="L673" s="406">
        <v>1067.17</v>
      </c>
      <c r="M673" s="407">
        <f>K673/L673</f>
        <v>1.9790661281707693E-2</v>
      </c>
      <c r="N673" s="408">
        <v>62.35</v>
      </c>
      <c r="O673" s="409">
        <f>M673*N673</f>
        <v>1.2339477309144746</v>
      </c>
      <c r="P673" s="150">
        <f>M673*60*1000</f>
        <v>1187.4396769024615</v>
      </c>
      <c r="Q673" s="151">
        <f>P673*N673/1000</f>
        <v>74.036863854868486</v>
      </c>
    </row>
    <row r="674" spans="1:17" ht="12.75" customHeight="1">
      <c r="A674" s="121" t="s">
        <v>26</v>
      </c>
      <c r="B674" s="26" t="s">
        <v>360</v>
      </c>
      <c r="C674" s="316" t="s">
        <v>351</v>
      </c>
      <c r="D674" s="317">
        <v>19</v>
      </c>
      <c r="E674" s="318" t="s">
        <v>278</v>
      </c>
      <c r="F674" s="319">
        <v>5.48</v>
      </c>
      <c r="G674" s="319">
        <v>2.0499999999999998</v>
      </c>
      <c r="H674" s="319">
        <v>0.49</v>
      </c>
      <c r="I674" s="319">
        <v>2.94</v>
      </c>
      <c r="J674" s="320">
        <v>670.33</v>
      </c>
      <c r="K674" s="319">
        <v>2.94</v>
      </c>
      <c r="L674" s="320">
        <v>670.33</v>
      </c>
      <c r="M674" s="321">
        <f>K674/L674</f>
        <v>4.3858994823445163E-3</v>
      </c>
      <c r="N674" s="322">
        <v>60.6</v>
      </c>
      <c r="O674" s="323">
        <f>M674*N674</f>
        <v>0.26578550863007772</v>
      </c>
      <c r="P674" s="152">
        <f>M674*60*1000</f>
        <v>263.15396894067101</v>
      </c>
      <c r="Q674" s="153">
        <f>P674*N674/1000</f>
        <v>15.947130517804665</v>
      </c>
    </row>
    <row r="675" spans="1:17" ht="12.75" customHeight="1">
      <c r="A675" s="122"/>
      <c r="B675" s="13" t="s">
        <v>360</v>
      </c>
      <c r="C675" s="284" t="s">
        <v>352</v>
      </c>
      <c r="D675" s="11">
        <v>45</v>
      </c>
      <c r="E675" s="12" t="s">
        <v>278</v>
      </c>
      <c r="F675" s="77">
        <v>18.95</v>
      </c>
      <c r="G675" s="77">
        <v>2.95</v>
      </c>
      <c r="H675" s="77">
        <v>7.2</v>
      </c>
      <c r="I675" s="77">
        <v>8.8000000000000007</v>
      </c>
      <c r="J675" s="77">
        <v>1971.2</v>
      </c>
      <c r="K675" s="77">
        <v>8.8000000000000007</v>
      </c>
      <c r="L675" s="77">
        <v>1971.2</v>
      </c>
      <c r="M675" s="44">
        <f>K675/L675</f>
        <v>4.4642857142857149E-3</v>
      </c>
      <c r="N675" s="45">
        <v>60.6</v>
      </c>
      <c r="O675" s="46">
        <f>M675*N675</f>
        <v>0.27053571428571432</v>
      </c>
      <c r="P675" s="155">
        <f>M675*60*1000</f>
        <v>267.85714285714289</v>
      </c>
      <c r="Q675" s="156">
        <f>P675*N675/1000</f>
        <v>16.232142857142858</v>
      </c>
    </row>
    <row r="676" spans="1:17" ht="12.75" customHeight="1">
      <c r="A676" s="122"/>
      <c r="B676" s="25" t="s">
        <v>731</v>
      </c>
      <c r="C676" s="285" t="s">
        <v>725</v>
      </c>
      <c r="D676" s="286">
        <v>7</v>
      </c>
      <c r="E676" s="286">
        <v>1956</v>
      </c>
      <c r="F676" s="287">
        <v>1.804</v>
      </c>
      <c r="G676" s="287">
        <v>0</v>
      </c>
      <c r="H676" s="287">
        <v>0</v>
      </c>
      <c r="I676" s="287">
        <v>1.804001</v>
      </c>
      <c r="J676" s="287">
        <v>402.24</v>
      </c>
      <c r="K676" s="287">
        <v>1.804001</v>
      </c>
      <c r="L676" s="287">
        <v>402.24</v>
      </c>
      <c r="M676" s="288">
        <v>4.4848871320604614E-3</v>
      </c>
      <c r="N676" s="289">
        <v>75.428000000000011</v>
      </c>
      <c r="O676" s="289">
        <v>0.33828606659705651</v>
      </c>
      <c r="P676" s="290">
        <v>269.09322792362764</v>
      </c>
      <c r="Q676" s="324">
        <v>20.297163995823389</v>
      </c>
    </row>
    <row r="677" spans="1:17" ht="12.75" customHeight="1">
      <c r="A677" s="122"/>
      <c r="B677" s="25" t="s">
        <v>774</v>
      </c>
      <c r="C677" s="291" t="s">
        <v>771</v>
      </c>
      <c r="D677" s="22">
        <v>6</v>
      </c>
      <c r="E677" s="22">
        <v>1968</v>
      </c>
      <c r="F677" s="79">
        <v>1.1399999999999999</v>
      </c>
      <c r="G677" s="79">
        <v>0</v>
      </c>
      <c r="H677" s="79">
        <v>0</v>
      </c>
      <c r="I677" s="79">
        <v>1.140001</v>
      </c>
      <c r="J677" s="79">
        <v>252.14</v>
      </c>
      <c r="K677" s="79">
        <v>1.140001</v>
      </c>
      <c r="L677" s="79">
        <v>252.14</v>
      </c>
      <c r="M677" s="80">
        <v>4.5213016578091536E-3</v>
      </c>
      <c r="N677" s="81">
        <v>81.313999999999993</v>
      </c>
      <c r="O677" s="81">
        <v>0.36764512300309349</v>
      </c>
      <c r="P677" s="292">
        <v>271.27809946854921</v>
      </c>
      <c r="Q677" s="325">
        <v>22.058707380185609</v>
      </c>
    </row>
    <row r="678" spans="1:17" ht="12.75" customHeight="1">
      <c r="A678" s="122"/>
      <c r="B678" s="13" t="s">
        <v>360</v>
      </c>
      <c r="C678" s="283" t="s">
        <v>353</v>
      </c>
      <c r="D678" s="11">
        <v>12</v>
      </c>
      <c r="E678" s="12" t="s">
        <v>278</v>
      </c>
      <c r="F678" s="77">
        <v>5.84</v>
      </c>
      <c r="G678" s="77">
        <v>1.07</v>
      </c>
      <c r="H678" s="77">
        <v>1.92</v>
      </c>
      <c r="I678" s="77">
        <v>2.85</v>
      </c>
      <c r="J678" s="78">
        <v>617.34</v>
      </c>
      <c r="K678" s="77">
        <v>2.85</v>
      </c>
      <c r="L678" s="78">
        <v>617.34</v>
      </c>
      <c r="M678" s="44">
        <f>K678/L678</f>
        <v>4.6165808144620468E-3</v>
      </c>
      <c r="N678" s="45">
        <v>60.6</v>
      </c>
      <c r="O678" s="46">
        <f>M678*N678</f>
        <v>0.27976479735640003</v>
      </c>
      <c r="P678" s="155">
        <f>M678*60*1000</f>
        <v>276.99484886772279</v>
      </c>
      <c r="Q678" s="156">
        <f>P678*N678/1000</f>
        <v>16.785887841384003</v>
      </c>
    </row>
    <row r="679" spans="1:17" ht="12.75" customHeight="1">
      <c r="A679" s="122"/>
      <c r="B679" s="25" t="s">
        <v>220</v>
      </c>
      <c r="C679" s="293" t="s">
        <v>214</v>
      </c>
      <c r="D679" s="13">
        <v>25</v>
      </c>
      <c r="E679" s="13">
        <v>1957</v>
      </c>
      <c r="F679" s="82">
        <v>7.25</v>
      </c>
      <c r="G679" s="294">
        <v>0</v>
      </c>
      <c r="H679" s="294">
        <v>0</v>
      </c>
      <c r="I679" s="82">
        <f>F679-G679-H679</f>
        <v>7.25</v>
      </c>
      <c r="J679" s="82">
        <v>1561.46</v>
      </c>
      <c r="K679" s="82">
        <f>I679/J679*L679</f>
        <v>7.2499999999999991</v>
      </c>
      <c r="L679" s="82">
        <v>1561.46</v>
      </c>
      <c r="M679" s="83">
        <f>K679/L679</f>
        <v>4.6430904409975274E-3</v>
      </c>
      <c r="N679" s="84">
        <f>49.4*1.09</f>
        <v>53.846000000000004</v>
      </c>
      <c r="O679" s="84">
        <f>M679*N679</f>
        <v>0.25001184788595288</v>
      </c>
      <c r="P679" s="295">
        <f>M679*60*1000</f>
        <v>278.58542645985165</v>
      </c>
      <c r="Q679" s="326">
        <f>P679*N679/1000</f>
        <v>15.000710873157173</v>
      </c>
    </row>
    <row r="680" spans="1:17" ht="12.75" customHeight="1">
      <c r="A680" s="122"/>
      <c r="B680" s="25" t="s">
        <v>130</v>
      </c>
      <c r="C680" s="154" t="s">
        <v>128</v>
      </c>
      <c r="D680" s="10">
        <v>15</v>
      </c>
      <c r="E680" s="10">
        <v>1983</v>
      </c>
      <c r="F680" s="43">
        <v>5.992</v>
      </c>
      <c r="G680" s="43">
        <v>0.67400000000000004</v>
      </c>
      <c r="H680" s="43">
        <v>2.4</v>
      </c>
      <c r="I680" s="43">
        <v>2.9180000000000001</v>
      </c>
      <c r="J680" s="43">
        <v>622.54</v>
      </c>
      <c r="K680" s="43">
        <v>2.9180000000000001</v>
      </c>
      <c r="L680" s="43">
        <v>622.54</v>
      </c>
      <c r="M680" s="44">
        <f>K680/L680</f>
        <v>4.687249012111672E-3</v>
      </c>
      <c r="N680" s="45">
        <v>65.900000000000006</v>
      </c>
      <c r="O680" s="46">
        <f>M680*N680</f>
        <v>0.30888970989815923</v>
      </c>
      <c r="P680" s="155">
        <f>M680*60*1000</f>
        <v>281.2349407267003</v>
      </c>
      <c r="Q680" s="156">
        <f>P680*N680/1000</f>
        <v>18.533382593889549</v>
      </c>
    </row>
    <row r="681" spans="1:17" ht="12.75" customHeight="1">
      <c r="A681" s="122"/>
      <c r="B681" s="13" t="s">
        <v>507</v>
      </c>
      <c r="C681" s="154" t="s">
        <v>499</v>
      </c>
      <c r="D681" s="10">
        <v>6</v>
      </c>
      <c r="E681" s="10">
        <v>1985</v>
      </c>
      <c r="F681" s="43">
        <v>1.4690000000000001</v>
      </c>
      <c r="G681" s="43">
        <v>0.29399999999999998</v>
      </c>
      <c r="H681" s="43">
        <v>9.6000000000000002E-2</v>
      </c>
      <c r="I681" s="43">
        <v>1.079</v>
      </c>
      <c r="J681" s="43">
        <v>229.18</v>
      </c>
      <c r="K681" s="43">
        <v>1.079</v>
      </c>
      <c r="L681" s="43">
        <v>229.18</v>
      </c>
      <c r="M681" s="44">
        <f>K681/L681</f>
        <v>4.7080897111440789E-3</v>
      </c>
      <c r="N681" s="45">
        <v>72.27</v>
      </c>
      <c r="O681" s="46">
        <f>M681*N681</f>
        <v>0.34025364342438258</v>
      </c>
      <c r="P681" s="155">
        <f>M681*60*1000</f>
        <v>282.48538266864477</v>
      </c>
      <c r="Q681" s="156">
        <f>P681*N681/1000</f>
        <v>20.415218605462957</v>
      </c>
    </row>
    <row r="682" spans="1:17" ht="12.75" customHeight="1">
      <c r="A682" s="122"/>
      <c r="B682" s="13" t="s">
        <v>507</v>
      </c>
      <c r="C682" s="154" t="s">
        <v>505</v>
      </c>
      <c r="D682" s="10">
        <v>5</v>
      </c>
      <c r="E682" s="10">
        <v>1932</v>
      </c>
      <c r="F682" s="43">
        <v>1.7869999999999999</v>
      </c>
      <c r="G682" s="43">
        <v>0.51</v>
      </c>
      <c r="H682" s="43">
        <v>0.08</v>
      </c>
      <c r="I682" s="43">
        <v>1.1970000000000001</v>
      </c>
      <c r="J682" s="43">
        <v>253.41</v>
      </c>
      <c r="K682" s="43">
        <v>0.77200000000000002</v>
      </c>
      <c r="L682" s="43">
        <v>163.44</v>
      </c>
      <c r="M682" s="44">
        <f>K682/L682</f>
        <v>4.7234459128732255E-3</v>
      </c>
      <c r="N682" s="45">
        <v>72.27</v>
      </c>
      <c r="O682" s="46">
        <f>M682*N682</f>
        <v>0.34136343612334796</v>
      </c>
      <c r="P682" s="155">
        <f>M682*60*1000</f>
        <v>283.40675477239353</v>
      </c>
      <c r="Q682" s="156">
        <f>P682*N682/1000</f>
        <v>20.48180616740088</v>
      </c>
    </row>
    <row r="683" spans="1:17" ht="12.75" customHeight="1">
      <c r="A683" s="122"/>
      <c r="B683" s="13" t="s">
        <v>360</v>
      </c>
      <c r="C683" s="283" t="s">
        <v>354</v>
      </c>
      <c r="D683" s="11">
        <v>20</v>
      </c>
      <c r="E683" s="12" t="s">
        <v>278</v>
      </c>
      <c r="F683" s="77">
        <v>10.88</v>
      </c>
      <c r="G683" s="77">
        <v>2.34</v>
      </c>
      <c r="H683" s="77">
        <v>3.2</v>
      </c>
      <c r="I683" s="77">
        <v>5.34</v>
      </c>
      <c r="J683" s="78">
        <v>1079.8800000000001</v>
      </c>
      <c r="K683" s="77">
        <v>5.34</v>
      </c>
      <c r="L683" s="78">
        <v>1079.8800000000001</v>
      </c>
      <c r="M683" s="44">
        <f>K683/L683</f>
        <v>4.9449938882098008E-3</v>
      </c>
      <c r="N683" s="45">
        <v>60.6</v>
      </c>
      <c r="O683" s="46">
        <f>M683*N683</f>
        <v>0.29966662962551394</v>
      </c>
      <c r="P683" s="155">
        <f>M683*60*1000</f>
        <v>296.69963329258803</v>
      </c>
      <c r="Q683" s="156">
        <f>P683*N683/1000</f>
        <v>17.979997777530837</v>
      </c>
    </row>
    <row r="684" spans="1:17" ht="12.75" customHeight="1">
      <c r="A684" s="122"/>
      <c r="B684" s="25" t="s">
        <v>220</v>
      </c>
      <c r="C684" s="293" t="s">
        <v>211</v>
      </c>
      <c r="D684" s="13">
        <v>103</v>
      </c>
      <c r="E684" s="13">
        <v>1972</v>
      </c>
      <c r="F684" s="82">
        <v>36.14</v>
      </c>
      <c r="G684" s="294">
        <v>7.3</v>
      </c>
      <c r="H684" s="294">
        <v>15.82</v>
      </c>
      <c r="I684" s="82">
        <f>F684-G684-H684</f>
        <v>13.02</v>
      </c>
      <c r="J684" s="82">
        <v>2557.61</v>
      </c>
      <c r="K684" s="82">
        <f>I684/J684*L684</f>
        <v>12.67520755705522</v>
      </c>
      <c r="L684" s="82">
        <v>2489.88</v>
      </c>
      <c r="M684" s="83">
        <f>K684/L684</f>
        <v>5.0906901364946178E-3</v>
      </c>
      <c r="N684" s="84">
        <f>49.4*1.09</f>
        <v>53.846000000000004</v>
      </c>
      <c r="O684" s="84">
        <f>M684*N684</f>
        <v>0.27411330108968923</v>
      </c>
      <c r="P684" s="295">
        <f>M684*60*1000</f>
        <v>305.44140818967708</v>
      </c>
      <c r="Q684" s="326">
        <f>P684*N684/1000</f>
        <v>16.446798065381355</v>
      </c>
    </row>
    <row r="685" spans="1:17" ht="12.75" customHeight="1">
      <c r="A685" s="122"/>
      <c r="B685" s="13" t="s">
        <v>871</v>
      </c>
      <c r="C685" s="296" t="s">
        <v>869</v>
      </c>
      <c r="D685" s="297">
        <v>20</v>
      </c>
      <c r="E685" s="297">
        <v>1964</v>
      </c>
      <c r="F685" s="298">
        <v>9.6969999999999992</v>
      </c>
      <c r="G685" s="298">
        <v>1.243023</v>
      </c>
      <c r="H685" s="298">
        <v>3.84</v>
      </c>
      <c r="I685" s="298">
        <v>4.6139739999999998</v>
      </c>
      <c r="J685" s="298">
        <v>1114.29</v>
      </c>
      <c r="K685" s="298">
        <v>4.6139739999999998</v>
      </c>
      <c r="L685" s="298">
        <v>900.28</v>
      </c>
      <c r="M685" s="299">
        <v>5.1250433198560446E-3</v>
      </c>
      <c r="N685" s="300">
        <v>64.746000000000009</v>
      </c>
      <c r="O685" s="300">
        <v>0.33182605478739952</v>
      </c>
      <c r="P685" s="301">
        <v>307.50259919136272</v>
      </c>
      <c r="Q685" s="327">
        <v>19.909563287243973</v>
      </c>
    </row>
    <row r="686" spans="1:17" ht="12.75" customHeight="1">
      <c r="A686" s="122"/>
      <c r="B686" s="25" t="s">
        <v>220</v>
      </c>
      <c r="C686" s="293" t="s">
        <v>219</v>
      </c>
      <c r="D686" s="13">
        <v>8</v>
      </c>
      <c r="E686" s="13">
        <v>1901</v>
      </c>
      <c r="F686" s="82">
        <v>1.7110000000000001</v>
      </c>
      <c r="G686" s="294">
        <v>0</v>
      </c>
      <c r="H686" s="294">
        <v>0</v>
      </c>
      <c r="I686" s="82">
        <f>F686-G686-H686</f>
        <v>1.7110000000000001</v>
      </c>
      <c r="J686" s="82">
        <v>330.14</v>
      </c>
      <c r="K686" s="82">
        <f>I686/J686*L686</f>
        <v>1.5262903616647483</v>
      </c>
      <c r="L686" s="82">
        <v>294.5</v>
      </c>
      <c r="M686" s="83">
        <f>K686/L686</f>
        <v>5.1826497849397227E-3</v>
      </c>
      <c r="N686" s="84">
        <f>49.4*1.09</f>
        <v>53.846000000000004</v>
      </c>
      <c r="O686" s="84">
        <f>M686*N686</f>
        <v>0.27906496031986433</v>
      </c>
      <c r="P686" s="295">
        <f>M686*60*1000</f>
        <v>310.95898709638334</v>
      </c>
      <c r="Q686" s="326">
        <f>P686*N686/1000</f>
        <v>16.743897619191859</v>
      </c>
    </row>
    <row r="687" spans="1:17" ht="12.75" customHeight="1">
      <c r="A687" s="122"/>
      <c r="B687" s="25" t="s">
        <v>731</v>
      </c>
      <c r="C687" s="285" t="s">
        <v>726</v>
      </c>
      <c r="D687" s="286">
        <v>5</v>
      </c>
      <c r="E687" s="286">
        <v>1935</v>
      </c>
      <c r="F687" s="287">
        <v>2.1560000000000001</v>
      </c>
      <c r="G687" s="287">
        <v>0.15284700000000001</v>
      </c>
      <c r="H687" s="287">
        <v>0.32</v>
      </c>
      <c r="I687" s="287">
        <v>1.6831529999999999</v>
      </c>
      <c r="J687" s="287">
        <v>321.79000000000002</v>
      </c>
      <c r="K687" s="287">
        <v>1.6831529999999999</v>
      </c>
      <c r="L687" s="287">
        <v>321.79000000000002</v>
      </c>
      <c r="M687" s="288">
        <v>5.2305944870878517E-3</v>
      </c>
      <c r="N687" s="289">
        <v>79.025000000000006</v>
      </c>
      <c r="O687" s="289">
        <v>0.4133477293421175</v>
      </c>
      <c r="P687" s="290">
        <v>313.83566922527115</v>
      </c>
      <c r="Q687" s="324">
        <v>24.800863760527051</v>
      </c>
    </row>
    <row r="688" spans="1:17" ht="12.75" customHeight="1">
      <c r="A688" s="122"/>
      <c r="B688" s="25" t="s">
        <v>220</v>
      </c>
      <c r="C688" s="293" t="s">
        <v>215</v>
      </c>
      <c r="D688" s="13">
        <v>55</v>
      </c>
      <c r="E688" s="13">
        <v>1977</v>
      </c>
      <c r="F688" s="82">
        <v>24.13</v>
      </c>
      <c r="G688" s="294">
        <v>3.8</v>
      </c>
      <c r="H688" s="294">
        <v>8.56</v>
      </c>
      <c r="I688" s="82">
        <f>F688-G688-H688</f>
        <v>11.769999999999998</v>
      </c>
      <c r="J688" s="82">
        <v>2217.3200000000002</v>
      </c>
      <c r="K688" s="82">
        <f>I688/J688*L688</f>
        <v>11.769999999999998</v>
      </c>
      <c r="L688" s="82">
        <v>2217.3200000000002</v>
      </c>
      <c r="M688" s="83">
        <f>K688/L688</f>
        <v>5.3082099110638055E-3</v>
      </c>
      <c r="N688" s="84">
        <f>49.4*1.09</f>
        <v>53.846000000000004</v>
      </c>
      <c r="O688" s="84">
        <f>M688*N688</f>
        <v>0.2858258708711417</v>
      </c>
      <c r="P688" s="295">
        <f>M688*60*1000</f>
        <v>318.49259466382836</v>
      </c>
      <c r="Q688" s="326">
        <f>P688*N688/1000</f>
        <v>17.149552252268503</v>
      </c>
    </row>
    <row r="689" spans="1:17" ht="12.75" customHeight="1">
      <c r="A689" s="122"/>
      <c r="B689" s="13" t="s">
        <v>806</v>
      </c>
      <c r="C689" s="302" t="s">
        <v>804</v>
      </c>
      <c r="D689" s="73">
        <v>6</v>
      </c>
      <c r="E689" s="73">
        <v>1910</v>
      </c>
      <c r="F689" s="74">
        <v>3.1539999999999999</v>
      </c>
      <c r="G689" s="74">
        <v>0.51</v>
      </c>
      <c r="H689" s="74">
        <v>0.96</v>
      </c>
      <c r="I689" s="74">
        <v>1.6839999999999999</v>
      </c>
      <c r="J689" s="74">
        <v>303.89999999999998</v>
      </c>
      <c r="K689" s="74">
        <v>1.6839999999999999</v>
      </c>
      <c r="L689" s="74">
        <v>303.89999999999998</v>
      </c>
      <c r="M689" s="75">
        <v>5.5412964791049686E-3</v>
      </c>
      <c r="N689" s="76">
        <v>94.612000000000009</v>
      </c>
      <c r="O689" s="76">
        <v>0.52427314248107937</v>
      </c>
      <c r="P689" s="303">
        <v>332.47778874629813</v>
      </c>
      <c r="Q689" s="328">
        <v>31.456388548864762</v>
      </c>
    </row>
    <row r="690" spans="1:17" ht="12.75" customHeight="1">
      <c r="A690" s="122"/>
      <c r="B690" s="25" t="s">
        <v>130</v>
      </c>
      <c r="C690" s="154" t="s">
        <v>129</v>
      </c>
      <c r="D690" s="10">
        <v>8</v>
      </c>
      <c r="E690" s="10">
        <v>1981</v>
      </c>
      <c r="F690" s="43">
        <v>3.6659999999999999</v>
      </c>
      <c r="G690" s="43">
        <v>0.36299999999999999</v>
      </c>
      <c r="H690" s="43">
        <v>1.28</v>
      </c>
      <c r="I690" s="43">
        <v>2.0230000000000001</v>
      </c>
      <c r="J690" s="43">
        <v>361.53</v>
      </c>
      <c r="K690" s="43">
        <v>2.0230000000000001</v>
      </c>
      <c r="L690" s="43">
        <v>361.53</v>
      </c>
      <c r="M690" s="44">
        <f>K690/L690</f>
        <v>5.5956628772162757E-3</v>
      </c>
      <c r="N690" s="45">
        <v>65.900000000000006</v>
      </c>
      <c r="O690" s="46">
        <f>M690*N690</f>
        <v>0.36875418360855261</v>
      </c>
      <c r="P690" s="155">
        <f>M690*60*1000</f>
        <v>335.73977263297655</v>
      </c>
      <c r="Q690" s="156">
        <f>P690*N690/1000</f>
        <v>22.125251016513158</v>
      </c>
    </row>
    <row r="691" spans="1:17" ht="12.75" customHeight="1">
      <c r="A691" s="122"/>
      <c r="B691" s="13" t="s">
        <v>507</v>
      </c>
      <c r="C691" s="154" t="s">
        <v>504</v>
      </c>
      <c r="D691" s="10">
        <v>6</v>
      </c>
      <c r="E691" s="10">
        <v>1957</v>
      </c>
      <c r="F691" s="43">
        <v>2.9319999999999999</v>
      </c>
      <c r="G691" s="43">
        <v>1.048</v>
      </c>
      <c r="H691" s="43">
        <v>0.08</v>
      </c>
      <c r="I691" s="43">
        <v>1.804</v>
      </c>
      <c r="J691" s="43">
        <v>319.77999999999997</v>
      </c>
      <c r="K691" s="43">
        <v>1.804</v>
      </c>
      <c r="L691" s="43">
        <v>319.77999999999997</v>
      </c>
      <c r="M691" s="44">
        <f>K691/L691</f>
        <v>5.6413784476827822E-3</v>
      </c>
      <c r="N691" s="45">
        <v>72.27</v>
      </c>
      <c r="O691" s="46">
        <f>M691*N691</f>
        <v>0.40770242041403465</v>
      </c>
      <c r="P691" s="155">
        <f>M691*60*1000</f>
        <v>338.48270686096691</v>
      </c>
      <c r="Q691" s="156">
        <f>P691*N691/1000</f>
        <v>24.462145224842079</v>
      </c>
    </row>
    <row r="692" spans="1:17" ht="12.75" customHeight="1">
      <c r="A692" s="122"/>
      <c r="B692" s="25" t="s">
        <v>774</v>
      </c>
      <c r="C692" s="291" t="s">
        <v>772</v>
      </c>
      <c r="D692" s="22">
        <v>6</v>
      </c>
      <c r="E692" s="22">
        <v>1961</v>
      </c>
      <c r="F692" s="79">
        <v>2.0569999999999999</v>
      </c>
      <c r="G692" s="79">
        <v>0</v>
      </c>
      <c r="H692" s="79">
        <v>0</v>
      </c>
      <c r="I692" s="79">
        <v>2.0569999999999999</v>
      </c>
      <c r="J692" s="79">
        <v>362.24</v>
      </c>
      <c r="K692" s="79">
        <v>2.0569999999999999</v>
      </c>
      <c r="L692" s="79">
        <v>362.24</v>
      </c>
      <c r="M692" s="80">
        <v>5.6785556537102475E-3</v>
      </c>
      <c r="N692" s="81">
        <v>81.313999999999993</v>
      </c>
      <c r="O692" s="81">
        <v>0.46174607442579502</v>
      </c>
      <c r="P692" s="292">
        <v>340.71333922261482</v>
      </c>
      <c r="Q692" s="325">
        <v>27.704764465547697</v>
      </c>
    </row>
    <row r="693" spans="1:17" ht="12.75" customHeight="1">
      <c r="A693" s="122"/>
      <c r="B693" s="13" t="s">
        <v>507</v>
      </c>
      <c r="C693" s="154" t="s">
        <v>503</v>
      </c>
      <c r="D693" s="10">
        <v>5</v>
      </c>
      <c r="E693" s="10">
        <v>1948</v>
      </c>
      <c r="F693" s="43">
        <v>2.274</v>
      </c>
      <c r="G693" s="43">
        <v>0.13800000000000001</v>
      </c>
      <c r="H693" s="43">
        <v>0.64</v>
      </c>
      <c r="I693" s="43">
        <v>1.496</v>
      </c>
      <c r="J693" s="43">
        <v>301.55</v>
      </c>
      <c r="K693" s="43">
        <v>1.454</v>
      </c>
      <c r="L693" s="43">
        <v>250.99</v>
      </c>
      <c r="M693" s="44">
        <f>K693/L693</f>
        <v>5.7930594844416107E-3</v>
      </c>
      <c r="N693" s="45">
        <v>72.27</v>
      </c>
      <c r="O693" s="46">
        <f>M693*N693</f>
        <v>0.4186644089405952</v>
      </c>
      <c r="P693" s="155">
        <f>M693*60*1000</f>
        <v>347.58356906649664</v>
      </c>
      <c r="Q693" s="156">
        <f>P693*N693/1000</f>
        <v>25.11986453643571</v>
      </c>
    </row>
    <row r="694" spans="1:17" ht="12.75" customHeight="1">
      <c r="A694" s="122"/>
      <c r="B694" s="13" t="s">
        <v>806</v>
      </c>
      <c r="C694" s="302" t="s">
        <v>805</v>
      </c>
      <c r="D694" s="73">
        <v>6</v>
      </c>
      <c r="E694" s="73">
        <v>1930</v>
      </c>
      <c r="F694" s="74">
        <v>2.4580000000000002</v>
      </c>
      <c r="G694" s="74">
        <v>0.10199999999999999</v>
      </c>
      <c r="H694" s="74">
        <v>0.8</v>
      </c>
      <c r="I694" s="74">
        <v>1.556001</v>
      </c>
      <c r="J694" s="74">
        <v>266.7</v>
      </c>
      <c r="K694" s="74">
        <v>1.556001</v>
      </c>
      <c r="L694" s="74">
        <v>266.7</v>
      </c>
      <c r="M694" s="75">
        <v>5.8342744656917885E-3</v>
      </c>
      <c r="N694" s="76">
        <v>94.612000000000009</v>
      </c>
      <c r="O694" s="76">
        <v>0.55199237574803151</v>
      </c>
      <c r="P694" s="303">
        <v>350.05646794150732</v>
      </c>
      <c r="Q694" s="328">
        <v>33.119542544881895</v>
      </c>
    </row>
    <row r="695" spans="1:17" ht="12.75" customHeight="1">
      <c r="A695" s="122"/>
      <c r="B695" s="25" t="s">
        <v>731</v>
      </c>
      <c r="C695" s="285" t="s">
        <v>727</v>
      </c>
      <c r="D695" s="286">
        <v>8</v>
      </c>
      <c r="E695" s="286">
        <v>1956</v>
      </c>
      <c r="F695" s="287">
        <v>2.7530000000000001</v>
      </c>
      <c r="G695" s="287">
        <v>0</v>
      </c>
      <c r="H695" s="287">
        <v>0</v>
      </c>
      <c r="I695" s="287">
        <v>2.7530000000000001</v>
      </c>
      <c r="J695" s="287">
        <v>469.85</v>
      </c>
      <c r="K695" s="287">
        <v>2.7530000000000001</v>
      </c>
      <c r="L695" s="287">
        <v>469.85</v>
      </c>
      <c r="M695" s="288">
        <v>5.8593168032350746E-3</v>
      </c>
      <c r="N695" s="289">
        <v>79.025000000000006</v>
      </c>
      <c r="O695" s="289">
        <v>0.4630325103756518</v>
      </c>
      <c r="P695" s="290">
        <v>351.55900819410448</v>
      </c>
      <c r="Q695" s="324">
        <v>27.78195062253911</v>
      </c>
    </row>
    <row r="696" spans="1:17" ht="12.75" customHeight="1">
      <c r="A696" s="122"/>
      <c r="B696" s="25" t="s">
        <v>276</v>
      </c>
      <c r="C696" s="293" t="s">
        <v>273</v>
      </c>
      <c r="D696" s="13">
        <v>8</v>
      </c>
      <c r="E696" s="13">
        <v>1964</v>
      </c>
      <c r="F696" s="82">
        <v>1.554</v>
      </c>
      <c r="G696" s="82">
        <v>0.51700000000000002</v>
      </c>
      <c r="H696" s="82">
        <v>7.931</v>
      </c>
      <c r="I696" s="82">
        <v>1546</v>
      </c>
      <c r="J696" s="82">
        <v>322.77999999999997</v>
      </c>
      <c r="K696" s="82">
        <v>1.6</v>
      </c>
      <c r="L696" s="82">
        <v>273.02999999999997</v>
      </c>
      <c r="M696" s="83">
        <f>K696/L696</f>
        <v>5.8601618869721286E-3</v>
      </c>
      <c r="N696" s="84">
        <v>57.4</v>
      </c>
      <c r="O696" s="84">
        <f>M696*N696</f>
        <v>0.33637329231220015</v>
      </c>
      <c r="P696" s="295">
        <f>M696*60*1000</f>
        <v>351.60971321832773</v>
      </c>
      <c r="Q696" s="326">
        <f>P696*N696/1000</f>
        <v>20.182397538732008</v>
      </c>
    </row>
    <row r="697" spans="1:17" ht="12.75" customHeight="1">
      <c r="A697" s="122"/>
      <c r="B697" s="25" t="s">
        <v>220</v>
      </c>
      <c r="C697" s="293" t="s">
        <v>216</v>
      </c>
      <c r="D697" s="13">
        <v>20</v>
      </c>
      <c r="E697" s="13">
        <v>1959</v>
      </c>
      <c r="F697" s="82">
        <v>7.98</v>
      </c>
      <c r="G697" s="294">
        <v>2.09</v>
      </c>
      <c r="H697" s="294">
        <v>0</v>
      </c>
      <c r="I697" s="82">
        <f>F697-G697-H697</f>
        <v>5.8900000000000006</v>
      </c>
      <c r="J697" s="82">
        <v>985.37</v>
      </c>
      <c r="K697" s="82">
        <f>I697/J697*L697</f>
        <v>5.8900000000000006</v>
      </c>
      <c r="L697" s="82">
        <v>985.37</v>
      </c>
      <c r="M697" s="83">
        <f>K697/L697</f>
        <v>5.9774500948882149E-3</v>
      </c>
      <c r="N697" s="84">
        <f>49.4*1.09</f>
        <v>53.846000000000004</v>
      </c>
      <c r="O697" s="84">
        <f>M697*N697</f>
        <v>0.32186177780935082</v>
      </c>
      <c r="P697" s="295">
        <f>M697*60*1000</f>
        <v>358.6470056932929</v>
      </c>
      <c r="Q697" s="326">
        <f>P697*N697/1000</f>
        <v>19.311706668561051</v>
      </c>
    </row>
    <row r="698" spans="1:17" ht="12.75" customHeight="1">
      <c r="A698" s="122"/>
      <c r="B698" s="25" t="s">
        <v>276</v>
      </c>
      <c r="C698" s="293" t="s">
        <v>274</v>
      </c>
      <c r="D698" s="13">
        <v>9</v>
      </c>
      <c r="E698" s="13">
        <v>1979</v>
      </c>
      <c r="F698" s="82">
        <f>G698+H698+I698</f>
        <v>14.853000000000002</v>
      </c>
      <c r="G698" s="82">
        <v>0.84499999999999997</v>
      </c>
      <c r="H698" s="82">
        <v>11.054</v>
      </c>
      <c r="I698" s="82">
        <v>2.9540000000000002</v>
      </c>
      <c r="J698" s="82">
        <v>475.45</v>
      </c>
      <c r="K698" s="82">
        <v>2.9540000000000002</v>
      </c>
      <c r="L698" s="82">
        <v>475.45</v>
      </c>
      <c r="M698" s="83">
        <f>K698/L698</f>
        <v>6.2130613103375757E-3</v>
      </c>
      <c r="N698" s="84">
        <v>57.4</v>
      </c>
      <c r="O698" s="84">
        <f>M698*N698</f>
        <v>0.35662971921337683</v>
      </c>
      <c r="P698" s="295">
        <f>M698*60*1000</f>
        <v>372.78367862025453</v>
      </c>
      <c r="Q698" s="326">
        <f>P698*N698/1000</f>
        <v>21.39778315280261</v>
      </c>
    </row>
    <row r="699" spans="1:17" ht="12.75" customHeight="1">
      <c r="A699" s="122"/>
      <c r="B699" s="13" t="s">
        <v>507</v>
      </c>
      <c r="C699" s="154" t="s">
        <v>502</v>
      </c>
      <c r="D699" s="10">
        <v>55</v>
      </c>
      <c r="E699" s="10">
        <v>1985</v>
      </c>
      <c r="F699" s="43">
        <v>30.931999999999999</v>
      </c>
      <c r="G699" s="43">
        <v>5.0830000000000002</v>
      </c>
      <c r="H699" s="43">
        <v>8.8000000000000007</v>
      </c>
      <c r="I699" s="43">
        <v>17.048999999999999</v>
      </c>
      <c r="J699" s="43">
        <v>2678.78</v>
      </c>
      <c r="K699" s="43">
        <v>17.048999999999999</v>
      </c>
      <c r="L699" s="43">
        <v>2678.78</v>
      </c>
      <c r="M699" s="44">
        <f>K699/L699</f>
        <v>6.3644644203704661E-3</v>
      </c>
      <c r="N699" s="45">
        <v>72.27</v>
      </c>
      <c r="O699" s="46">
        <f>M699*N699</f>
        <v>0.45995984366017356</v>
      </c>
      <c r="P699" s="155">
        <f>M699*60*1000</f>
        <v>381.86786522222798</v>
      </c>
      <c r="Q699" s="156">
        <f>P699*N699/1000</f>
        <v>27.597590619610415</v>
      </c>
    </row>
    <row r="700" spans="1:17" ht="12.75" customHeight="1">
      <c r="A700" s="122"/>
      <c r="B700" s="25" t="s">
        <v>774</v>
      </c>
      <c r="C700" s="291" t="s">
        <v>773</v>
      </c>
      <c r="D700" s="22">
        <v>8</v>
      </c>
      <c r="E700" s="22">
        <v>1972</v>
      </c>
      <c r="F700" s="79">
        <v>3.8759999999999999</v>
      </c>
      <c r="G700" s="79">
        <v>0.39948299999999998</v>
      </c>
      <c r="H700" s="79">
        <v>0.67</v>
      </c>
      <c r="I700" s="79">
        <v>2.8065180000000001</v>
      </c>
      <c r="J700" s="79">
        <v>440.39</v>
      </c>
      <c r="K700" s="79">
        <v>2.8065180000000001</v>
      </c>
      <c r="L700" s="79">
        <v>440.39</v>
      </c>
      <c r="M700" s="80">
        <v>6.3728013805944735E-3</v>
      </c>
      <c r="N700" s="81">
        <v>81.313999999999993</v>
      </c>
      <c r="O700" s="81">
        <v>0.51819797146165902</v>
      </c>
      <c r="P700" s="292">
        <v>382.36808283566842</v>
      </c>
      <c r="Q700" s="325">
        <v>31.09187828769954</v>
      </c>
    </row>
    <row r="701" spans="1:17" ht="12.75" customHeight="1">
      <c r="A701" s="122"/>
      <c r="B701" s="13" t="s">
        <v>360</v>
      </c>
      <c r="C701" s="284" t="s">
        <v>355</v>
      </c>
      <c r="D701" s="14">
        <v>39</v>
      </c>
      <c r="E701" s="12" t="s">
        <v>278</v>
      </c>
      <c r="F701" s="77">
        <v>13.72</v>
      </c>
      <c r="G701" s="77">
        <v>1.02</v>
      </c>
      <c r="H701" s="77">
        <v>4.84</v>
      </c>
      <c r="I701" s="77">
        <v>7.86</v>
      </c>
      <c r="J701" s="77">
        <v>1183.53</v>
      </c>
      <c r="K701" s="77">
        <v>7.86</v>
      </c>
      <c r="L701" s="77">
        <v>1183.53</v>
      </c>
      <c r="M701" s="44">
        <f>K701/L701</f>
        <v>6.6411497807406664E-3</v>
      </c>
      <c r="N701" s="45">
        <v>60.6</v>
      </c>
      <c r="O701" s="46">
        <f>M701*N701</f>
        <v>0.4024536767128844</v>
      </c>
      <c r="P701" s="155">
        <f>M701*60*1000</f>
        <v>398.46898684444</v>
      </c>
      <c r="Q701" s="156">
        <f>P701*N701/1000</f>
        <v>24.147220602773064</v>
      </c>
    </row>
    <row r="702" spans="1:17" ht="12.75" customHeight="1">
      <c r="A702" s="122"/>
      <c r="B702" s="25" t="s">
        <v>220</v>
      </c>
      <c r="C702" s="293" t="s">
        <v>218</v>
      </c>
      <c r="D702" s="13">
        <v>12</v>
      </c>
      <c r="E702" s="13">
        <v>1956</v>
      </c>
      <c r="F702" s="82">
        <v>5.76</v>
      </c>
      <c r="G702" s="294">
        <v>1.5</v>
      </c>
      <c r="H702" s="294">
        <v>0</v>
      </c>
      <c r="I702" s="82">
        <f>F702-G702-H702</f>
        <v>4.26</v>
      </c>
      <c r="J702" s="82">
        <v>640.27</v>
      </c>
      <c r="K702" s="82">
        <f>I702/J702*L702</f>
        <v>4.26</v>
      </c>
      <c r="L702" s="82">
        <v>640.27</v>
      </c>
      <c r="M702" s="83">
        <f>K702/L702</f>
        <v>6.6534430787011725E-3</v>
      </c>
      <c r="N702" s="84">
        <f>49.4*1.09</f>
        <v>53.846000000000004</v>
      </c>
      <c r="O702" s="84">
        <f>M702*N702</f>
        <v>0.35826129601574336</v>
      </c>
      <c r="P702" s="295">
        <f>M702*60*1000</f>
        <v>399.20658472207037</v>
      </c>
      <c r="Q702" s="326">
        <f>P702*N702/1000</f>
        <v>21.495677760944602</v>
      </c>
    </row>
    <row r="703" spans="1:17" ht="12.75" customHeight="1">
      <c r="A703" s="122"/>
      <c r="B703" s="13" t="s">
        <v>507</v>
      </c>
      <c r="C703" s="154" t="s">
        <v>501</v>
      </c>
      <c r="D703" s="10">
        <v>8</v>
      </c>
      <c r="E703" s="10">
        <v>1936</v>
      </c>
      <c r="F703" s="43">
        <v>2.105</v>
      </c>
      <c r="G703" s="43">
        <v>0.48199999999999998</v>
      </c>
      <c r="H703" s="43">
        <v>0.27200000000000002</v>
      </c>
      <c r="I703" s="43">
        <v>1.351</v>
      </c>
      <c r="J703" s="43">
        <v>203.07</v>
      </c>
      <c r="K703" s="43">
        <v>1.177</v>
      </c>
      <c r="L703" s="43">
        <v>176.89</v>
      </c>
      <c r="M703" s="44">
        <f>K703/L703</f>
        <v>6.6538526768047945E-3</v>
      </c>
      <c r="N703" s="45">
        <v>72.27</v>
      </c>
      <c r="O703" s="46">
        <f>M703*N703</f>
        <v>0.48087393295268249</v>
      </c>
      <c r="P703" s="155">
        <f>M703*60*1000</f>
        <v>399.23116060828767</v>
      </c>
      <c r="Q703" s="156">
        <f>P703*N703/1000</f>
        <v>28.852435977160948</v>
      </c>
    </row>
    <row r="704" spans="1:17" ht="12.75" customHeight="1">
      <c r="A704" s="122"/>
      <c r="B704" s="25" t="s">
        <v>79</v>
      </c>
      <c r="C704" s="291" t="s">
        <v>78</v>
      </c>
      <c r="D704" s="22">
        <v>6</v>
      </c>
      <c r="E704" s="22">
        <v>1986</v>
      </c>
      <c r="F704" s="79">
        <v>3.931</v>
      </c>
      <c r="G704" s="79">
        <v>0.38600000000000001</v>
      </c>
      <c r="H704" s="79">
        <v>0.96</v>
      </c>
      <c r="I704" s="79">
        <v>2.5840000000000001</v>
      </c>
      <c r="J704" s="79">
        <v>387.39</v>
      </c>
      <c r="K704" s="79">
        <v>2.5840000000000001</v>
      </c>
      <c r="L704" s="79">
        <v>387.4</v>
      </c>
      <c r="M704" s="44">
        <v>6.6701084150748583E-3</v>
      </c>
      <c r="N704" s="45">
        <v>66.162999999999997</v>
      </c>
      <c r="O704" s="46">
        <v>0.44131438306659782</v>
      </c>
      <c r="P704" s="155">
        <v>400.20650490449151</v>
      </c>
      <c r="Q704" s="156">
        <v>26.478862983995871</v>
      </c>
    </row>
    <row r="705" spans="1:17" ht="12.75" customHeight="1">
      <c r="A705" s="122"/>
      <c r="B705" s="25" t="s">
        <v>731</v>
      </c>
      <c r="C705" s="285" t="s">
        <v>728</v>
      </c>
      <c r="D705" s="286">
        <v>6</v>
      </c>
      <c r="E705" s="286">
        <v>1959</v>
      </c>
      <c r="F705" s="287">
        <v>3.5169999999999999</v>
      </c>
      <c r="G705" s="287">
        <v>0.44650499999999999</v>
      </c>
      <c r="H705" s="287">
        <v>0.96</v>
      </c>
      <c r="I705" s="287">
        <v>2.1104959999999999</v>
      </c>
      <c r="J705" s="287">
        <v>313.25</v>
      </c>
      <c r="K705" s="287">
        <v>2.1104959999999999</v>
      </c>
      <c r="L705" s="287">
        <v>313.25</v>
      </c>
      <c r="M705" s="288">
        <v>6.7374173982442135E-3</v>
      </c>
      <c r="N705" s="289">
        <v>79.025000000000006</v>
      </c>
      <c r="O705" s="289">
        <v>0.53242440989624906</v>
      </c>
      <c r="P705" s="290">
        <v>404.24504389465284</v>
      </c>
      <c r="Q705" s="324">
        <v>31.94546459377494</v>
      </c>
    </row>
    <row r="706" spans="1:17" ht="12.75" customHeight="1">
      <c r="A706" s="122"/>
      <c r="B706" s="13" t="s">
        <v>360</v>
      </c>
      <c r="C706" s="283" t="s">
        <v>356</v>
      </c>
      <c r="D706" s="11">
        <v>16</v>
      </c>
      <c r="E706" s="12" t="s">
        <v>278</v>
      </c>
      <c r="F706" s="77">
        <v>10.59</v>
      </c>
      <c r="G706" s="77">
        <v>1.92</v>
      </c>
      <c r="H706" s="77">
        <v>2.33</v>
      </c>
      <c r="I706" s="77">
        <v>6.34</v>
      </c>
      <c r="J706" s="78">
        <v>939.96</v>
      </c>
      <c r="K706" s="77">
        <v>5.89</v>
      </c>
      <c r="L706" s="77">
        <v>872.36</v>
      </c>
      <c r="M706" s="44">
        <f>K706/L706</f>
        <v>6.7517997157136959E-3</v>
      </c>
      <c r="N706" s="45">
        <v>60.6</v>
      </c>
      <c r="O706" s="46">
        <f>M706*N706</f>
        <v>0.40915906277225</v>
      </c>
      <c r="P706" s="155">
        <f>M706*60*1000</f>
        <v>405.10798294282176</v>
      </c>
      <c r="Q706" s="156">
        <f>P706*N706/1000</f>
        <v>24.549543766334999</v>
      </c>
    </row>
    <row r="707" spans="1:17" ht="12.75" customHeight="1">
      <c r="A707" s="122"/>
      <c r="B707" s="25" t="s">
        <v>220</v>
      </c>
      <c r="C707" s="293" t="s">
        <v>213</v>
      </c>
      <c r="D707" s="13">
        <v>18</v>
      </c>
      <c r="E707" s="13">
        <v>1959</v>
      </c>
      <c r="F707" s="82">
        <v>8.4499999999999993</v>
      </c>
      <c r="G707" s="294">
        <v>1.94</v>
      </c>
      <c r="H707" s="294">
        <v>0</v>
      </c>
      <c r="I707" s="82">
        <f>F707-G707-H707</f>
        <v>6.51</v>
      </c>
      <c r="J707" s="82">
        <v>963.76</v>
      </c>
      <c r="K707" s="82">
        <f>I707/J707*L707</f>
        <v>6.51</v>
      </c>
      <c r="L707" s="82">
        <v>963.76</v>
      </c>
      <c r="M707" s="83">
        <f>K707/L707</f>
        <v>6.7547937245787332E-3</v>
      </c>
      <c r="N707" s="84">
        <f>49.4*1.09</f>
        <v>53.846000000000004</v>
      </c>
      <c r="O707" s="84">
        <f>M707*N707</f>
        <v>0.36371862289366647</v>
      </c>
      <c r="P707" s="295">
        <f>M707*60*1000</f>
        <v>405.28762347472394</v>
      </c>
      <c r="Q707" s="326">
        <f>P707*N707/1000</f>
        <v>21.823117373619986</v>
      </c>
    </row>
    <row r="708" spans="1:17" ht="12.75" customHeight="1">
      <c r="A708" s="122"/>
      <c r="B708" s="25" t="s">
        <v>79</v>
      </c>
      <c r="C708" s="154" t="s">
        <v>74</v>
      </c>
      <c r="D708" s="10">
        <v>5</v>
      </c>
      <c r="E708" s="10">
        <v>1987</v>
      </c>
      <c r="F708" s="43">
        <v>3.3889999999999998</v>
      </c>
      <c r="G708" s="43">
        <v>6.2990000000000004</v>
      </c>
      <c r="H708" s="43">
        <v>0.65</v>
      </c>
      <c r="I708" s="43">
        <v>2.109</v>
      </c>
      <c r="J708" s="43">
        <v>301.57</v>
      </c>
      <c r="K708" s="43">
        <v>2.109</v>
      </c>
      <c r="L708" s="43">
        <v>301.57</v>
      </c>
      <c r="M708" s="44">
        <v>6.993401200384654E-3</v>
      </c>
      <c r="N708" s="45">
        <v>66.162999999999997</v>
      </c>
      <c r="O708" s="46">
        <v>0.46270440362104986</v>
      </c>
      <c r="P708" s="155">
        <v>419.60407202307925</v>
      </c>
      <c r="Q708" s="156">
        <v>27.762264217262992</v>
      </c>
    </row>
    <row r="709" spans="1:17" ht="12.75" customHeight="1">
      <c r="A709" s="122"/>
      <c r="B709" s="13" t="s">
        <v>360</v>
      </c>
      <c r="C709" s="283" t="s">
        <v>357</v>
      </c>
      <c r="D709" s="14">
        <v>4</v>
      </c>
      <c r="E709" s="12" t="s">
        <v>278</v>
      </c>
      <c r="F709" s="77">
        <v>1.45</v>
      </c>
      <c r="G709" s="77">
        <v>0.28000000000000003</v>
      </c>
      <c r="H709" s="77">
        <v>0.04</v>
      </c>
      <c r="I709" s="77">
        <v>1.1299999999999999</v>
      </c>
      <c r="J709" s="78">
        <v>158.1</v>
      </c>
      <c r="K709" s="77">
        <v>1.1299999999999999</v>
      </c>
      <c r="L709" s="78">
        <v>158.1</v>
      </c>
      <c r="M709" s="44">
        <f>K709/L709</f>
        <v>7.1473750790638831E-3</v>
      </c>
      <c r="N709" s="45">
        <v>60.6</v>
      </c>
      <c r="O709" s="46">
        <f>M709*N709</f>
        <v>0.43313092979127132</v>
      </c>
      <c r="P709" s="155">
        <f>M709*60*1000</f>
        <v>428.84250474383299</v>
      </c>
      <c r="Q709" s="156">
        <f>P709*N709/1000</f>
        <v>25.987855787476281</v>
      </c>
    </row>
    <row r="710" spans="1:17" ht="12.75" customHeight="1">
      <c r="A710" s="122"/>
      <c r="B710" s="25" t="s">
        <v>731</v>
      </c>
      <c r="C710" s="285" t="s">
        <v>729</v>
      </c>
      <c r="D710" s="286">
        <v>8</v>
      </c>
      <c r="E710" s="286">
        <v>1966</v>
      </c>
      <c r="F710" s="287">
        <v>2.8938000000000001</v>
      </c>
      <c r="G710" s="287">
        <v>0</v>
      </c>
      <c r="H710" s="287">
        <v>0</v>
      </c>
      <c r="I710" s="287">
        <v>2.8938000000000001</v>
      </c>
      <c r="J710" s="287">
        <v>393.89</v>
      </c>
      <c r="K710" s="287">
        <v>2.8938000000000001</v>
      </c>
      <c r="L710" s="287">
        <v>393.89</v>
      </c>
      <c r="M710" s="288">
        <v>7.3467211658077135E-3</v>
      </c>
      <c r="N710" s="289">
        <v>75.428000000000011</v>
      </c>
      <c r="O710" s="289">
        <v>0.55414848409454431</v>
      </c>
      <c r="P710" s="290">
        <v>440.8032699484628</v>
      </c>
      <c r="Q710" s="324">
        <v>33.248909045672654</v>
      </c>
    </row>
    <row r="711" spans="1:17" ht="12.75" customHeight="1">
      <c r="A711" s="122"/>
      <c r="B711" s="13" t="s">
        <v>507</v>
      </c>
      <c r="C711" s="154" t="s">
        <v>500</v>
      </c>
      <c r="D711" s="10">
        <v>3</v>
      </c>
      <c r="E711" s="10">
        <v>1988</v>
      </c>
      <c r="F711" s="43">
        <v>2.0369999999999999</v>
      </c>
      <c r="G711" s="43">
        <v>0.29799999999999999</v>
      </c>
      <c r="H711" s="43">
        <v>0.48</v>
      </c>
      <c r="I711" s="43">
        <v>1.2589999999999999</v>
      </c>
      <c r="J711" s="43">
        <v>167.31</v>
      </c>
      <c r="K711" s="43">
        <v>1.2589999999999999</v>
      </c>
      <c r="L711" s="43">
        <v>167.31</v>
      </c>
      <c r="M711" s="44">
        <f>K711/L711</f>
        <v>7.5249536787998323E-3</v>
      </c>
      <c r="N711" s="45">
        <v>72.27</v>
      </c>
      <c r="O711" s="46">
        <f>M711*N711</f>
        <v>0.54382840236686381</v>
      </c>
      <c r="P711" s="155">
        <f>M711*60*1000</f>
        <v>451.49722072798994</v>
      </c>
      <c r="Q711" s="156">
        <f>P711*N711/1000</f>
        <v>32.629704142011832</v>
      </c>
    </row>
    <row r="712" spans="1:17" ht="12.75" customHeight="1">
      <c r="A712" s="122"/>
      <c r="B712" s="13" t="s">
        <v>596</v>
      </c>
      <c r="C712" s="154" t="s">
        <v>586</v>
      </c>
      <c r="D712" s="10">
        <v>12</v>
      </c>
      <c r="E712" s="10">
        <v>1959</v>
      </c>
      <c r="F712" s="43">
        <v>5.3</v>
      </c>
      <c r="G712" s="43">
        <v>0.62</v>
      </c>
      <c r="H712" s="43">
        <v>0.61</v>
      </c>
      <c r="I712" s="43">
        <v>4.0599999999999996</v>
      </c>
      <c r="J712" s="43">
        <v>527.71</v>
      </c>
      <c r="K712" s="43">
        <v>4.0599999999999996</v>
      </c>
      <c r="L712" s="43">
        <v>527.71</v>
      </c>
      <c r="M712" s="44">
        <f>K712/L712</f>
        <v>7.6936196016751616E-3</v>
      </c>
      <c r="N712" s="45">
        <v>74.2</v>
      </c>
      <c r="O712" s="46">
        <f>M712*N712</f>
        <v>0.570866574444297</v>
      </c>
      <c r="P712" s="155">
        <f>M712*60*1000</f>
        <v>461.61717610050965</v>
      </c>
      <c r="Q712" s="156">
        <f>P712*N712/1000</f>
        <v>34.251994466657813</v>
      </c>
    </row>
    <row r="713" spans="1:17" ht="12.75" customHeight="1">
      <c r="A713" s="122"/>
      <c r="B713" s="25" t="s">
        <v>276</v>
      </c>
      <c r="C713" s="293" t="s">
        <v>275</v>
      </c>
      <c r="D713" s="13">
        <v>2</v>
      </c>
      <c r="E713" s="13">
        <v>1985</v>
      </c>
      <c r="F713" s="82">
        <f>G713+H713+I713</f>
        <v>5.0550000000000006</v>
      </c>
      <c r="G713" s="82">
        <v>0.16300000000000001</v>
      </c>
      <c r="H713" s="82">
        <v>3.9260000000000002</v>
      </c>
      <c r="I713" s="82">
        <v>0.96599999999999997</v>
      </c>
      <c r="J713" s="82">
        <v>121.2</v>
      </c>
      <c r="K713" s="82">
        <v>0.96599999999999997</v>
      </c>
      <c r="L713" s="82">
        <v>121.22</v>
      </c>
      <c r="M713" s="83">
        <f>K713/L713</f>
        <v>7.9689820161689493E-3</v>
      </c>
      <c r="N713" s="84">
        <v>57.4</v>
      </c>
      <c r="O713" s="84">
        <f>M713*N713</f>
        <v>0.45741956772809766</v>
      </c>
      <c r="P713" s="295">
        <f>M713*60*1000</f>
        <v>478.13892097013695</v>
      </c>
      <c r="Q713" s="326">
        <f>P713*N713/1000</f>
        <v>27.445174063685858</v>
      </c>
    </row>
    <row r="714" spans="1:17" ht="12.75" customHeight="1">
      <c r="A714" s="122"/>
      <c r="B714" s="25" t="s">
        <v>731</v>
      </c>
      <c r="C714" s="285" t="s">
        <v>730</v>
      </c>
      <c r="D714" s="286">
        <v>8</v>
      </c>
      <c r="E714" s="286">
        <v>1969</v>
      </c>
      <c r="F714" s="287">
        <v>3.3327</v>
      </c>
      <c r="G714" s="287">
        <v>0</v>
      </c>
      <c r="H714" s="287">
        <v>0</v>
      </c>
      <c r="I714" s="287">
        <v>3.3327</v>
      </c>
      <c r="J714" s="287">
        <v>416.7</v>
      </c>
      <c r="K714" s="287">
        <v>3.3327</v>
      </c>
      <c r="L714" s="287">
        <v>416.7</v>
      </c>
      <c r="M714" s="288">
        <v>7.9978401727861768E-3</v>
      </c>
      <c r="N714" s="289">
        <v>75.428000000000011</v>
      </c>
      <c r="O714" s="289">
        <v>0.60326108855291583</v>
      </c>
      <c r="P714" s="290">
        <v>479.87041036717062</v>
      </c>
      <c r="Q714" s="324">
        <v>36.195665313174949</v>
      </c>
    </row>
    <row r="715" spans="1:17" ht="12.75" customHeight="1">
      <c r="A715" s="122"/>
      <c r="B715" s="13" t="s">
        <v>596</v>
      </c>
      <c r="C715" s="154" t="s">
        <v>587</v>
      </c>
      <c r="D715" s="10">
        <v>8</v>
      </c>
      <c r="E715" s="10">
        <v>1955</v>
      </c>
      <c r="F715" s="43">
        <v>5.0999999999999996</v>
      </c>
      <c r="G715" s="43">
        <v>0.76</v>
      </c>
      <c r="H715" s="43">
        <v>1.2</v>
      </c>
      <c r="I715" s="43">
        <v>390.37</v>
      </c>
      <c r="J715" s="43">
        <v>390.37</v>
      </c>
      <c r="K715" s="43">
        <v>3.13</v>
      </c>
      <c r="L715" s="43">
        <v>390.37</v>
      </c>
      <c r="M715" s="44">
        <f>K715/L715</f>
        <v>8.0180341727079437E-3</v>
      </c>
      <c r="N715" s="45">
        <v>74.2</v>
      </c>
      <c r="O715" s="46">
        <f>M715*N715</f>
        <v>0.59493813561492948</v>
      </c>
      <c r="P715" s="155">
        <f>M715*60*1000</f>
        <v>481.08205036247665</v>
      </c>
      <c r="Q715" s="156">
        <f>P715*N715/1000</f>
        <v>35.696288136895767</v>
      </c>
    </row>
    <row r="716" spans="1:17" ht="12.75" customHeight="1">
      <c r="A716" s="122"/>
      <c r="B716" s="13" t="s">
        <v>596</v>
      </c>
      <c r="C716" s="154" t="s">
        <v>588</v>
      </c>
      <c r="D716" s="10">
        <v>22</v>
      </c>
      <c r="E716" s="10">
        <v>1991</v>
      </c>
      <c r="F716" s="43">
        <v>14.9</v>
      </c>
      <c r="G716" s="43">
        <v>1.98</v>
      </c>
      <c r="H716" s="43">
        <v>3.52</v>
      </c>
      <c r="I716" s="43">
        <v>9.39</v>
      </c>
      <c r="J716" s="43">
        <v>1170.17</v>
      </c>
      <c r="K716" s="43">
        <v>9.39</v>
      </c>
      <c r="L716" s="43">
        <v>1170.17</v>
      </c>
      <c r="M716" s="44">
        <f>K716/L716</f>
        <v>8.0244750762709684E-3</v>
      </c>
      <c r="N716" s="45">
        <v>74.2</v>
      </c>
      <c r="O716" s="46">
        <f>M716*N716</f>
        <v>0.59541605065930592</v>
      </c>
      <c r="P716" s="155">
        <f>M716*60*1000</f>
        <v>481.46850457625811</v>
      </c>
      <c r="Q716" s="156">
        <f>P716*N716/1000</f>
        <v>35.724963039558354</v>
      </c>
    </row>
    <row r="717" spans="1:17" ht="12.75" customHeight="1">
      <c r="A717" s="122"/>
      <c r="B717" s="13" t="s">
        <v>596</v>
      </c>
      <c r="C717" s="154" t="s">
        <v>589</v>
      </c>
      <c r="D717" s="10">
        <v>32</v>
      </c>
      <c r="E717" s="10">
        <v>1980</v>
      </c>
      <c r="F717" s="43">
        <v>23.6</v>
      </c>
      <c r="G717" s="43">
        <v>3.52</v>
      </c>
      <c r="H717" s="43">
        <v>4.96</v>
      </c>
      <c r="I717" s="43">
        <v>15.06</v>
      </c>
      <c r="J717" s="43">
        <v>1835.34</v>
      </c>
      <c r="K717" s="43">
        <v>15.06</v>
      </c>
      <c r="L717" s="43">
        <v>1835.34</v>
      </c>
      <c r="M717" s="44">
        <f>K717/L717</f>
        <v>8.2055640916669399E-3</v>
      </c>
      <c r="N717" s="45">
        <v>74.2</v>
      </c>
      <c r="O717" s="46">
        <f>M717*N717</f>
        <v>0.608852855601687</v>
      </c>
      <c r="P717" s="155">
        <f>M717*60*1000</f>
        <v>492.33384550001642</v>
      </c>
      <c r="Q717" s="156">
        <f>P717*N717/1000</f>
        <v>36.531171336101224</v>
      </c>
    </row>
    <row r="718" spans="1:17" ht="12.75" customHeight="1">
      <c r="A718" s="122"/>
      <c r="B718" s="13" t="s">
        <v>596</v>
      </c>
      <c r="C718" s="154" t="s">
        <v>590</v>
      </c>
      <c r="D718" s="10">
        <v>22</v>
      </c>
      <c r="E718" s="10">
        <v>1983</v>
      </c>
      <c r="F718" s="43">
        <v>14.6</v>
      </c>
      <c r="G718" s="43">
        <v>1.2</v>
      </c>
      <c r="H718" s="43">
        <v>3.52</v>
      </c>
      <c r="I718" s="43">
        <v>9.8699999999999992</v>
      </c>
      <c r="J718" s="43">
        <v>1199.77</v>
      </c>
      <c r="K718" s="43">
        <v>9.8789999999999996</v>
      </c>
      <c r="L718" s="43">
        <v>1199.77</v>
      </c>
      <c r="M718" s="44">
        <f>K718/L718</f>
        <v>8.2340781983213443E-3</v>
      </c>
      <c r="N718" s="45">
        <v>74.2</v>
      </c>
      <c r="O718" s="46">
        <f>M718*N718</f>
        <v>0.61096860231544381</v>
      </c>
      <c r="P718" s="155">
        <f>M718*60*1000</f>
        <v>494.04469189928068</v>
      </c>
      <c r="Q718" s="156">
        <f>P718*N718/1000</f>
        <v>36.65811613892663</v>
      </c>
    </row>
    <row r="719" spans="1:17" ht="12.75" customHeight="1">
      <c r="A719" s="122"/>
      <c r="B719" s="25" t="s">
        <v>548</v>
      </c>
      <c r="C719" s="154" t="s">
        <v>538</v>
      </c>
      <c r="D719" s="10">
        <v>80</v>
      </c>
      <c r="E719" s="10">
        <v>1961</v>
      </c>
      <c r="F719" s="43">
        <v>15.784000000000001</v>
      </c>
      <c r="G719" s="43">
        <v>3.6699600000000001</v>
      </c>
      <c r="H719" s="43">
        <v>0.8</v>
      </c>
      <c r="I719" s="43">
        <f>F719-G719-H719</f>
        <v>11.31404</v>
      </c>
      <c r="J719" s="43">
        <v>1344.76</v>
      </c>
      <c r="K719" s="43">
        <v>11.314</v>
      </c>
      <c r="L719" s="43">
        <v>1344.76</v>
      </c>
      <c r="M719" s="44">
        <f>K719/L719</f>
        <v>8.4133971861149945E-3</v>
      </c>
      <c r="N719" s="45">
        <v>51.448</v>
      </c>
      <c r="O719" s="46">
        <f>M719*N719</f>
        <v>0.43285245843124426</v>
      </c>
      <c r="P719" s="155">
        <f>M719*60*1000</f>
        <v>504.80383116689961</v>
      </c>
      <c r="Q719" s="156">
        <f>P719*N719/1000</f>
        <v>25.971147505874651</v>
      </c>
    </row>
    <row r="720" spans="1:17" ht="12.75" customHeight="1">
      <c r="A720" s="122"/>
      <c r="B720" s="25" t="s">
        <v>79</v>
      </c>
      <c r="C720" s="154" t="s">
        <v>75</v>
      </c>
      <c r="D720" s="10">
        <v>12</v>
      </c>
      <c r="E720" s="10">
        <v>1990</v>
      </c>
      <c r="F720" s="43">
        <v>9.0519999999999996</v>
      </c>
      <c r="G720" s="43">
        <v>1.022</v>
      </c>
      <c r="H720" s="43">
        <v>1.92</v>
      </c>
      <c r="I720" s="43">
        <v>6.1097000000000001</v>
      </c>
      <c r="J720" s="43">
        <v>714.59</v>
      </c>
      <c r="K720" s="43">
        <v>6.1097000000000001</v>
      </c>
      <c r="L720" s="43">
        <v>714.59</v>
      </c>
      <c r="M720" s="44">
        <v>8.5499377265284993E-3</v>
      </c>
      <c r="N720" s="45">
        <v>66.162999999999997</v>
      </c>
      <c r="O720" s="46">
        <v>0.56568952980030507</v>
      </c>
      <c r="P720" s="155">
        <v>512.99626359170986</v>
      </c>
      <c r="Q720" s="156">
        <v>33.941371788018294</v>
      </c>
    </row>
    <row r="721" spans="1:17" ht="12.75" customHeight="1">
      <c r="A721" s="122"/>
      <c r="B721" s="25" t="s">
        <v>548</v>
      </c>
      <c r="C721" s="154" t="s">
        <v>539</v>
      </c>
      <c r="D721" s="10">
        <v>6</v>
      </c>
      <c r="E721" s="10">
        <v>1953</v>
      </c>
      <c r="F721" s="43">
        <v>1.925</v>
      </c>
      <c r="G721" s="43">
        <v>0.28699999999999998</v>
      </c>
      <c r="H721" s="43">
        <v>0.04</v>
      </c>
      <c r="I721" s="43">
        <f>F721-G721-H721</f>
        <v>1.5980000000000001</v>
      </c>
      <c r="J721" s="43">
        <v>272.16000000000003</v>
      </c>
      <c r="K721" s="43">
        <v>1.23251</v>
      </c>
      <c r="L721" s="43">
        <v>142.96</v>
      </c>
      <c r="M721" s="44">
        <f>K721/L721</f>
        <v>8.6213626189143803E-3</v>
      </c>
      <c r="N721" s="45">
        <v>51.448</v>
      </c>
      <c r="O721" s="46">
        <f>M721*N721</f>
        <v>0.44355186401790703</v>
      </c>
      <c r="P721" s="155">
        <f>M721*60*1000</f>
        <v>517.2817571348628</v>
      </c>
      <c r="Q721" s="156">
        <f>P721*N721/1000</f>
        <v>26.613111841074421</v>
      </c>
    </row>
    <row r="722" spans="1:17" ht="12.75" customHeight="1">
      <c r="A722" s="122"/>
      <c r="B722" s="13" t="s">
        <v>596</v>
      </c>
      <c r="C722" s="154" t="s">
        <v>591</v>
      </c>
      <c r="D722" s="10">
        <v>25</v>
      </c>
      <c r="E722" s="10">
        <v>1965</v>
      </c>
      <c r="F722" s="43">
        <v>8.24</v>
      </c>
      <c r="G722" s="43">
        <v>0</v>
      </c>
      <c r="H722" s="43">
        <v>0</v>
      </c>
      <c r="I722" s="43">
        <v>8.24</v>
      </c>
      <c r="J722" s="43">
        <v>932.35</v>
      </c>
      <c r="K722" s="43">
        <v>8.24</v>
      </c>
      <c r="L722" s="43">
        <v>932.35</v>
      </c>
      <c r="M722" s="44">
        <f>K722/L722</f>
        <v>8.837882769346276E-3</v>
      </c>
      <c r="N722" s="45">
        <v>74.2</v>
      </c>
      <c r="O722" s="46">
        <f>M722*N722</f>
        <v>0.65577090148549366</v>
      </c>
      <c r="P722" s="155">
        <f>M722*60*1000</f>
        <v>530.2729661607766</v>
      </c>
      <c r="Q722" s="156">
        <f>P722*N722/1000</f>
        <v>39.346254089129623</v>
      </c>
    </row>
    <row r="723" spans="1:17" ht="12.75" customHeight="1">
      <c r="A723" s="122"/>
      <c r="B723" s="13" t="s">
        <v>360</v>
      </c>
      <c r="C723" s="283" t="s">
        <v>358</v>
      </c>
      <c r="D723" s="14">
        <v>4</v>
      </c>
      <c r="E723" s="12" t="s">
        <v>278</v>
      </c>
      <c r="F723" s="77">
        <v>3.83</v>
      </c>
      <c r="G723" s="77">
        <v>0.48</v>
      </c>
      <c r="H723" s="77">
        <v>0.64</v>
      </c>
      <c r="I723" s="77">
        <v>1.93</v>
      </c>
      <c r="J723" s="78">
        <v>215.91</v>
      </c>
      <c r="K723" s="77">
        <v>1.93</v>
      </c>
      <c r="L723" s="78">
        <v>215.91</v>
      </c>
      <c r="M723" s="44">
        <f>K723/L723</f>
        <v>8.9389097309063963E-3</v>
      </c>
      <c r="N723" s="45">
        <v>60.6</v>
      </c>
      <c r="O723" s="46">
        <f>M723*N723</f>
        <v>0.54169792969292763</v>
      </c>
      <c r="P723" s="155">
        <f>M723*60*1000</f>
        <v>536.33458385438382</v>
      </c>
      <c r="Q723" s="156">
        <f>P723*N723/1000</f>
        <v>32.501875781575663</v>
      </c>
    </row>
    <row r="724" spans="1:17" ht="12.75" customHeight="1">
      <c r="A724" s="122"/>
      <c r="B724" s="13" t="s">
        <v>360</v>
      </c>
      <c r="C724" s="283" t="s">
        <v>359</v>
      </c>
      <c r="D724" s="14">
        <v>4</v>
      </c>
      <c r="E724" s="15" t="s">
        <v>278</v>
      </c>
      <c r="F724" s="77">
        <v>2.4500000000000002</v>
      </c>
      <c r="G724" s="77">
        <v>0.31</v>
      </c>
      <c r="H724" s="77">
        <v>0.4</v>
      </c>
      <c r="I724" s="77">
        <v>1.74</v>
      </c>
      <c r="J724" s="78">
        <v>191.55</v>
      </c>
      <c r="K724" s="77">
        <v>1.74</v>
      </c>
      <c r="L724" s="78">
        <v>191.55</v>
      </c>
      <c r="M724" s="44">
        <f>K724/L724</f>
        <v>9.0837901331245093E-3</v>
      </c>
      <c r="N724" s="45">
        <v>60.6</v>
      </c>
      <c r="O724" s="46">
        <f>M724*N724</f>
        <v>0.55047768206734526</v>
      </c>
      <c r="P724" s="155">
        <f>M724*60*1000</f>
        <v>545.0274079874705</v>
      </c>
      <c r="Q724" s="156">
        <f>P724*N724/1000</f>
        <v>33.028660924040715</v>
      </c>
    </row>
    <row r="725" spans="1:17" ht="12.75" customHeight="1">
      <c r="A725" s="122"/>
      <c r="B725" s="25" t="s">
        <v>548</v>
      </c>
      <c r="C725" s="154" t="s">
        <v>540</v>
      </c>
      <c r="D725" s="10">
        <v>4</v>
      </c>
      <c r="E725" s="10">
        <v>1955</v>
      </c>
      <c r="F725" s="43">
        <v>1.577</v>
      </c>
      <c r="G725" s="43"/>
      <c r="H725" s="43"/>
      <c r="I725" s="43">
        <f>F725-G725-H725</f>
        <v>1.577</v>
      </c>
      <c r="J725" s="43">
        <v>172.53</v>
      </c>
      <c r="K725" s="43">
        <v>1.577</v>
      </c>
      <c r="L725" s="43">
        <v>172.53</v>
      </c>
      <c r="M725" s="44">
        <f>K725/L725</f>
        <v>9.1404393438822232E-3</v>
      </c>
      <c r="N725" s="45">
        <v>51.448</v>
      </c>
      <c r="O725" s="46">
        <f>M725*N725</f>
        <v>0.47025732336405263</v>
      </c>
      <c r="P725" s="155">
        <f>M725*60*1000</f>
        <v>548.42636063293332</v>
      </c>
      <c r="Q725" s="156">
        <f>P725*N725/1000</f>
        <v>28.215439401843152</v>
      </c>
    </row>
    <row r="726" spans="1:17" ht="12.75" customHeight="1">
      <c r="A726" s="122"/>
      <c r="B726" s="25" t="s">
        <v>827</v>
      </c>
      <c r="C726" s="302" t="s">
        <v>823</v>
      </c>
      <c r="D726" s="73">
        <v>9</v>
      </c>
      <c r="E726" s="73">
        <v>1959</v>
      </c>
      <c r="F726" s="74">
        <v>3.5979999999999999</v>
      </c>
      <c r="G726" s="74">
        <v>0.64451999999999998</v>
      </c>
      <c r="H726" s="74">
        <v>0</v>
      </c>
      <c r="I726" s="74">
        <v>2.9534790000000002</v>
      </c>
      <c r="J726" s="74">
        <v>321.39999999999998</v>
      </c>
      <c r="K726" s="74">
        <v>2.9534790000000002</v>
      </c>
      <c r="L726" s="74">
        <v>321.39999999999998</v>
      </c>
      <c r="M726" s="75">
        <v>9.1894181705040462E-3</v>
      </c>
      <c r="N726" s="76">
        <v>80.878000000000014</v>
      </c>
      <c r="O726" s="76">
        <v>0.74322176279402641</v>
      </c>
      <c r="P726" s="303">
        <v>551.36509023024269</v>
      </c>
      <c r="Q726" s="328">
        <v>44.593305767641574</v>
      </c>
    </row>
    <row r="727" spans="1:17" ht="12.75" customHeight="1">
      <c r="A727" s="122"/>
      <c r="B727" s="25" t="s">
        <v>442</v>
      </c>
      <c r="C727" s="154" t="s">
        <v>432</v>
      </c>
      <c r="D727" s="10">
        <v>14</v>
      </c>
      <c r="E727" s="10">
        <v>1961</v>
      </c>
      <c r="F727" s="43">
        <f>G727+H727+I727</f>
        <v>7.0570000000000004</v>
      </c>
      <c r="G727" s="43">
        <v>1.1069100000000001</v>
      </c>
      <c r="H727" s="43">
        <v>0.14000000000000001</v>
      </c>
      <c r="I727" s="43">
        <v>5.8100899999999998</v>
      </c>
      <c r="J727" s="43">
        <v>620.24</v>
      </c>
      <c r="K727" s="43">
        <f>I727</f>
        <v>5.8100899999999998</v>
      </c>
      <c r="L727" s="43">
        <f>J727</f>
        <v>620.24</v>
      </c>
      <c r="M727" s="44">
        <f>K727/L727</f>
        <v>9.3674867793112331E-3</v>
      </c>
      <c r="N727" s="45">
        <v>56.789000000000001</v>
      </c>
      <c r="O727" s="46">
        <f>M727*N727</f>
        <v>0.53197020671030559</v>
      </c>
      <c r="P727" s="155">
        <f>M727*60*1000</f>
        <v>562.04920675867402</v>
      </c>
      <c r="Q727" s="156">
        <f>P727*N727/1000</f>
        <v>31.918212402618341</v>
      </c>
    </row>
    <row r="728" spans="1:17" ht="12.75" customHeight="1">
      <c r="A728" s="122"/>
      <c r="B728" s="25" t="s">
        <v>548</v>
      </c>
      <c r="C728" s="154" t="s">
        <v>541</v>
      </c>
      <c r="D728" s="10">
        <v>8</v>
      </c>
      <c r="E728" s="10">
        <v>1953</v>
      </c>
      <c r="F728" s="43">
        <v>3.7170000000000001</v>
      </c>
      <c r="G728" s="43">
        <v>1.0689599999999999</v>
      </c>
      <c r="H728" s="43">
        <v>0.08</v>
      </c>
      <c r="I728" s="43">
        <f>F728-G728-H728</f>
        <v>2.5680399999999999</v>
      </c>
      <c r="J728" s="43">
        <v>273.27999999999997</v>
      </c>
      <c r="K728" s="43">
        <v>1.9293199999999999</v>
      </c>
      <c r="L728" s="43">
        <v>205.31</v>
      </c>
      <c r="M728" s="44">
        <f>K728/L728</f>
        <v>9.3971068140860162E-3</v>
      </c>
      <c r="N728" s="45">
        <v>51.448</v>
      </c>
      <c r="O728" s="46">
        <f>M728*N728</f>
        <v>0.48346235137109739</v>
      </c>
      <c r="P728" s="155">
        <f>M728*60*1000</f>
        <v>563.82640884516104</v>
      </c>
      <c r="Q728" s="156">
        <f>P728*N728/1000</f>
        <v>29.007741082265845</v>
      </c>
    </row>
    <row r="729" spans="1:17" ht="12.75" customHeight="1">
      <c r="A729" s="122"/>
      <c r="B729" s="25" t="s">
        <v>548</v>
      </c>
      <c r="C729" s="154" t="s">
        <v>542</v>
      </c>
      <c r="D729" s="10">
        <v>65</v>
      </c>
      <c r="E729" s="10">
        <v>1963</v>
      </c>
      <c r="F729" s="43">
        <v>16.404</v>
      </c>
      <c r="G729" s="43">
        <v>3.2925599999999999</v>
      </c>
      <c r="H729" s="43">
        <v>0.65</v>
      </c>
      <c r="I729" s="43">
        <f>F729-G729-H729</f>
        <v>12.46144</v>
      </c>
      <c r="J729" s="43">
        <v>1312.02</v>
      </c>
      <c r="K729" s="43">
        <v>12.46144</v>
      </c>
      <c r="L729" s="43">
        <v>1312.02</v>
      </c>
      <c r="M729" s="44">
        <f>K729/L729</f>
        <v>9.4979039953659236E-3</v>
      </c>
      <c r="N729" s="45">
        <v>51.448</v>
      </c>
      <c r="O729" s="46">
        <f>M729*N729</f>
        <v>0.48864816475358602</v>
      </c>
      <c r="P729" s="155">
        <f>M729*60*1000</f>
        <v>569.87423972195541</v>
      </c>
      <c r="Q729" s="156">
        <f>P729*N729/1000</f>
        <v>29.31888988521516</v>
      </c>
    </row>
    <row r="730" spans="1:17" ht="12.75" customHeight="1">
      <c r="A730" s="122"/>
      <c r="B730" s="25" t="s">
        <v>79</v>
      </c>
      <c r="C730" s="154" t="s">
        <v>76</v>
      </c>
      <c r="D730" s="10">
        <v>4</v>
      </c>
      <c r="E730" s="10">
        <v>1989</v>
      </c>
      <c r="F730" s="43">
        <v>3.3132000000000001</v>
      </c>
      <c r="G730" s="43">
        <v>2.2440000000000002</v>
      </c>
      <c r="H730" s="43">
        <v>0.64</v>
      </c>
      <c r="I730" s="43">
        <v>2.2669999999999999</v>
      </c>
      <c r="J730" s="43">
        <v>238.57</v>
      </c>
      <c r="K730" s="43">
        <v>2.2669999999999999</v>
      </c>
      <c r="L730" s="43">
        <v>238.57</v>
      </c>
      <c r="M730" s="44">
        <v>9.5024521104916798E-3</v>
      </c>
      <c r="N730" s="45">
        <v>66.162999999999997</v>
      </c>
      <c r="O730" s="46">
        <v>0.62871073898646102</v>
      </c>
      <c r="P730" s="155">
        <v>570.1471266295008</v>
      </c>
      <c r="Q730" s="156">
        <v>37.72264433918766</v>
      </c>
    </row>
    <row r="731" spans="1:17" ht="12.75" customHeight="1">
      <c r="A731" s="122"/>
      <c r="B731" s="25" t="s">
        <v>548</v>
      </c>
      <c r="C731" s="154" t="s">
        <v>543</v>
      </c>
      <c r="D731" s="10">
        <v>20</v>
      </c>
      <c r="E731" s="10">
        <v>1957</v>
      </c>
      <c r="F731" s="43">
        <v>7.97</v>
      </c>
      <c r="G731" s="43">
        <v>1.59375</v>
      </c>
      <c r="H731" s="43">
        <v>0.16</v>
      </c>
      <c r="I731" s="43">
        <f>F731-G731-H731</f>
        <v>6.2162499999999996</v>
      </c>
      <c r="J731" s="43">
        <v>654.08000000000004</v>
      </c>
      <c r="K731" s="43">
        <v>6.2162499999999996</v>
      </c>
      <c r="L731" s="43">
        <v>654.08000000000004</v>
      </c>
      <c r="M731" s="44">
        <f>K731/L731</f>
        <v>9.5038068737769068E-3</v>
      </c>
      <c r="N731" s="45">
        <v>51.448</v>
      </c>
      <c r="O731" s="46">
        <f>M731*N731</f>
        <v>0.48895185604207431</v>
      </c>
      <c r="P731" s="155">
        <f>M731*60*1000</f>
        <v>570.22841242661434</v>
      </c>
      <c r="Q731" s="156">
        <f>P731*N731/1000</f>
        <v>29.337111362524453</v>
      </c>
    </row>
    <row r="732" spans="1:17" ht="12.75" customHeight="1">
      <c r="A732" s="122"/>
      <c r="B732" s="25" t="s">
        <v>698</v>
      </c>
      <c r="C732" s="285" t="s">
        <v>683</v>
      </c>
      <c r="D732" s="286">
        <v>60</v>
      </c>
      <c r="E732" s="286">
        <v>1981</v>
      </c>
      <c r="F732" s="287">
        <v>49.945</v>
      </c>
      <c r="G732" s="287">
        <v>9.9795999999999996</v>
      </c>
      <c r="H732" s="287">
        <v>9.6</v>
      </c>
      <c r="I732" s="287">
        <v>30.365385</v>
      </c>
      <c r="J732" s="287">
        <v>3139.2</v>
      </c>
      <c r="K732" s="287">
        <v>30.365385</v>
      </c>
      <c r="L732" s="287">
        <v>3139.2</v>
      </c>
      <c r="M732" s="288">
        <v>9.6729692278287472E-3</v>
      </c>
      <c r="N732" s="289">
        <v>61.040000000000006</v>
      </c>
      <c r="O732" s="289">
        <v>0.5904380416666668</v>
      </c>
      <c r="P732" s="304">
        <v>580.37815366972484</v>
      </c>
      <c r="Q732" s="329">
        <v>35.426282500000006</v>
      </c>
    </row>
    <row r="733" spans="1:17" ht="12.75" customHeight="1">
      <c r="A733" s="122"/>
      <c r="B733" s="25" t="s">
        <v>698</v>
      </c>
      <c r="C733" s="285" t="s">
        <v>684</v>
      </c>
      <c r="D733" s="286">
        <v>24</v>
      </c>
      <c r="E733" s="286">
        <v>1940</v>
      </c>
      <c r="F733" s="287">
        <v>19.614999999999998</v>
      </c>
      <c r="G733" s="287">
        <v>3.534208</v>
      </c>
      <c r="H733" s="287">
        <v>0.25</v>
      </c>
      <c r="I733" s="287">
        <v>15.830795</v>
      </c>
      <c r="J733" s="287">
        <v>1626.2</v>
      </c>
      <c r="K733" s="287">
        <v>15.830795</v>
      </c>
      <c r="L733" s="287">
        <v>1626.2</v>
      </c>
      <c r="M733" s="288">
        <v>9.7348388882056332E-3</v>
      </c>
      <c r="N733" s="289">
        <v>61.040000000000006</v>
      </c>
      <c r="O733" s="289">
        <v>0.5942145657360719</v>
      </c>
      <c r="P733" s="304">
        <v>584.09033329233796</v>
      </c>
      <c r="Q733" s="329">
        <v>35.652873944164313</v>
      </c>
    </row>
    <row r="734" spans="1:17" ht="12.75" customHeight="1">
      <c r="A734" s="122"/>
      <c r="B734" s="25" t="s">
        <v>79</v>
      </c>
      <c r="C734" s="154" t="s">
        <v>77</v>
      </c>
      <c r="D734" s="10">
        <v>8</v>
      </c>
      <c r="E734" s="10">
        <v>1992</v>
      </c>
      <c r="F734" s="43">
        <v>3.0840000000000001</v>
      </c>
      <c r="G734" s="43">
        <v>0.32200000000000001</v>
      </c>
      <c r="H734" s="43">
        <v>0.64</v>
      </c>
      <c r="I734" s="43">
        <v>2.121</v>
      </c>
      <c r="J734" s="43">
        <v>216.32</v>
      </c>
      <c r="K734" s="43">
        <v>2.121</v>
      </c>
      <c r="L734" s="43">
        <v>216.32</v>
      </c>
      <c r="M734" s="44">
        <v>9.804918639053254E-3</v>
      </c>
      <c r="N734" s="45">
        <v>66.162999999999997</v>
      </c>
      <c r="O734" s="46">
        <v>0.64872283191568036</v>
      </c>
      <c r="P734" s="155">
        <v>588.29511834319521</v>
      </c>
      <c r="Q734" s="156">
        <v>38.923369914940821</v>
      </c>
    </row>
    <row r="735" spans="1:17" ht="12.75" customHeight="1">
      <c r="A735" s="122"/>
      <c r="B735" s="25" t="s">
        <v>442</v>
      </c>
      <c r="C735" s="154" t="s">
        <v>433</v>
      </c>
      <c r="D735" s="10">
        <v>20</v>
      </c>
      <c r="E735" s="10">
        <v>1970</v>
      </c>
      <c r="F735" s="43">
        <f>G735+H735+I735</f>
        <v>14.747997999999999</v>
      </c>
      <c r="G735" s="43">
        <v>1.5812999999999999</v>
      </c>
      <c r="H735" s="43">
        <v>3.2</v>
      </c>
      <c r="I735" s="43">
        <v>9.9666979999999992</v>
      </c>
      <c r="J735" s="43">
        <v>1007.03</v>
      </c>
      <c r="K735" s="43">
        <f>I735</f>
        <v>9.9666979999999992</v>
      </c>
      <c r="L735" s="43">
        <f>J735</f>
        <v>1007.03</v>
      </c>
      <c r="M735" s="44">
        <f>K735/L735</f>
        <v>9.8971212376989751E-3</v>
      </c>
      <c r="N735" s="45">
        <v>56.789000000000001</v>
      </c>
      <c r="O735" s="46">
        <f>M735*N735</f>
        <v>0.5620476179676871</v>
      </c>
      <c r="P735" s="155">
        <f>M735*60*1000</f>
        <v>593.82727426193844</v>
      </c>
      <c r="Q735" s="156">
        <f>P735*N735/1000</f>
        <v>33.722857078061217</v>
      </c>
    </row>
    <row r="736" spans="1:17" ht="12.75" customHeight="1">
      <c r="A736" s="122"/>
      <c r="B736" s="25" t="s">
        <v>548</v>
      </c>
      <c r="C736" s="154" t="s">
        <v>544</v>
      </c>
      <c r="D736" s="10">
        <v>6</v>
      </c>
      <c r="E736" s="10">
        <v>1955</v>
      </c>
      <c r="F736" s="43">
        <v>2.665</v>
      </c>
      <c r="G736" s="43">
        <v>0.10965</v>
      </c>
      <c r="H736" s="43">
        <v>0.05</v>
      </c>
      <c r="I736" s="43">
        <f>F736-G736-H736</f>
        <v>2.5053500000000004</v>
      </c>
      <c r="J736" s="43">
        <v>249.66</v>
      </c>
      <c r="K736" s="43">
        <v>2.0637699999999999</v>
      </c>
      <c r="L736" s="43">
        <v>206.48</v>
      </c>
      <c r="M736" s="44">
        <f>K736/L736</f>
        <v>9.9950116234017814E-3</v>
      </c>
      <c r="N736" s="45">
        <v>51.448</v>
      </c>
      <c r="O736" s="46">
        <f>M736*N736</f>
        <v>0.5142233580007749</v>
      </c>
      <c r="P736" s="155">
        <f>M736*60*1000</f>
        <v>599.7006974041069</v>
      </c>
      <c r="Q736" s="156">
        <f>P736*N736/1000</f>
        <v>30.853401480046493</v>
      </c>
    </row>
    <row r="737" spans="1:17" ht="12.75" customHeight="1">
      <c r="A737" s="122"/>
      <c r="B737" s="25" t="s">
        <v>442</v>
      </c>
      <c r="C737" s="154" t="s">
        <v>434</v>
      </c>
      <c r="D737" s="10">
        <v>12</v>
      </c>
      <c r="E737" s="10">
        <v>1959</v>
      </c>
      <c r="F737" s="43">
        <f>G737+H737+I737</f>
        <v>7.9939990000000005</v>
      </c>
      <c r="G737" s="43">
        <v>0.57981000000000005</v>
      </c>
      <c r="H737" s="43">
        <v>1.92</v>
      </c>
      <c r="I737" s="43">
        <v>5.4941890000000004</v>
      </c>
      <c r="J737" s="43">
        <v>548.53</v>
      </c>
      <c r="K737" s="43">
        <f>I737</f>
        <v>5.4941890000000004</v>
      </c>
      <c r="L737" s="43">
        <f>J737</f>
        <v>548.53</v>
      </c>
      <c r="M737" s="44">
        <f>K737/L737</f>
        <v>1.0016205130074929E-2</v>
      </c>
      <c r="N737" s="45">
        <v>56.789000000000001</v>
      </c>
      <c r="O737" s="46">
        <f>M737*N737</f>
        <v>0.56881027313182508</v>
      </c>
      <c r="P737" s="155">
        <f>M737*60*1000</f>
        <v>600.9723078044957</v>
      </c>
      <c r="Q737" s="156">
        <f>P737*N737/1000</f>
        <v>34.128616387909503</v>
      </c>
    </row>
    <row r="738" spans="1:17" ht="12.75" customHeight="1">
      <c r="A738" s="122"/>
      <c r="B738" s="25" t="s">
        <v>562</v>
      </c>
      <c r="C738" s="154" t="s">
        <v>558</v>
      </c>
      <c r="D738" s="10">
        <v>14</v>
      </c>
      <c r="E738" s="10">
        <v>1944</v>
      </c>
      <c r="F738" s="43">
        <f>G738+H738+I738</f>
        <v>7.37</v>
      </c>
      <c r="G738" s="43">
        <v>0.91</v>
      </c>
      <c r="H738" s="43">
        <v>0.13</v>
      </c>
      <c r="I738" s="43">
        <v>6.33</v>
      </c>
      <c r="J738" s="43">
        <v>617.86</v>
      </c>
      <c r="K738" s="43">
        <v>6.33</v>
      </c>
      <c r="L738" s="43">
        <v>617.86</v>
      </c>
      <c r="M738" s="44">
        <f>K738/L738</f>
        <v>1.0245039329297899E-2</v>
      </c>
      <c r="N738" s="45">
        <v>49.27</v>
      </c>
      <c r="O738" s="46">
        <f>M738*N738</f>
        <v>0.50477308775450747</v>
      </c>
      <c r="P738" s="155">
        <f>M738*60*1000</f>
        <v>614.70235975787386</v>
      </c>
      <c r="Q738" s="156">
        <f>P738*N738/1000</f>
        <v>30.286385265270447</v>
      </c>
    </row>
    <row r="739" spans="1:17" ht="12.75" customHeight="1">
      <c r="A739" s="122"/>
      <c r="B739" s="25" t="s">
        <v>442</v>
      </c>
      <c r="C739" s="154" t="s">
        <v>435</v>
      </c>
      <c r="D739" s="10">
        <v>20</v>
      </c>
      <c r="E739" s="10">
        <v>1971</v>
      </c>
      <c r="F739" s="43">
        <f>G739+H739+I739</f>
        <v>14.236999000000001</v>
      </c>
      <c r="G739" s="43">
        <v>1.2181280000000001</v>
      </c>
      <c r="H739" s="43">
        <v>3.2</v>
      </c>
      <c r="I739" s="43">
        <v>9.8188709999999997</v>
      </c>
      <c r="J739" s="43">
        <v>956.63</v>
      </c>
      <c r="K739" s="43">
        <f>I739</f>
        <v>9.8188709999999997</v>
      </c>
      <c r="L739" s="43">
        <f>J739</f>
        <v>956.63</v>
      </c>
      <c r="M739" s="44">
        <f>K739/L739</f>
        <v>1.0264021617553286E-2</v>
      </c>
      <c r="N739" s="45">
        <v>56.789000000000001</v>
      </c>
      <c r="O739" s="46">
        <f>M739*N739</f>
        <v>0.58288352363923357</v>
      </c>
      <c r="P739" s="155">
        <f>M739*60*1000</f>
        <v>615.84129705319708</v>
      </c>
      <c r="Q739" s="156">
        <f>P739*N739/1000</f>
        <v>34.973011418354012</v>
      </c>
    </row>
    <row r="740" spans="1:17" ht="12.75" customHeight="1">
      <c r="A740" s="122"/>
      <c r="B740" s="25" t="s">
        <v>442</v>
      </c>
      <c r="C740" s="154" t="s">
        <v>436</v>
      </c>
      <c r="D740" s="10">
        <v>139</v>
      </c>
      <c r="E740" s="10">
        <v>1978</v>
      </c>
      <c r="F740" s="43">
        <f>G740+H740+I740</f>
        <v>38.327998999999998</v>
      </c>
      <c r="G740" s="43">
        <v>4.1377350000000002</v>
      </c>
      <c r="H740" s="43">
        <v>0.96</v>
      </c>
      <c r="I740" s="43">
        <v>33.230263999999998</v>
      </c>
      <c r="J740" s="43">
        <v>3193.9300000000003</v>
      </c>
      <c r="K740" s="43">
        <f>I740</f>
        <v>33.230263999999998</v>
      </c>
      <c r="L740" s="43">
        <f>J740</f>
        <v>3193.9300000000003</v>
      </c>
      <c r="M740" s="44">
        <f>K740/L740</f>
        <v>1.0404192953508685E-2</v>
      </c>
      <c r="N740" s="45">
        <v>56.789000000000001</v>
      </c>
      <c r="O740" s="46">
        <f>M740*N740</f>
        <v>0.59084371363680477</v>
      </c>
      <c r="P740" s="155">
        <f>M740*60*1000</f>
        <v>624.25157721052108</v>
      </c>
      <c r="Q740" s="156">
        <f>P740*N740/1000</f>
        <v>35.450622818208288</v>
      </c>
    </row>
    <row r="741" spans="1:17" ht="12.75" customHeight="1">
      <c r="A741" s="122"/>
      <c r="B741" s="25" t="s">
        <v>698</v>
      </c>
      <c r="C741" s="285" t="s">
        <v>685</v>
      </c>
      <c r="D741" s="286">
        <v>25</v>
      </c>
      <c r="E741" s="286">
        <v>1940</v>
      </c>
      <c r="F741" s="287">
        <v>23.411999999999999</v>
      </c>
      <c r="G741" s="287">
        <v>3.7985039999999999</v>
      </c>
      <c r="H741" s="287">
        <v>3.52</v>
      </c>
      <c r="I741" s="287">
        <v>16.093494</v>
      </c>
      <c r="J741" s="287">
        <v>1544.26</v>
      </c>
      <c r="K741" s="287">
        <v>16.093494</v>
      </c>
      <c r="L741" s="287">
        <v>1544.26</v>
      </c>
      <c r="M741" s="288">
        <v>1.0421492494787148E-2</v>
      </c>
      <c r="N741" s="289">
        <v>61.040000000000006</v>
      </c>
      <c r="O741" s="289">
        <v>0.63612790188180757</v>
      </c>
      <c r="P741" s="304">
        <v>625.28954968722883</v>
      </c>
      <c r="Q741" s="329">
        <v>38.167674112908458</v>
      </c>
    </row>
    <row r="742" spans="1:17" ht="12.75" customHeight="1">
      <c r="A742" s="122"/>
      <c r="B742" s="25" t="s">
        <v>698</v>
      </c>
      <c r="C742" s="285" t="s">
        <v>686</v>
      </c>
      <c r="D742" s="286">
        <v>48</v>
      </c>
      <c r="E742" s="286">
        <v>1963</v>
      </c>
      <c r="F742" s="287">
        <v>27.276</v>
      </c>
      <c r="G742" s="287">
        <v>6.8362590000000001</v>
      </c>
      <c r="H742" s="287">
        <v>0.49</v>
      </c>
      <c r="I742" s="287">
        <v>19.949746999999999</v>
      </c>
      <c r="J742" s="287">
        <v>1913.87</v>
      </c>
      <c r="K742" s="287">
        <v>19.949746999999999</v>
      </c>
      <c r="L742" s="287">
        <v>1913.87</v>
      </c>
      <c r="M742" s="288">
        <v>1.0423773297036894E-2</v>
      </c>
      <c r="N742" s="289">
        <v>61.040000000000006</v>
      </c>
      <c r="O742" s="289">
        <v>0.63626712205113212</v>
      </c>
      <c r="P742" s="304">
        <v>625.42639782221363</v>
      </c>
      <c r="Q742" s="329">
        <v>38.17602732306792</v>
      </c>
    </row>
    <row r="743" spans="1:17" ht="12.75" customHeight="1">
      <c r="A743" s="122"/>
      <c r="B743" s="13" t="s">
        <v>596</v>
      </c>
      <c r="C743" s="154" t="s">
        <v>593</v>
      </c>
      <c r="D743" s="10">
        <v>9</v>
      </c>
      <c r="E743" s="10">
        <v>1975</v>
      </c>
      <c r="F743" s="43">
        <v>7.95</v>
      </c>
      <c r="G743" s="43">
        <v>1.33</v>
      </c>
      <c r="H743" s="43">
        <v>1.28</v>
      </c>
      <c r="I743" s="43">
        <v>5.33</v>
      </c>
      <c r="J743" s="43">
        <v>511.08</v>
      </c>
      <c r="K743" s="43">
        <v>5.33</v>
      </c>
      <c r="L743" s="43">
        <v>511.08</v>
      </c>
      <c r="M743" s="44">
        <f>K743/L743</f>
        <v>1.0428895671910465E-2</v>
      </c>
      <c r="N743" s="45">
        <v>74.2</v>
      </c>
      <c r="O743" s="46">
        <f>M743*N743</f>
        <v>0.77382405885575656</v>
      </c>
      <c r="P743" s="155">
        <f>M743*60*1000</f>
        <v>625.73374031462788</v>
      </c>
      <c r="Q743" s="156">
        <f>P743*N743/1000</f>
        <v>46.429443531345385</v>
      </c>
    </row>
    <row r="744" spans="1:17" ht="12.75" customHeight="1">
      <c r="A744" s="122"/>
      <c r="B744" s="13" t="s">
        <v>596</v>
      </c>
      <c r="C744" s="154" t="s">
        <v>592</v>
      </c>
      <c r="D744" s="10">
        <v>9</v>
      </c>
      <c r="E744" s="10">
        <v>1986</v>
      </c>
      <c r="F744" s="43">
        <v>7.95</v>
      </c>
      <c r="G744" s="43">
        <v>1.33</v>
      </c>
      <c r="H744" s="43">
        <v>1.28</v>
      </c>
      <c r="I744" s="43">
        <v>5.3390000000000004</v>
      </c>
      <c r="J744" s="43">
        <v>511.08</v>
      </c>
      <c r="K744" s="43">
        <v>5.3390000000000004</v>
      </c>
      <c r="L744" s="43">
        <v>511.08</v>
      </c>
      <c r="M744" s="44">
        <f>K744/L744</f>
        <v>1.0446505439461533E-2</v>
      </c>
      <c r="N744" s="45">
        <v>74.2</v>
      </c>
      <c r="O744" s="46">
        <f>M744*N744</f>
        <v>0.77513070360804581</v>
      </c>
      <c r="P744" s="155">
        <f>M744*60*1000</f>
        <v>626.79032636769193</v>
      </c>
      <c r="Q744" s="156">
        <f>P744*N744/1000</f>
        <v>46.507842216482743</v>
      </c>
    </row>
    <row r="745" spans="1:17" ht="12.75" customHeight="1">
      <c r="A745" s="122"/>
      <c r="B745" s="25" t="s">
        <v>548</v>
      </c>
      <c r="C745" s="154" t="s">
        <v>545</v>
      </c>
      <c r="D745" s="10">
        <v>36</v>
      </c>
      <c r="E745" s="10">
        <v>1965</v>
      </c>
      <c r="F745" s="43">
        <v>26.016999999999999</v>
      </c>
      <c r="G745" s="43">
        <v>4.0437900000000004</v>
      </c>
      <c r="H745" s="43">
        <v>5.76</v>
      </c>
      <c r="I745" s="43">
        <f>F745-G745-H745</f>
        <v>16.213209999999997</v>
      </c>
      <c r="J745" s="43">
        <v>1518.87</v>
      </c>
      <c r="K745" s="43">
        <v>16.213000000000001</v>
      </c>
      <c r="L745" s="43">
        <v>1518.87</v>
      </c>
      <c r="M745" s="44">
        <f>K745/L745</f>
        <v>1.0674382929414632E-2</v>
      </c>
      <c r="N745" s="45">
        <v>51.448</v>
      </c>
      <c r="O745" s="46">
        <f>M745*N745</f>
        <v>0.54917565295252402</v>
      </c>
      <c r="P745" s="155">
        <f>M745*60*1000</f>
        <v>640.46297576487791</v>
      </c>
      <c r="Q745" s="156">
        <f>P745*N745/1000</f>
        <v>32.950539177151441</v>
      </c>
    </row>
    <row r="746" spans="1:17" ht="12.75" customHeight="1">
      <c r="A746" s="122"/>
      <c r="B746" s="25" t="s">
        <v>548</v>
      </c>
      <c r="C746" s="154" t="s">
        <v>546</v>
      </c>
      <c r="D746" s="10">
        <v>23</v>
      </c>
      <c r="E746" s="10">
        <v>1963</v>
      </c>
      <c r="F746" s="43">
        <v>5.3819999999999997</v>
      </c>
      <c r="G746" s="43"/>
      <c r="H746" s="43"/>
      <c r="I746" s="43">
        <f>F746-G746-H746</f>
        <v>5.3819999999999997</v>
      </c>
      <c r="J746" s="43">
        <v>502.6</v>
      </c>
      <c r="K746" s="43">
        <v>5.3819999999999997</v>
      </c>
      <c r="L746" s="43">
        <v>502.6</v>
      </c>
      <c r="M746" s="44">
        <f>K746/L746</f>
        <v>1.0708316752884996E-2</v>
      </c>
      <c r="N746" s="45">
        <v>51.448</v>
      </c>
      <c r="O746" s="46">
        <f>M746*N746</f>
        <v>0.55092148030242727</v>
      </c>
      <c r="P746" s="155">
        <f>M746*60*1000</f>
        <v>642.49900517309982</v>
      </c>
      <c r="Q746" s="156">
        <f>P746*N746/1000</f>
        <v>33.055288818145634</v>
      </c>
    </row>
    <row r="747" spans="1:17" ht="12.75" customHeight="1">
      <c r="A747" s="122"/>
      <c r="B747" s="25" t="s">
        <v>827</v>
      </c>
      <c r="C747" s="302" t="s">
        <v>824</v>
      </c>
      <c r="D747" s="73">
        <v>6</v>
      </c>
      <c r="E747" s="73">
        <v>1961</v>
      </c>
      <c r="F747" s="74">
        <v>1.319</v>
      </c>
      <c r="G747" s="74">
        <v>0</v>
      </c>
      <c r="H747" s="74">
        <v>0</v>
      </c>
      <c r="I747" s="74">
        <v>1.3190010000000001</v>
      </c>
      <c r="J747" s="74">
        <v>120.27</v>
      </c>
      <c r="K747" s="74">
        <v>1.3190010000000001</v>
      </c>
      <c r="L747" s="74">
        <v>120.27</v>
      </c>
      <c r="M747" s="75">
        <v>1.0966999251683712E-2</v>
      </c>
      <c r="N747" s="76">
        <v>80.878000000000014</v>
      </c>
      <c r="O747" s="76">
        <v>0.88698896547767536</v>
      </c>
      <c r="P747" s="303">
        <v>658.01995510102279</v>
      </c>
      <c r="Q747" s="328">
        <v>53.219337928660536</v>
      </c>
    </row>
    <row r="748" spans="1:17" ht="12.75" customHeight="1">
      <c r="A748" s="122"/>
      <c r="B748" s="25" t="s">
        <v>318</v>
      </c>
      <c r="C748" s="293" t="s">
        <v>308</v>
      </c>
      <c r="D748" s="13">
        <v>10</v>
      </c>
      <c r="E748" s="13" t="s">
        <v>278</v>
      </c>
      <c r="F748" s="82">
        <v>12.880001999999999</v>
      </c>
      <c r="G748" s="82">
        <v>6.4400009999999996</v>
      </c>
      <c r="H748" s="82">
        <v>0</v>
      </c>
      <c r="I748" s="82">
        <v>6.4400009999999996</v>
      </c>
      <c r="J748" s="82">
        <v>584.33000000000004</v>
      </c>
      <c r="K748" s="82">
        <v>6.4400009999999996</v>
      </c>
      <c r="L748" s="82">
        <v>584.33000000000004</v>
      </c>
      <c r="M748" s="83">
        <v>1.1021171255968373E-2</v>
      </c>
      <c r="N748" s="84">
        <v>49.1</v>
      </c>
      <c r="O748" s="84">
        <v>0.54113950866804716</v>
      </c>
      <c r="P748" s="295">
        <v>661.27027535810237</v>
      </c>
      <c r="Q748" s="326">
        <v>32.468370520082829</v>
      </c>
    </row>
    <row r="749" spans="1:17" ht="12.75" customHeight="1">
      <c r="A749" s="122"/>
      <c r="B749" s="25" t="s">
        <v>318</v>
      </c>
      <c r="C749" s="293" t="s">
        <v>309</v>
      </c>
      <c r="D749" s="13">
        <v>110</v>
      </c>
      <c r="E749" s="13" t="s">
        <v>278</v>
      </c>
      <c r="F749" s="82">
        <v>60.620214000000004</v>
      </c>
      <c r="G749" s="82">
        <v>28.321107000000001</v>
      </c>
      <c r="H749" s="82">
        <v>3.9780000000000002</v>
      </c>
      <c r="I749" s="82">
        <v>28.321107000000001</v>
      </c>
      <c r="J749" s="82">
        <v>2560.75</v>
      </c>
      <c r="K749" s="82">
        <v>28.321107000000001</v>
      </c>
      <c r="L749" s="82">
        <v>2560.75</v>
      </c>
      <c r="M749" s="83">
        <v>1.1059692277653032E-2</v>
      </c>
      <c r="N749" s="84">
        <v>49.1</v>
      </c>
      <c r="O749" s="84">
        <v>0.5430308908327639</v>
      </c>
      <c r="P749" s="295">
        <v>663.58153665918201</v>
      </c>
      <c r="Q749" s="326">
        <v>32.581853449965841</v>
      </c>
    </row>
    <row r="750" spans="1:17" ht="12.75" customHeight="1">
      <c r="A750" s="122"/>
      <c r="B750" s="25" t="s">
        <v>442</v>
      </c>
      <c r="C750" s="154" t="s">
        <v>437</v>
      </c>
      <c r="D750" s="10">
        <v>8</v>
      </c>
      <c r="E750" s="10">
        <v>1959</v>
      </c>
      <c r="F750" s="43">
        <f>G750+H750+I750</f>
        <v>3.9889999999999999</v>
      </c>
      <c r="G750" s="43">
        <v>0</v>
      </c>
      <c r="H750" s="43">
        <v>0</v>
      </c>
      <c r="I750" s="43">
        <v>3.9889999999999999</v>
      </c>
      <c r="J750" s="43">
        <v>359.86</v>
      </c>
      <c r="K750" s="43">
        <f>I750</f>
        <v>3.9889999999999999</v>
      </c>
      <c r="L750" s="43">
        <f>J750</f>
        <v>359.86</v>
      </c>
      <c r="M750" s="44">
        <f>K750/L750</f>
        <v>1.1084866336908797E-2</v>
      </c>
      <c r="N750" s="45">
        <v>56.789000000000001</v>
      </c>
      <c r="O750" s="46">
        <f>M750*N750</f>
        <v>0.62949847440671369</v>
      </c>
      <c r="P750" s="155">
        <f>M750*60*1000</f>
        <v>665.09198021452778</v>
      </c>
      <c r="Q750" s="156">
        <f>P750*N750/1000</f>
        <v>37.769908464402818</v>
      </c>
    </row>
    <row r="751" spans="1:17" ht="12.75" customHeight="1">
      <c r="A751" s="122"/>
      <c r="B751" s="25" t="s">
        <v>318</v>
      </c>
      <c r="C751" s="293" t="s">
        <v>310</v>
      </c>
      <c r="D751" s="13">
        <v>30</v>
      </c>
      <c r="E751" s="13" t="s">
        <v>278</v>
      </c>
      <c r="F751" s="82">
        <v>35.960001999999996</v>
      </c>
      <c r="G751" s="82">
        <v>16.960000999999998</v>
      </c>
      <c r="H751" s="82">
        <v>2.04</v>
      </c>
      <c r="I751" s="82">
        <v>16.960000999999998</v>
      </c>
      <c r="J751" s="82">
        <v>1512.1000000000001</v>
      </c>
      <c r="K751" s="82">
        <v>16.960000999999998</v>
      </c>
      <c r="L751" s="82">
        <v>1512.1000000000001</v>
      </c>
      <c r="M751" s="83">
        <v>1.1216190066794522E-2</v>
      </c>
      <c r="N751" s="84">
        <v>49.1</v>
      </c>
      <c r="O751" s="84">
        <v>0.5507149322796111</v>
      </c>
      <c r="P751" s="295">
        <v>672.97140400767125</v>
      </c>
      <c r="Q751" s="326">
        <v>33.042895936776659</v>
      </c>
    </row>
    <row r="752" spans="1:17" ht="12.75" customHeight="1">
      <c r="A752" s="122"/>
      <c r="B752" s="25" t="s">
        <v>548</v>
      </c>
      <c r="C752" s="154" t="s">
        <v>547</v>
      </c>
      <c r="D752" s="10">
        <v>6</v>
      </c>
      <c r="E752" s="10">
        <v>1926</v>
      </c>
      <c r="F752" s="43">
        <v>4.0289999999999999</v>
      </c>
      <c r="G752" s="43">
        <v>0.372</v>
      </c>
      <c r="H752" s="43">
        <v>0.64</v>
      </c>
      <c r="I752" s="43">
        <f>F752-G752-H752</f>
        <v>3.0169999999999999</v>
      </c>
      <c r="J752" s="43">
        <v>254.15</v>
      </c>
      <c r="K752" s="43">
        <v>2.1837499999999999</v>
      </c>
      <c r="L752" s="43">
        <v>194.28</v>
      </c>
      <c r="M752" s="44">
        <f>K752/L752</f>
        <v>1.1240220300597075E-2</v>
      </c>
      <c r="N752" s="45">
        <v>51.448</v>
      </c>
      <c r="O752" s="46">
        <f>M752*N752</f>
        <v>0.57828685402511837</v>
      </c>
      <c r="P752" s="155">
        <f>M752*60*1000</f>
        <v>674.41321803582457</v>
      </c>
      <c r="Q752" s="156">
        <f>P752*N752/1000</f>
        <v>34.697211241507105</v>
      </c>
    </row>
    <row r="753" spans="1:17" ht="12.75" customHeight="1">
      <c r="A753" s="122"/>
      <c r="B753" s="25" t="s">
        <v>442</v>
      </c>
      <c r="C753" s="154" t="s">
        <v>438</v>
      </c>
      <c r="D753" s="10">
        <v>12</v>
      </c>
      <c r="E753" s="10">
        <v>1955</v>
      </c>
      <c r="F753" s="43">
        <f>G753+H753+I753</f>
        <v>5.4740000000000002</v>
      </c>
      <c r="G753" s="43">
        <v>0</v>
      </c>
      <c r="H753" s="43">
        <v>0</v>
      </c>
      <c r="I753" s="43">
        <v>5.4740000000000002</v>
      </c>
      <c r="J753" s="43">
        <v>475.24</v>
      </c>
      <c r="K753" s="43">
        <f>I753</f>
        <v>5.4740000000000002</v>
      </c>
      <c r="L753" s="43">
        <f>J753</f>
        <v>475.24</v>
      </c>
      <c r="M753" s="44">
        <f>K753/L753</f>
        <v>1.1518390707852875E-2</v>
      </c>
      <c r="N753" s="45">
        <v>56.789000000000001</v>
      </c>
      <c r="O753" s="46">
        <f>M753*N753</f>
        <v>0.65411788990825692</v>
      </c>
      <c r="P753" s="155">
        <f>M753*60*1000</f>
        <v>691.10344247117246</v>
      </c>
      <c r="Q753" s="156">
        <f>P753*N753/1000</f>
        <v>39.247073394495409</v>
      </c>
    </row>
    <row r="754" spans="1:17" ht="12.75" customHeight="1">
      <c r="A754" s="122"/>
      <c r="B754" s="25" t="s">
        <v>442</v>
      </c>
      <c r="C754" s="154" t="s">
        <v>439</v>
      </c>
      <c r="D754" s="10">
        <v>8</v>
      </c>
      <c r="E754" s="10">
        <v>1960</v>
      </c>
      <c r="F754" s="43">
        <f>G754+H754+I754</f>
        <v>5.8690009999999999</v>
      </c>
      <c r="G754" s="43">
        <v>0.36897000000000002</v>
      </c>
      <c r="H754" s="43">
        <v>1.28</v>
      </c>
      <c r="I754" s="43">
        <v>4.2200309999999996</v>
      </c>
      <c r="J754" s="43">
        <v>365.71</v>
      </c>
      <c r="K754" s="43">
        <f>I754</f>
        <v>4.2200309999999996</v>
      </c>
      <c r="L754" s="43">
        <f>J754</f>
        <v>365.71</v>
      </c>
      <c r="M754" s="44">
        <f>K754/L754</f>
        <v>1.1539282491591698E-2</v>
      </c>
      <c r="N754" s="45">
        <v>56.789000000000001</v>
      </c>
      <c r="O754" s="46">
        <f>M754*N754</f>
        <v>0.65530431341500095</v>
      </c>
      <c r="P754" s="155">
        <f>M754*60*1000</f>
        <v>692.35694949550191</v>
      </c>
      <c r="Q754" s="156">
        <f>P754*N754/1000</f>
        <v>39.318258804900061</v>
      </c>
    </row>
    <row r="755" spans="1:17" ht="12.75" customHeight="1">
      <c r="A755" s="122"/>
      <c r="B755" s="13" t="s">
        <v>882</v>
      </c>
      <c r="C755" s="293" t="s">
        <v>872</v>
      </c>
      <c r="D755" s="13">
        <v>45</v>
      </c>
      <c r="E755" s="13">
        <v>1982</v>
      </c>
      <c r="F755" s="82">
        <v>21.831</v>
      </c>
      <c r="G755" s="82">
        <v>3.287766</v>
      </c>
      <c r="H755" s="82">
        <v>0.44500000000000001</v>
      </c>
      <c r="I755" s="82">
        <v>18.098236</v>
      </c>
      <c r="J755" s="82">
        <v>1563.22</v>
      </c>
      <c r="K755" s="82">
        <v>18.098236</v>
      </c>
      <c r="L755" s="82">
        <v>1563.22</v>
      </c>
      <c r="M755" s="83">
        <v>1.1577536111359886E-2</v>
      </c>
      <c r="N755" s="84">
        <v>77.608000000000004</v>
      </c>
      <c r="O755" s="84">
        <v>0.8985094225304181</v>
      </c>
      <c r="P755" s="305">
        <v>694.65216668159314</v>
      </c>
      <c r="Q755" s="330">
        <v>53.910565351825085</v>
      </c>
    </row>
    <row r="756" spans="1:17" ht="12.75" customHeight="1">
      <c r="A756" s="122"/>
      <c r="B756" s="25" t="s">
        <v>442</v>
      </c>
      <c r="C756" s="154" t="s">
        <v>440</v>
      </c>
      <c r="D756" s="10">
        <v>20</v>
      </c>
      <c r="E756" s="10">
        <v>1970</v>
      </c>
      <c r="F756" s="43">
        <f>G756+H756+I756</f>
        <v>16.441998999999999</v>
      </c>
      <c r="G756" s="43">
        <v>1.8975599999999999</v>
      </c>
      <c r="H756" s="43">
        <v>3.2</v>
      </c>
      <c r="I756" s="43">
        <v>11.344438999999999</v>
      </c>
      <c r="J756" s="43">
        <v>964.02</v>
      </c>
      <c r="K756" s="43">
        <f>I756</f>
        <v>11.344438999999999</v>
      </c>
      <c r="L756" s="43">
        <f>J756</f>
        <v>964.02</v>
      </c>
      <c r="M756" s="44">
        <f>K756/L756</f>
        <v>1.176784610277795E-2</v>
      </c>
      <c r="N756" s="45">
        <v>56.789000000000001</v>
      </c>
      <c r="O756" s="46">
        <f>M756*N756</f>
        <v>0.66828421233065705</v>
      </c>
      <c r="P756" s="155">
        <f>M756*60*1000</f>
        <v>706.070766166677</v>
      </c>
      <c r="Q756" s="156">
        <f>P756*N756/1000</f>
        <v>40.09705273983942</v>
      </c>
    </row>
    <row r="757" spans="1:17" ht="12.75" customHeight="1">
      <c r="A757" s="122"/>
      <c r="B757" s="25" t="s">
        <v>698</v>
      </c>
      <c r="C757" s="285" t="s">
        <v>687</v>
      </c>
      <c r="D757" s="286">
        <v>32</v>
      </c>
      <c r="E757" s="286">
        <v>1960</v>
      </c>
      <c r="F757" s="287">
        <v>18.41</v>
      </c>
      <c r="G757" s="287">
        <v>3.4132980000000002</v>
      </c>
      <c r="H757" s="287">
        <v>0.32</v>
      </c>
      <c r="I757" s="287">
        <v>14.676701</v>
      </c>
      <c r="J757" s="287">
        <v>1214.6199999999999</v>
      </c>
      <c r="K757" s="287">
        <v>14.676701</v>
      </c>
      <c r="L757" s="287">
        <v>1214.6199999999999</v>
      </c>
      <c r="M757" s="288">
        <v>1.2083368460917818E-2</v>
      </c>
      <c r="N757" s="289">
        <v>61.040000000000006</v>
      </c>
      <c r="O757" s="289">
        <v>0.73756881085442372</v>
      </c>
      <c r="P757" s="304">
        <v>725.00210765506915</v>
      </c>
      <c r="Q757" s="329">
        <v>44.254128651265425</v>
      </c>
    </row>
    <row r="758" spans="1:17" ht="12.75" customHeight="1">
      <c r="A758" s="122"/>
      <c r="B758" s="25" t="s">
        <v>827</v>
      </c>
      <c r="C758" s="302" t="s">
        <v>825</v>
      </c>
      <c r="D758" s="73">
        <v>6</v>
      </c>
      <c r="E758" s="73">
        <v>1977</v>
      </c>
      <c r="F758" s="74">
        <v>5.3470000000000004</v>
      </c>
      <c r="G758" s="74">
        <v>0.80564999999999998</v>
      </c>
      <c r="H758" s="74">
        <v>0.05</v>
      </c>
      <c r="I758" s="74">
        <v>4.4913499999999997</v>
      </c>
      <c r="J758" s="74">
        <v>371.33</v>
      </c>
      <c r="K758" s="74">
        <v>4.4913499999999997</v>
      </c>
      <c r="L758" s="74">
        <v>371.33</v>
      </c>
      <c r="M758" s="75">
        <v>1.2095306061993376E-2</v>
      </c>
      <c r="N758" s="76">
        <v>80.878000000000014</v>
      </c>
      <c r="O758" s="76">
        <v>0.97824416368190037</v>
      </c>
      <c r="P758" s="303">
        <v>725.71836371960251</v>
      </c>
      <c r="Q758" s="328">
        <v>58.694649820914016</v>
      </c>
    </row>
    <row r="759" spans="1:17" ht="12.75" customHeight="1">
      <c r="A759" s="122"/>
      <c r="B759" s="13" t="s">
        <v>507</v>
      </c>
      <c r="C759" s="154" t="s">
        <v>498</v>
      </c>
      <c r="D759" s="10">
        <v>4</v>
      </c>
      <c r="E759" s="10">
        <v>1950</v>
      </c>
      <c r="F759" s="43">
        <v>3.948</v>
      </c>
      <c r="G759" s="43">
        <v>0.98299999999999998</v>
      </c>
      <c r="H759" s="43">
        <v>0.64</v>
      </c>
      <c r="I759" s="43">
        <v>2.3450000000000002</v>
      </c>
      <c r="J759" s="43">
        <v>193.31</v>
      </c>
      <c r="K759" s="43">
        <v>2.3450000000000002</v>
      </c>
      <c r="L759" s="43">
        <v>193.31</v>
      </c>
      <c r="M759" s="44">
        <f>K759/L759</f>
        <v>1.2130774403807358E-2</v>
      </c>
      <c r="N759" s="45">
        <v>72.27</v>
      </c>
      <c r="O759" s="46">
        <f>M759*N759</f>
        <v>0.87669106616315773</v>
      </c>
      <c r="P759" s="155">
        <f>M759*60*1000</f>
        <v>727.8464642284415</v>
      </c>
      <c r="Q759" s="156">
        <f>P759*N759/1000</f>
        <v>52.601463969789464</v>
      </c>
    </row>
    <row r="760" spans="1:17" ht="12.75" customHeight="1">
      <c r="A760" s="122"/>
      <c r="B760" s="25" t="s">
        <v>318</v>
      </c>
      <c r="C760" s="293" t="s">
        <v>311</v>
      </c>
      <c r="D760" s="13">
        <v>38</v>
      </c>
      <c r="E760" s="13" t="s">
        <v>278</v>
      </c>
      <c r="F760" s="82">
        <v>52.937995999999998</v>
      </c>
      <c r="G760" s="82">
        <v>25.499998000000001</v>
      </c>
      <c r="H760" s="82">
        <v>1.9380000000000002</v>
      </c>
      <c r="I760" s="82">
        <v>25.499998000000001</v>
      </c>
      <c r="J760" s="82">
        <v>2088.63</v>
      </c>
      <c r="K760" s="82">
        <v>25.499998000000001</v>
      </c>
      <c r="L760" s="82">
        <v>2088.63</v>
      </c>
      <c r="M760" s="83">
        <v>1.2208958982682427E-2</v>
      </c>
      <c r="N760" s="84">
        <v>49.1</v>
      </c>
      <c r="O760" s="84">
        <v>0.59945988604970724</v>
      </c>
      <c r="P760" s="295">
        <v>732.53753896094565</v>
      </c>
      <c r="Q760" s="326">
        <v>35.967593162982432</v>
      </c>
    </row>
    <row r="761" spans="1:17" ht="12.75" customHeight="1">
      <c r="A761" s="122"/>
      <c r="B761" s="25" t="s">
        <v>318</v>
      </c>
      <c r="C761" s="293" t="s">
        <v>312</v>
      </c>
      <c r="D761" s="13">
        <v>30</v>
      </c>
      <c r="E761" s="13" t="s">
        <v>278</v>
      </c>
      <c r="F761" s="82">
        <v>50.410708000000007</v>
      </c>
      <c r="G761" s="82">
        <v>23.820704000000003</v>
      </c>
      <c r="H761" s="82">
        <v>2.7693000000000003</v>
      </c>
      <c r="I761" s="82">
        <v>23.820704000000003</v>
      </c>
      <c r="J761" s="82">
        <v>1936.55</v>
      </c>
      <c r="K761" s="82">
        <v>23.820704000000003</v>
      </c>
      <c r="L761" s="82">
        <v>1936.55</v>
      </c>
      <c r="M761" s="83">
        <v>1.2300588159355556E-2</v>
      </c>
      <c r="N761" s="84">
        <v>49.1</v>
      </c>
      <c r="O761" s="84">
        <v>0.60395887862435782</v>
      </c>
      <c r="P761" s="295">
        <v>738.03528956133334</v>
      </c>
      <c r="Q761" s="326">
        <v>36.237532717461463</v>
      </c>
    </row>
    <row r="762" spans="1:17" ht="12.75" customHeight="1">
      <c r="A762" s="122"/>
      <c r="B762" s="25" t="s">
        <v>698</v>
      </c>
      <c r="C762" s="285" t="s">
        <v>689</v>
      </c>
      <c r="D762" s="286">
        <v>4</v>
      </c>
      <c r="E762" s="286">
        <v>1963</v>
      </c>
      <c r="F762" s="287">
        <v>2.3620000000000001</v>
      </c>
      <c r="G762" s="287">
        <v>0.42417899999999997</v>
      </c>
      <c r="H762" s="287">
        <v>0.04</v>
      </c>
      <c r="I762" s="287">
        <v>1.897821</v>
      </c>
      <c r="J762" s="287">
        <v>150.99</v>
      </c>
      <c r="K762" s="287">
        <v>1.897821</v>
      </c>
      <c r="L762" s="287">
        <v>150.99</v>
      </c>
      <c r="M762" s="288">
        <v>1.2569183389628452E-2</v>
      </c>
      <c r="N762" s="289">
        <v>61.040000000000006</v>
      </c>
      <c r="O762" s="289">
        <v>0.76722295410292085</v>
      </c>
      <c r="P762" s="290">
        <v>754.15100337770718</v>
      </c>
      <c r="Q762" s="324">
        <v>46.033377246175249</v>
      </c>
    </row>
    <row r="763" spans="1:17" ht="12.75" customHeight="1">
      <c r="A763" s="122"/>
      <c r="B763" s="13" t="s">
        <v>596</v>
      </c>
      <c r="C763" s="154" t="s">
        <v>594</v>
      </c>
      <c r="D763" s="10">
        <v>24</v>
      </c>
      <c r="E763" s="10">
        <v>1963</v>
      </c>
      <c r="F763" s="43">
        <v>15.6</v>
      </c>
      <c r="G763" s="43">
        <v>1.96</v>
      </c>
      <c r="H763" s="43">
        <v>0.23</v>
      </c>
      <c r="I763" s="43">
        <v>13.41</v>
      </c>
      <c r="J763" s="43">
        <v>1066.5999999999999</v>
      </c>
      <c r="K763" s="306">
        <v>13.409000000000001</v>
      </c>
      <c r="L763" s="43">
        <v>1066.5999999999999</v>
      </c>
      <c r="M763" s="44">
        <f>K763/L763</f>
        <v>1.2571723232702045E-2</v>
      </c>
      <c r="N763" s="45">
        <v>74.2</v>
      </c>
      <c r="O763" s="46">
        <f>M763*N763</f>
        <v>0.9328218638664918</v>
      </c>
      <c r="P763" s="155">
        <f>M763*60*1000</f>
        <v>754.30339396212264</v>
      </c>
      <c r="Q763" s="156">
        <f>P763*N763/1000</f>
        <v>55.969311831989501</v>
      </c>
    </row>
    <row r="764" spans="1:17" ht="12.75" customHeight="1">
      <c r="A764" s="122"/>
      <c r="B764" s="25" t="s">
        <v>698</v>
      </c>
      <c r="C764" s="285" t="s">
        <v>690</v>
      </c>
      <c r="D764" s="286">
        <v>12</v>
      </c>
      <c r="E764" s="286">
        <v>1952</v>
      </c>
      <c r="F764" s="287">
        <v>8.5739999999999998</v>
      </c>
      <c r="G764" s="287">
        <v>1.5135080000000001</v>
      </c>
      <c r="H764" s="287">
        <v>0.12</v>
      </c>
      <c r="I764" s="287">
        <v>6.9404909999999997</v>
      </c>
      <c r="J764" s="287">
        <v>548.26</v>
      </c>
      <c r="K764" s="287">
        <v>6.9404909999999997</v>
      </c>
      <c r="L764" s="287">
        <v>548.26</v>
      </c>
      <c r="M764" s="288">
        <v>1.2659123408601758E-2</v>
      </c>
      <c r="N764" s="289">
        <v>61.040000000000006</v>
      </c>
      <c r="O764" s="289">
        <v>0.77271289286105138</v>
      </c>
      <c r="P764" s="290">
        <v>759.54740451610542</v>
      </c>
      <c r="Q764" s="324">
        <v>46.362773571663077</v>
      </c>
    </row>
    <row r="765" spans="1:17" ht="12.75" customHeight="1">
      <c r="A765" s="122"/>
      <c r="B765" s="13" t="s">
        <v>637</v>
      </c>
      <c r="C765" s="307" t="s">
        <v>627</v>
      </c>
      <c r="D765" s="308">
        <v>6</v>
      </c>
      <c r="E765" s="308" t="s">
        <v>278</v>
      </c>
      <c r="F765" s="309">
        <f>G765+H765+I765</f>
        <v>3.4007999999999998</v>
      </c>
      <c r="G765" s="309">
        <v>0.49199999999999999</v>
      </c>
      <c r="H765" s="309">
        <v>0</v>
      </c>
      <c r="I765" s="309">
        <v>2.9087999999999998</v>
      </c>
      <c r="J765" s="309">
        <v>229.69</v>
      </c>
      <c r="K765" s="309">
        <f>I765</f>
        <v>2.9087999999999998</v>
      </c>
      <c r="L765" s="309">
        <f>J765</f>
        <v>229.69</v>
      </c>
      <c r="M765" s="310">
        <f>K765/L765</f>
        <v>1.2664025425573598E-2</v>
      </c>
      <c r="N765" s="311">
        <v>46.5</v>
      </c>
      <c r="O765" s="312">
        <f>M765*N765</f>
        <v>0.5888771822891723</v>
      </c>
      <c r="P765" s="313">
        <f>M765*60*1000</f>
        <v>759.84152553441584</v>
      </c>
      <c r="Q765" s="331">
        <f>P765*N765/1000</f>
        <v>35.332630937350338</v>
      </c>
    </row>
    <row r="766" spans="1:17" ht="12.75" customHeight="1">
      <c r="A766" s="122"/>
      <c r="B766" s="25" t="s">
        <v>318</v>
      </c>
      <c r="C766" s="293" t="s">
        <v>313</v>
      </c>
      <c r="D766" s="13">
        <v>13</v>
      </c>
      <c r="E766" s="13" t="s">
        <v>278</v>
      </c>
      <c r="F766" s="82">
        <v>66.714001999999994</v>
      </c>
      <c r="G766" s="82">
        <v>32.949000999999996</v>
      </c>
      <c r="H766" s="82">
        <v>0.81599999999999995</v>
      </c>
      <c r="I766" s="82">
        <v>32.949000999999996</v>
      </c>
      <c r="J766" s="82">
        <v>2599.5700000000002</v>
      </c>
      <c r="K766" s="82">
        <v>32.949000999999996</v>
      </c>
      <c r="L766" s="82">
        <v>2599.5700000000002</v>
      </c>
      <c r="M766" s="83">
        <v>1.267478890739622E-2</v>
      </c>
      <c r="N766" s="84">
        <v>49.1</v>
      </c>
      <c r="O766" s="84">
        <v>0.62233213535315446</v>
      </c>
      <c r="P766" s="295">
        <v>760.48733444377331</v>
      </c>
      <c r="Q766" s="326">
        <v>37.339928121189274</v>
      </c>
    </row>
    <row r="767" spans="1:17" ht="12.75" customHeight="1">
      <c r="A767" s="122"/>
      <c r="B767" s="13" t="s">
        <v>637</v>
      </c>
      <c r="C767" s="307" t="s">
        <v>628</v>
      </c>
      <c r="D767" s="308">
        <v>40</v>
      </c>
      <c r="E767" s="308" t="s">
        <v>278</v>
      </c>
      <c r="F767" s="309">
        <f>G767+H767+I767</f>
        <v>38.759</v>
      </c>
      <c r="G767" s="309">
        <v>4.3555000000000001</v>
      </c>
      <c r="H767" s="309">
        <v>6.4</v>
      </c>
      <c r="I767" s="309">
        <v>28.003499999999999</v>
      </c>
      <c r="J767" s="309">
        <v>2180.3200000000002</v>
      </c>
      <c r="K767" s="309">
        <f>I767</f>
        <v>28.003499999999999</v>
      </c>
      <c r="L767" s="309">
        <f>J767</f>
        <v>2180.3200000000002</v>
      </c>
      <c r="M767" s="310">
        <f>K767/L767</f>
        <v>1.2843756879724076E-2</v>
      </c>
      <c r="N767" s="311">
        <v>46.5</v>
      </c>
      <c r="O767" s="312">
        <f>M767*N767</f>
        <v>0.59723469490716952</v>
      </c>
      <c r="P767" s="313">
        <f>M767*60*1000</f>
        <v>770.62541278344452</v>
      </c>
      <c r="Q767" s="331">
        <f>P767*N767/1000</f>
        <v>35.834081694430168</v>
      </c>
    </row>
    <row r="768" spans="1:17" ht="12.75" customHeight="1">
      <c r="A768" s="122"/>
      <c r="B768" s="25" t="s">
        <v>318</v>
      </c>
      <c r="C768" s="293" t="s">
        <v>314</v>
      </c>
      <c r="D768" s="13">
        <v>28</v>
      </c>
      <c r="E768" s="13" t="s">
        <v>278</v>
      </c>
      <c r="F768" s="82">
        <v>38.902004000000005</v>
      </c>
      <c r="G768" s="82">
        <v>19.451002000000003</v>
      </c>
      <c r="H768" s="82">
        <v>0</v>
      </c>
      <c r="I768" s="82">
        <v>19.451002000000003</v>
      </c>
      <c r="J768" s="82">
        <v>1512.77</v>
      </c>
      <c r="K768" s="82">
        <v>19.451002000000003</v>
      </c>
      <c r="L768" s="82">
        <v>1512.77</v>
      </c>
      <c r="M768" s="83">
        <v>1.2857871322144148E-2</v>
      </c>
      <c r="N768" s="84">
        <v>49.1</v>
      </c>
      <c r="O768" s="84">
        <v>0.63132148191727766</v>
      </c>
      <c r="P768" s="295">
        <v>771.47227932864894</v>
      </c>
      <c r="Q768" s="326">
        <v>37.879288915036661</v>
      </c>
    </row>
    <row r="769" spans="1:17" ht="12.75" customHeight="1">
      <c r="A769" s="122"/>
      <c r="B769" s="25" t="s">
        <v>698</v>
      </c>
      <c r="C769" s="285" t="s">
        <v>691</v>
      </c>
      <c r="D769" s="286">
        <v>4</v>
      </c>
      <c r="E769" s="286">
        <v>1955</v>
      </c>
      <c r="F769" s="287">
        <v>2.7690000000000001</v>
      </c>
      <c r="G769" s="287">
        <v>0</v>
      </c>
      <c r="H769" s="287">
        <v>0</v>
      </c>
      <c r="I769" s="287">
        <v>2.7690000000000001</v>
      </c>
      <c r="J769" s="287">
        <v>214.32</v>
      </c>
      <c r="K769" s="287">
        <v>2.7690000000000001</v>
      </c>
      <c r="L769" s="287">
        <v>214.32</v>
      </c>
      <c r="M769" s="288">
        <v>1.2919932810750281E-2</v>
      </c>
      <c r="N769" s="289">
        <v>61.040000000000006</v>
      </c>
      <c r="O769" s="289">
        <v>0.7886326987681973</v>
      </c>
      <c r="P769" s="290">
        <v>775.19596864501693</v>
      </c>
      <c r="Q769" s="324">
        <v>47.31796192609184</v>
      </c>
    </row>
    <row r="770" spans="1:17" ht="12.75" customHeight="1">
      <c r="A770" s="122"/>
      <c r="B770" s="13" t="s">
        <v>637</v>
      </c>
      <c r="C770" s="307" t="s">
        <v>629</v>
      </c>
      <c r="D770" s="308">
        <v>40</v>
      </c>
      <c r="E770" s="308" t="s">
        <v>278</v>
      </c>
      <c r="F770" s="309">
        <f>G770+H770+I770</f>
        <v>36.900000000000006</v>
      </c>
      <c r="G770" s="309">
        <v>2.5783999999999998</v>
      </c>
      <c r="H770" s="309">
        <v>6.4</v>
      </c>
      <c r="I770" s="309">
        <v>27.921600000000002</v>
      </c>
      <c r="J770" s="309">
        <v>2154.46</v>
      </c>
      <c r="K770" s="309">
        <f>I770</f>
        <v>27.921600000000002</v>
      </c>
      <c r="L770" s="309">
        <f>J770</f>
        <v>2154.46</v>
      </c>
      <c r="M770" s="310">
        <f>K770/L770</f>
        <v>1.29599064266684E-2</v>
      </c>
      <c r="N770" s="311">
        <v>46.5</v>
      </c>
      <c r="O770" s="312">
        <f>M770*N770</f>
        <v>0.60263564884008058</v>
      </c>
      <c r="P770" s="313">
        <f>M770*60*1000</f>
        <v>777.59438560010403</v>
      </c>
      <c r="Q770" s="331">
        <f>P770*N770/1000</f>
        <v>36.158138930404839</v>
      </c>
    </row>
    <row r="771" spans="1:17" ht="12.75" customHeight="1">
      <c r="A771" s="122"/>
      <c r="B771" s="25" t="s">
        <v>318</v>
      </c>
      <c r="C771" s="307" t="s">
        <v>315</v>
      </c>
      <c r="D771" s="308">
        <v>24</v>
      </c>
      <c r="E771" s="308" t="s">
        <v>278</v>
      </c>
      <c r="F771" s="309">
        <v>33.288999999999994</v>
      </c>
      <c r="G771" s="309">
        <v>15.700999999999999</v>
      </c>
      <c r="H771" s="309">
        <v>1.887</v>
      </c>
      <c r="I771" s="309">
        <v>15.700999999999999</v>
      </c>
      <c r="J771" s="309">
        <v>1210.6400000000001</v>
      </c>
      <c r="K771" s="309">
        <v>15.700999999999999</v>
      </c>
      <c r="L771" s="309">
        <v>1210.6400000000001</v>
      </c>
      <c r="M771" s="310">
        <v>1.2969173329809024E-2</v>
      </c>
      <c r="N771" s="314">
        <v>49.1</v>
      </c>
      <c r="O771" s="312">
        <v>0.63678641049362317</v>
      </c>
      <c r="P771" s="313">
        <v>778.15039978854145</v>
      </c>
      <c r="Q771" s="331">
        <v>38.207184629617387</v>
      </c>
    </row>
    <row r="772" spans="1:17" ht="12.75" customHeight="1">
      <c r="A772" s="122"/>
      <c r="B772" s="13" t="s">
        <v>871</v>
      </c>
      <c r="C772" s="296" t="s">
        <v>870</v>
      </c>
      <c r="D772" s="315">
        <v>20</v>
      </c>
      <c r="E772" s="315">
        <v>1968</v>
      </c>
      <c r="F772" s="298">
        <v>10.760999999999999</v>
      </c>
      <c r="G772" s="298">
        <v>0</v>
      </c>
      <c r="H772" s="298">
        <v>0</v>
      </c>
      <c r="I772" s="298">
        <v>10.760999999999999</v>
      </c>
      <c r="J772" s="298">
        <v>828.47</v>
      </c>
      <c r="K772" s="298">
        <v>10.760999999999999</v>
      </c>
      <c r="L772" s="298">
        <v>828.47</v>
      </c>
      <c r="M772" s="299">
        <v>1.2989003826330463E-2</v>
      </c>
      <c r="N772" s="300">
        <v>64.746000000000009</v>
      </c>
      <c r="O772" s="300">
        <v>0.84098604173959224</v>
      </c>
      <c r="P772" s="301">
        <v>779.34022957982779</v>
      </c>
      <c r="Q772" s="327">
        <v>50.459162504375534</v>
      </c>
    </row>
    <row r="773" spans="1:17" ht="12.75" customHeight="1">
      <c r="A773" s="122"/>
      <c r="B773" s="25" t="s">
        <v>698</v>
      </c>
      <c r="C773" s="285" t="s">
        <v>692</v>
      </c>
      <c r="D773" s="286">
        <v>4</v>
      </c>
      <c r="E773" s="286">
        <v>1940</v>
      </c>
      <c r="F773" s="287">
        <v>6.6189999999999998</v>
      </c>
      <c r="G773" s="287">
        <v>1.588768</v>
      </c>
      <c r="H773" s="287">
        <v>0.04</v>
      </c>
      <c r="I773" s="287">
        <v>4.9902329999999999</v>
      </c>
      <c r="J773" s="287">
        <v>383.02000000000004</v>
      </c>
      <c r="K773" s="287">
        <v>4.9902329999999999</v>
      </c>
      <c r="L773" s="287">
        <v>383.02000000000004</v>
      </c>
      <c r="M773" s="288">
        <v>1.3028648634536054E-2</v>
      </c>
      <c r="N773" s="289">
        <v>61.040000000000006</v>
      </c>
      <c r="O773" s="289">
        <v>0.79526871265208088</v>
      </c>
      <c r="P773" s="290">
        <v>781.71891807216321</v>
      </c>
      <c r="Q773" s="324">
        <v>47.716122759124843</v>
      </c>
    </row>
    <row r="774" spans="1:17" ht="12.75" customHeight="1">
      <c r="A774" s="122"/>
      <c r="B774" s="13" t="s">
        <v>882</v>
      </c>
      <c r="C774" s="293" t="s">
        <v>873</v>
      </c>
      <c r="D774" s="13">
        <v>6</v>
      </c>
      <c r="E774" s="13">
        <v>1956</v>
      </c>
      <c r="F774" s="82">
        <v>5.782</v>
      </c>
      <c r="G774" s="82">
        <v>0.53274600000000005</v>
      </c>
      <c r="H774" s="82">
        <v>0.96</v>
      </c>
      <c r="I774" s="82">
        <v>4.2892549999999998</v>
      </c>
      <c r="J774" s="82">
        <v>327.26</v>
      </c>
      <c r="K774" s="82">
        <v>4.2892549999999998</v>
      </c>
      <c r="L774" s="82">
        <v>327.26</v>
      </c>
      <c r="M774" s="83">
        <v>1.3106566644258388E-2</v>
      </c>
      <c r="N774" s="84">
        <v>77.608000000000004</v>
      </c>
      <c r="O774" s="84">
        <v>1.0171744241276051</v>
      </c>
      <c r="P774" s="305">
        <v>786.39399865550331</v>
      </c>
      <c r="Q774" s="330">
        <v>61.030465447656304</v>
      </c>
    </row>
    <row r="775" spans="1:17" ht="12.75" customHeight="1">
      <c r="A775" s="122"/>
      <c r="B775" s="25" t="s">
        <v>562</v>
      </c>
      <c r="C775" s="154" t="s">
        <v>559</v>
      </c>
      <c r="D775" s="10">
        <v>24</v>
      </c>
      <c r="E775" s="10" t="s">
        <v>278</v>
      </c>
      <c r="F775" s="43">
        <f>G775+H775+I775</f>
        <v>14.84</v>
      </c>
      <c r="G775" s="43">
        <v>1.04</v>
      </c>
      <c r="H775" s="43">
        <v>0.22</v>
      </c>
      <c r="I775" s="43">
        <v>13.58</v>
      </c>
      <c r="J775" s="43">
        <v>1026.44</v>
      </c>
      <c r="K775" s="43">
        <v>13.58</v>
      </c>
      <c r="L775" s="43">
        <v>1026.44</v>
      </c>
      <c r="M775" s="44">
        <f>K775/L775</f>
        <v>1.3230193679123961E-2</v>
      </c>
      <c r="N775" s="45">
        <v>49.27</v>
      </c>
      <c r="O775" s="46">
        <f>M775*N775</f>
        <v>0.65185164257043759</v>
      </c>
      <c r="P775" s="155">
        <f>M775*60*1000</f>
        <v>793.8116207474377</v>
      </c>
      <c r="Q775" s="156">
        <f>P775*N775/1000</f>
        <v>39.11109855422626</v>
      </c>
    </row>
    <row r="776" spans="1:17">
      <c r="A776" s="122"/>
      <c r="B776" s="13" t="s">
        <v>637</v>
      </c>
      <c r="C776" s="307" t="s">
        <v>631</v>
      </c>
      <c r="D776" s="308">
        <v>6</v>
      </c>
      <c r="E776" s="308" t="s">
        <v>278</v>
      </c>
      <c r="F776" s="309">
        <f>G776+H776+I776</f>
        <v>5.7522000000000002</v>
      </c>
      <c r="G776" s="309">
        <v>0.65800000000000003</v>
      </c>
      <c r="H776" s="309">
        <v>0.8</v>
      </c>
      <c r="I776" s="309">
        <v>4.2942</v>
      </c>
      <c r="J776" s="309">
        <v>323.73</v>
      </c>
      <c r="K776" s="309">
        <f>I776</f>
        <v>4.2942</v>
      </c>
      <c r="L776" s="309">
        <f>J776</f>
        <v>323.73</v>
      </c>
      <c r="M776" s="310">
        <f>K776/L776</f>
        <v>1.3264757668427392E-2</v>
      </c>
      <c r="N776" s="311">
        <v>46.5</v>
      </c>
      <c r="O776" s="312">
        <f>M776*N776</f>
        <v>0.61681123158187368</v>
      </c>
      <c r="P776" s="313">
        <f>M776*60*1000</f>
        <v>795.88546010564357</v>
      </c>
      <c r="Q776" s="331">
        <f>P776*N776/1000</f>
        <v>37.008673894912427</v>
      </c>
    </row>
    <row r="777" spans="1:17">
      <c r="A777" s="122"/>
      <c r="B777" s="13" t="s">
        <v>637</v>
      </c>
      <c r="C777" s="307" t="s">
        <v>630</v>
      </c>
      <c r="D777" s="308">
        <v>7</v>
      </c>
      <c r="E777" s="308" t="s">
        <v>278</v>
      </c>
      <c r="F777" s="309">
        <f>G777+H777+I777</f>
        <v>4.2300000000000004</v>
      </c>
      <c r="G777" s="309">
        <v>0.16370000000000001</v>
      </c>
      <c r="H777" s="309">
        <v>0</v>
      </c>
      <c r="I777" s="309">
        <v>4.0663</v>
      </c>
      <c r="J777" s="309">
        <v>305.18</v>
      </c>
      <c r="K777" s="309">
        <f>I777</f>
        <v>4.0663</v>
      </c>
      <c r="L777" s="309">
        <f>J777</f>
        <v>305.18</v>
      </c>
      <c r="M777" s="310">
        <f>K777/L777</f>
        <v>1.3324267645324071E-2</v>
      </c>
      <c r="N777" s="311">
        <v>46.5</v>
      </c>
      <c r="O777" s="312">
        <f>M777*N777</f>
        <v>0.61957844550756935</v>
      </c>
      <c r="P777" s="313">
        <f>M777*60*1000</f>
        <v>799.45605871944429</v>
      </c>
      <c r="Q777" s="331">
        <f>P777*N777/1000</f>
        <v>37.174706730454155</v>
      </c>
    </row>
    <row r="778" spans="1:17">
      <c r="A778" s="122"/>
      <c r="B778" s="25" t="s">
        <v>179</v>
      </c>
      <c r="C778" s="154" t="s">
        <v>169</v>
      </c>
      <c r="D778" s="10">
        <v>56</v>
      </c>
      <c r="E778" s="10">
        <v>1992</v>
      </c>
      <c r="F778" s="43">
        <v>41.6</v>
      </c>
      <c r="G778" s="43">
        <v>6.1523000000000003</v>
      </c>
      <c r="H778" s="43">
        <v>5.35</v>
      </c>
      <c r="I778" s="43">
        <v>30.0977</v>
      </c>
      <c r="J778" s="43">
        <v>2205.35</v>
      </c>
      <c r="K778" s="43">
        <f>I778</f>
        <v>30.0977</v>
      </c>
      <c r="L778" s="43">
        <f>J778</f>
        <v>2205.35</v>
      </c>
      <c r="M778" s="44">
        <f>K778/L778</f>
        <v>1.3647584283673794E-2</v>
      </c>
      <c r="N778" s="45">
        <v>57.7</v>
      </c>
      <c r="O778" s="46">
        <f>M778*N778</f>
        <v>0.78746561316797792</v>
      </c>
      <c r="P778" s="155">
        <f>M778*60*1000</f>
        <v>818.85505702042758</v>
      </c>
      <c r="Q778" s="156">
        <f>P778*N778/1000</f>
        <v>47.247936790078676</v>
      </c>
    </row>
    <row r="779" spans="1:17">
      <c r="A779" s="122"/>
      <c r="B779" s="13" t="s">
        <v>473</v>
      </c>
      <c r="C779" s="291" t="s">
        <v>467</v>
      </c>
      <c r="D779" s="22">
        <v>8</v>
      </c>
      <c r="E779" s="22">
        <v>1975</v>
      </c>
      <c r="F779" s="79">
        <f>SUM(G779+H779+I779)</f>
        <v>5.6</v>
      </c>
      <c r="G779" s="79"/>
      <c r="H779" s="79">
        <v>0</v>
      </c>
      <c r="I779" s="79">
        <v>5.6</v>
      </c>
      <c r="J779" s="79">
        <v>402.69</v>
      </c>
      <c r="K779" s="79">
        <v>5.5730000000000004</v>
      </c>
      <c r="L779" s="79">
        <v>402.69</v>
      </c>
      <c r="M779" s="44">
        <f>K779/L779</f>
        <v>1.3839429834363905E-2</v>
      </c>
      <c r="N779" s="45">
        <v>55.2</v>
      </c>
      <c r="O779" s="46">
        <f>M779*N779</f>
        <v>0.76393652685688762</v>
      </c>
      <c r="P779" s="155">
        <f>M779*60*1000</f>
        <v>830.36579006183433</v>
      </c>
      <c r="Q779" s="156">
        <f>P779*N779/1000</f>
        <v>45.836191611413255</v>
      </c>
    </row>
    <row r="780" spans="1:17">
      <c r="A780" s="122"/>
      <c r="B780" s="25" t="s">
        <v>179</v>
      </c>
      <c r="C780" s="154" t="s">
        <v>170</v>
      </c>
      <c r="D780" s="10">
        <v>75</v>
      </c>
      <c r="E780" s="10">
        <v>1983</v>
      </c>
      <c r="F780" s="43">
        <v>74.725700000000003</v>
      </c>
      <c r="G780" s="43">
        <v>11.6952</v>
      </c>
      <c r="H780" s="43">
        <v>7.5</v>
      </c>
      <c r="I780" s="43">
        <f>F780-G780-H780</f>
        <v>55.530500000000004</v>
      </c>
      <c r="J780" s="43">
        <v>3991.25</v>
      </c>
      <c r="K780" s="43">
        <f>I780</f>
        <v>55.530500000000004</v>
      </c>
      <c r="L780" s="43">
        <f>J780</f>
        <v>3991.25</v>
      </c>
      <c r="M780" s="44">
        <f>K780/L780</f>
        <v>1.3913059818352648E-2</v>
      </c>
      <c r="N780" s="45">
        <v>57.7</v>
      </c>
      <c r="O780" s="46">
        <f>M780*N780</f>
        <v>0.80278355151894787</v>
      </c>
      <c r="P780" s="155">
        <f>M780*60*1000</f>
        <v>834.7835891011589</v>
      </c>
      <c r="Q780" s="156">
        <f>P780*N780/1000</f>
        <v>48.167013091136866</v>
      </c>
    </row>
    <row r="781" spans="1:17">
      <c r="A781" s="122"/>
      <c r="B781" s="25" t="s">
        <v>179</v>
      </c>
      <c r="C781" s="154" t="s">
        <v>171</v>
      </c>
      <c r="D781" s="10">
        <v>48</v>
      </c>
      <c r="E781" s="10">
        <v>1962</v>
      </c>
      <c r="F781" s="43">
        <v>31.325700000000001</v>
      </c>
      <c r="G781" s="43">
        <v>4.2949999999999999</v>
      </c>
      <c r="H781" s="43">
        <v>0.48</v>
      </c>
      <c r="I781" s="43">
        <f>F781-G781-H781</f>
        <v>26.550700000000003</v>
      </c>
      <c r="J781" s="43">
        <v>1901.03</v>
      </c>
      <c r="K781" s="43">
        <f>I781</f>
        <v>26.550700000000003</v>
      </c>
      <c r="L781" s="43">
        <f>J781</f>
        <v>1901.03</v>
      </c>
      <c r="M781" s="44">
        <f>K781/L781</f>
        <v>1.3966481328542949E-2</v>
      </c>
      <c r="N781" s="45">
        <v>57.7</v>
      </c>
      <c r="O781" s="46">
        <f>M781*N781</f>
        <v>0.80586597265692816</v>
      </c>
      <c r="P781" s="155">
        <f>M781*60*1000</f>
        <v>837.98887971257693</v>
      </c>
      <c r="Q781" s="156">
        <f>P781*N781/1000</f>
        <v>48.351958359415697</v>
      </c>
    </row>
    <row r="782" spans="1:17">
      <c r="A782" s="122"/>
      <c r="B782" s="13" t="s">
        <v>637</v>
      </c>
      <c r="C782" s="307" t="s">
        <v>632</v>
      </c>
      <c r="D782" s="308">
        <v>4</v>
      </c>
      <c r="E782" s="308" t="s">
        <v>278</v>
      </c>
      <c r="F782" s="309">
        <f>G782+H782+I782</f>
        <v>5.3</v>
      </c>
      <c r="G782" s="309">
        <v>0.3821</v>
      </c>
      <c r="H782" s="309">
        <v>0.64</v>
      </c>
      <c r="I782" s="309">
        <v>4.2778999999999998</v>
      </c>
      <c r="J782" s="309">
        <v>306.08</v>
      </c>
      <c r="K782" s="309">
        <f>I782</f>
        <v>4.2778999999999998</v>
      </c>
      <c r="L782" s="309">
        <f>J782</f>
        <v>306.08</v>
      </c>
      <c r="M782" s="310">
        <f>K782/L782</f>
        <v>1.3976411395713539E-2</v>
      </c>
      <c r="N782" s="311">
        <v>46.5</v>
      </c>
      <c r="O782" s="312">
        <f>M782*N782</f>
        <v>0.64990312990067955</v>
      </c>
      <c r="P782" s="313">
        <f>M782*60*1000</f>
        <v>838.58468374281233</v>
      </c>
      <c r="Q782" s="331">
        <f>P782*N782/1000</f>
        <v>38.994187794040769</v>
      </c>
    </row>
    <row r="783" spans="1:17">
      <c r="A783" s="122"/>
      <c r="B783" s="13" t="s">
        <v>637</v>
      </c>
      <c r="C783" s="307" t="s">
        <v>633</v>
      </c>
      <c r="D783" s="308">
        <v>17</v>
      </c>
      <c r="E783" s="308" t="s">
        <v>278</v>
      </c>
      <c r="F783" s="309">
        <f>G783+H783+I783</f>
        <v>13.8</v>
      </c>
      <c r="G783" s="309">
        <v>1.4737</v>
      </c>
      <c r="H783" s="309">
        <v>1.18</v>
      </c>
      <c r="I783" s="309">
        <v>11.1463</v>
      </c>
      <c r="J783" s="309">
        <v>781.45</v>
      </c>
      <c r="K783" s="309">
        <f>I783</f>
        <v>11.1463</v>
      </c>
      <c r="L783" s="309">
        <f>J783</f>
        <v>781.45</v>
      </c>
      <c r="M783" s="310">
        <f>K783/L783</f>
        <v>1.426361251519611E-2</v>
      </c>
      <c r="N783" s="311">
        <v>46.5</v>
      </c>
      <c r="O783" s="312">
        <f>M783*N783</f>
        <v>0.66325798195661911</v>
      </c>
      <c r="P783" s="313">
        <f>M783*60*1000</f>
        <v>855.81675091176658</v>
      </c>
      <c r="Q783" s="331">
        <f>P783*N783/1000</f>
        <v>39.795478917397141</v>
      </c>
    </row>
    <row r="784" spans="1:17">
      <c r="A784" s="122"/>
      <c r="B784" s="25" t="s">
        <v>249</v>
      </c>
      <c r="C784" s="293" t="s">
        <v>243</v>
      </c>
      <c r="D784" s="13">
        <v>45</v>
      </c>
      <c r="E784" s="13">
        <v>1972</v>
      </c>
      <c r="F784" s="82">
        <f>SUM(G784:I784)</f>
        <v>20.402999999999999</v>
      </c>
      <c r="G784" s="82">
        <v>0</v>
      </c>
      <c r="H784" s="82">
        <v>0</v>
      </c>
      <c r="I784" s="82">
        <v>20.402999999999999</v>
      </c>
      <c r="J784" s="82">
        <v>1426.42</v>
      </c>
      <c r="K784" s="82">
        <v>20.402999999999999</v>
      </c>
      <c r="L784" s="82">
        <v>1426.42</v>
      </c>
      <c r="M784" s="83">
        <f>K784/L784</f>
        <v>1.4303641283773361E-2</v>
      </c>
      <c r="N784" s="84">
        <v>71.2</v>
      </c>
      <c r="O784" s="84">
        <f>M784*N784</f>
        <v>1.0184192594046633</v>
      </c>
      <c r="P784" s="295">
        <f>M784*60*1000</f>
        <v>858.21847702640162</v>
      </c>
      <c r="Q784" s="326">
        <f>P784*N784/1000</f>
        <v>61.105155564279798</v>
      </c>
    </row>
    <row r="785" spans="1:17">
      <c r="A785" s="122"/>
      <c r="B785" s="25" t="s">
        <v>249</v>
      </c>
      <c r="C785" s="293" t="s">
        <v>242</v>
      </c>
      <c r="D785" s="13">
        <v>12</v>
      </c>
      <c r="E785" s="13">
        <v>1984</v>
      </c>
      <c r="F785" s="82">
        <f>SUM(G785:I785)</f>
        <v>4.7190000000000003</v>
      </c>
      <c r="G785" s="82">
        <v>0</v>
      </c>
      <c r="H785" s="82">
        <v>0</v>
      </c>
      <c r="I785" s="82">
        <v>4.7190000000000003</v>
      </c>
      <c r="J785" s="82">
        <v>327.84</v>
      </c>
      <c r="K785" s="82">
        <v>4.7190000000000003</v>
      </c>
      <c r="L785" s="82">
        <v>327.84</v>
      </c>
      <c r="M785" s="83">
        <f>K785/L785</f>
        <v>1.4394216691068816E-2</v>
      </c>
      <c r="N785" s="84">
        <v>71.2</v>
      </c>
      <c r="O785" s="84">
        <f>M785*N785</f>
        <v>1.0248682284040997</v>
      </c>
      <c r="P785" s="295">
        <f>M785*60*1000</f>
        <v>863.65300146412892</v>
      </c>
      <c r="Q785" s="326">
        <f>P785*N785/1000</f>
        <v>61.492093704245981</v>
      </c>
    </row>
    <row r="786" spans="1:17">
      <c r="A786" s="122"/>
      <c r="B786" s="13" t="s">
        <v>473</v>
      </c>
      <c r="C786" s="291" t="s">
        <v>472</v>
      </c>
      <c r="D786" s="22">
        <v>8</v>
      </c>
      <c r="E786" s="22">
        <v>1962</v>
      </c>
      <c r="F786" s="79">
        <f>SUM(G786+H786+I786)</f>
        <v>6.3</v>
      </c>
      <c r="G786" s="79">
        <v>0.5</v>
      </c>
      <c r="H786" s="79">
        <v>1.3</v>
      </c>
      <c r="I786" s="79">
        <v>4.5</v>
      </c>
      <c r="J786" s="79">
        <v>354.74</v>
      </c>
      <c r="K786" s="79">
        <v>4.532</v>
      </c>
      <c r="L786" s="79">
        <v>305.78699999999998</v>
      </c>
      <c r="M786" s="44">
        <f>K786/L786</f>
        <v>1.4820773937413953E-2</v>
      </c>
      <c r="N786" s="45">
        <v>55.2</v>
      </c>
      <c r="O786" s="46">
        <f>M786*N786</f>
        <v>0.8181067213452502</v>
      </c>
      <c r="P786" s="155">
        <f>M786*60*1000</f>
        <v>889.24643624483713</v>
      </c>
      <c r="Q786" s="156">
        <f>P786*N786/1000</f>
        <v>49.086403280715011</v>
      </c>
    </row>
    <row r="787" spans="1:17">
      <c r="A787" s="122"/>
      <c r="B787" s="25" t="s">
        <v>698</v>
      </c>
      <c r="C787" s="285" t="s">
        <v>693</v>
      </c>
      <c r="D787" s="286">
        <v>6</v>
      </c>
      <c r="E787" s="286">
        <v>1959</v>
      </c>
      <c r="F787" s="287">
        <v>6.0039999999999996</v>
      </c>
      <c r="G787" s="287">
        <v>1.311725</v>
      </c>
      <c r="H787" s="287">
        <v>0.06</v>
      </c>
      <c r="I787" s="287">
        <v>4.6322749999999999</v>
      </c>
      <c r="J787" s="287">
        <v>310.93</v>
      </c>
      <c r="K787" s="287">
        <v>4.6322749999999999</v>
      </c>
      <c r="L787" s="287">
        <v>310.93</v>
      </c>
      <c r="M787" s="288">
        <v>1.489812819605699E-2</v>
      </c>
      <c r="N787" s="289">
        <v>61.040000000000006</v>
      </c>
      <c r="O787" s="289">
        <v>0.90938174508731873</v>
      </c>
      <c r="P787" s="290">
        <v>893.88769176341941</v>
      </c>
      <c r="Q787" s="324">
        <v>54.562904705239127</v>
      </c>
    </row>
    <row r="788" spans="1:17">
      <c r="A788" s="122"/>
      <c r="B788" s="25" t="s">
        <v>318</v>
      </c>
      <c r="C788" s="307" t="s">
        <v>316</v>
      </c>
      <c r="D788" s="308">
        <v>12</v>
      </c>
      <c r="E788" s="308" t="s">
        <v>278</v>
      </c>
      <c r="F788" s="309">
        <v>16.717998000000001</v>
      </c>
      <c r="G788" s="309">
        <v>8.103999</v>
      </c>
      <c r="H788" s="309">
        <v>0.51</v>
      </c>
      <c r="I788" s="309">
        <v>8.103999</v>
      </c>
      <c r="J788" s="309">
        <v>540.32000000000005</v>
      </c>
      <c r="K788" s="309">
        <v>8.103999</v>
      </c>
      <c r="L788" s="309">
        <v>540.32000000000005</v>
      </c>
      <c r="M788" s="310">
        <v>1.4998517545158423E-2</v>
      </c>
      <c r="N788" s="314">
        <v>49.1</v>
      </c>
      <c r="O788" s="312">
        <v>0.73642721146727863</v>
      </c>
      <c r="P788" s="313">
        <v>899.91105270950538</v>
      </c>
      <c r="Q788" s="331">
        <v>44.185632688036712</v>
      </c>
    </row>
    <row r="789" spans="1:17">
      <c r="A789" s="122"/>
      <c r="B789" s="13" t="s">
        <v>637</v>
      </c>
      <c r="C789" s="307" t="s">
        <v>634</v>
      </c>
      <c r="D789" s="308">
        <v>12</v>
      </c>
      <c r="E789" s="308" t="s">
        <v>278</v>
      </c>
      <c r="F789" s="309">
        <f>G789+H789+I789</f>
        <v>9.4</v>
      </c>
      <c r="G789" s="309">
        <v>1.4355</v>
      </c>
      <c r="H789" s="309">
        <v>0</v>
      </c>
      <c r="I789" s="309">
        <v>7.9645000000000001</v>
      </c>
      <c r="J789" s="309">
        <v>529.6</v>
      </c>
      <c r="K789" s="309">
        <f>I789</f>
        <v>7.9645000000000001</v>
      </c>
      <c r="L789" s="309">
        <f>J789</f>
        <v>529.6</v>
      </c>
      <c r="M789" s="310">
        <f>K789/L789</f>
        <v>1.5038708459214501E-2</v>
      </c>
      <c r="N789" s="311">
        <v>46.5</v>
      </c>
      <c r="O789" s="312">
        <f>M789*N789</f>
        <v>0.69929994335347434</v>
      </c>
      <c r="P789" s="313">
        <f>M789*60*1000</f>
        <v>902.32250755286998</v>
      </c>
      <c r="Q789" s="331">
        <f>P789*N789/1000</f>
        <v>41.957996601208457</v>
      </c>
    </row>
    <row r="790" spans="1:17">
      <c r="A790" s="122"/>
      <c r="B790" s="25" t="s">
        <v>179</v>
      </c>
      <c r="C790" s="154" t="s">
        <v>172</v>
      </c>
      <c r="D790" s="10">
        <v>79</v>
      </c>
      <c r="E790" s="10">
        <v>1962</v>
      </c>
      <c r="F790" s="43">
        <v>26.6663</v>
      </c>
      <c r="G790" s="43">
        <v>6.1449999999999996</v>
      </c>
      <c r="H790" s="43">
        <v>0.77</v>
      </c>
      <c r="I790" s="43">
        <f>F790-G790-H790</f>
        <v>19.751300000000001</v>
      </c>
      <c r="J790" s="43">
        <v>1307.92</v>
      </c>
      <c r="K790" s="43">
        <f>I790</f>
        <v>19.751300000000001</v>
      </c>
      <c r="L790" s="43">
        <f>J790</f>
        <v>1307.92</v>
      </c>
      <c r="M790" s="44">
        <f>K790/L790</f>
        <v>1.5101305890268518E-2</v>
      </c>
      <c r="N790" s="45">
        <v>57.7</v>
      </c>
      <c r="O790" s="46">
        <f>M790*N790</f>
        <v>0.87134534986849355</v>
      </c>
      <c r="P790" s="155">
        <f>M790*60*1000</f>
        <v>906.0783534161111</v>
      </c>
      <c r="Q790" s="156">
        <f>P790*N790/1000</f>
        <v>52.280720992109615</v>
      </c>
    </row>
    <row r="791" spans="1:17">
      <c r="A791" s="122"/>
      <c r="B791" s="13" t="s">
        <v>473</v>
      </c>
      <c r="C791" s="291" t="s">
        <v>469</v>
      </c>
      <c r="D791" s="22">
        <v>6</v>
      </c>
      <c r="E791" s="22" t="s">
        <v>470</v>
      </c>
      <c r="F791" s="79">
        <f>SUM(G791+H791+I791)</f>
        <v>4.9000000000000004</v>
      </c>
      <c r="G791" s="79">
        <v>0.2</v>
      </c>
      <c r="H791" s="79">
        <v>0.9</v>
      </c>
      <c r="I791" s="79">
        <v>3.8</v>
      </c>
      <c r="J791" s="79">
        <v>252.5</v>
      </c>
      <c r="K791" s="79">
        <v>3.8260000000000001</v>
      </c>
      <c r="L791" s="79">
        <v>252.5</v>
      </c>
      <c r="M791" s="44">
        <f>K791/L791</f>
        <v>1.5152475247524753E-2</v>
      </c>
      <c r="N791" s="45">
        <v>55.2</v>
      </c>
      <c r="O791" s="46">
        <f>M791*N791</f>
        <v>0.83641663366336638</v>
      </c>
      <c r="P791" s="155">
        <f>M791*60*1000</f>
        <v>909.14851485148517</v>
      </c>
      <c r="Q791" s="156">
        <f>P791*N791/1000</f>
        <v>50.184998019801981</v>
      </c>
    </row>
    <row r="792" spans="1:17">
      <c r="A792" s="122"/>
      <c r="B792" s="25" t="s">
        <v>249</v>
      </c>
      <c r="C792" s="293" t="s">
        <v>244</v>
      </c>
      <c r="D792" s="13">
        <v>7</v>
      </c>
      <c r="E792" s="13">
        <v>1984</v>
      </c>
      <c r="F792" s="82">
        <f>SUM(G792:I792)</f>
        <v>5.3310000000000004</v>
      </c>
      <c r="G792" s="82">
        <v>0</v>
      </c>
      <c r="H792" s="82">
        <v>0</v>
      </c>
      <c r="I792" s="82">
        <v>5.3310000000000004</v>
      </c>
      <c r="J792" s="82">
        <v>349.29</v>
      </c>
      <c r="K792" s="82">
        <v>5.3310000000000004</v>
      </c>
      <c r="L792" s="82">
        <v>349.29</v>
      </c>
      <c r="M792" s="83">
        <f>K792/L792</f>
        <v>1.5262389418534743E-2</v>
      </c>
      <c r="N792" s="84">
        <v>71.2</v>
      </c>
      <c r="O792" s="84">
        <f>M792*N792</f>
        <v>1.0866821265996738</v>
      </c>
      <c r="P792" s="295">
        <f>M792*60*1000</f>
        <v>915.74336511208458</v>
      </c>
      <c r="Q792" s="326">
        <f>P792*N792/1000</f>
        <v>65.200927595980417</v>
      </c>
    </row>
    <row r="793" spans="1:17">
      <c r="A793" s="122"/>
      <c r="B793" s="25" t="s">
        <v>179</v>
      </c>
      <c r="C793" s="154" t="s">
        <v>173</v>
      </c>
      <c r="D793" s="10">
        <v>24</v>
      </c>
      <c r="E793" s="10">
        <v>1961</v>
      </c>
      <c r="F793" s="43">
        <v>16.495200000000001</v>
      </c>
      <c r="G793" s="43">
        <v>2.1878000000000002</v>
      </c>
      <c r="H793" s="43">
        <v>0.24</v>
      </c>
      <c r="I793" s="43">
        <f>F793-G793-H793</f>
        <v>14.067400000000001</v>
      </c>
      <c r="J793" s="43">
        <v>910.23</v>
      </c>
      <c r="K793" s="43">
        <f>I793</f>
        <v>14.067400000000001</v>
      </c>
      <c r="L793" s="43">
        <f>J793</f>
        <v>910.23</v>
      </c>
      <c r="M793" s="44">
        <f>K793/L793</f>
        <v>1.5454775166716105E-2</v>
      </c>
      <c r="N793" s="45">
        <v>57.7</v>
      </c>
      <c r="O793" s="46">
        <f>M793*N793</f>
        <v>0.89174052711951934</v>
      </c>
      <c r="P793" s="155">
        <f>M793*60*1000</f>
        <v>927.28651000296622</v>
      </c>
      <c r="Q793" s="156">
        <f>P793*N793/1000</f>
        <v>53.504431627171151</v>
      </c>
    </row>
    <row r="794" spans="1:17">
      <c r="A794" s="122"/>
      <c r="B794" s="13" t="s">
        <v>596</v>
      </c>
      <c r="C794" s="154" t="s">
        <v>595</v>
      </c>
      <c r="D794" s="10">
        <v>9</v>
      </c>
      <c r="E794" s="10">
        <v>1977</v>
      </c>
      <c r="F794" s="43">
        <v>9.1999999999999993</v>
      </c>
      <c r="G794" s="43">
        <v>0.46</v>
      </c>
      <c r="H794" s="43">
        <v>1.44</v>
      </c>
      <c r="I794" s="43">
        <v>7.29</v>
      </c>
      <c r="J794" s="43">
        <v>460.02</v>
      </c>
      <c r="K794" s="306">
        <v>7.29</v>
      </c>
      <c r="L794" s="43">
        <v>460.02</v>
      </c>
      <c r="M794" s="44">
        <f>K794/L794</f>
        <v>1.5847137080996478E-2</v>
      </c>
      <c r="N794" s="45">
        <v>74.2</v>
      </c>
      <c r="O794" s="46">
        <f>M794*N794</f>
        <v>1.1758575714099386</v>
      </c>
      <c r="P794" s="155">
        <f>M794*60*1000</f>
        <v>950.82822485978863</v>
      </c>
      <c r="Q794" s="156">
        <f>P794*N794/1000</f>
        <v>70.551454284596318</v>
      </c>
    </row>
    <row r="795" spans="1:17">
      <c r="A795" s="122"/>
      <c r="B795" s="13" t="s">
        <v>473</v>
      </c>
      <c r="C795" s="291" t="s">
        <v>471</v>
      </c>
      <c r="D795" s="22">
        <v>9</v>
      </c>
      <c r="E795" s="22" t="s">
        <v>470</v>
      </c>
      <c r="F795" s="79">
        <f>SUM(G795+H795+I795)</f>
        <v>4.0999999999999996</v>
      </c>
      <c r="G795" s="79"/>
      <c r="H795" s="79">
        <v>0</v>
      </c>
      <c r="I795" s="79">
        <v>4.0999999999999996</v>
      </c>
      <c r="J795" s="79">
        <v>255.12</v>
      </c>
      <c r="K795" s="79">
        <v>4.093</v>
      </c>
      <c r="L795" s="79">
        <v>255.1</v>
      </c>
      <c r="M795" s="44">
        <f>K795/L795</f>
        <v>1.6044688357506859E-2</v>
      </c>
      <c r="N795" s="45">
        <v>55.2</v>
      </c>
      <c r="O795" s="46">
        <f>M795*N795</f>
        <v>0.8856667973343787</v>
      </c>
      <c r="P795" s="155">
        <f>M795*60*1000</f>
        <v>962.68130145041152</v>
      </c>
      <c r="Q795" s="156">
        <f>P795*N795/1000</f>
        <v>53.140007840062715</v>
      </c>
    </row>
    <row r="796" spans="1:17">
      <c r="A796" s="122"/>
      <c r="B796" s="25" t="s">
        <v>442</v>
      </c>
      <c r="C796" s="154" t="s">
        <v>441</v>
      </c>
      <c r="D796" s="10">
        <v>6</v>
      </c>
      <c r="E796" s="10">
        <v>1936</v>
      </c>
      <c r="F796" s="43">
        <f>G796+H796+I796</f>
        <v>4.9390000000000001</v>
      </c>
      <c r="G796" s="43">
        <v>0.57981000000000005</v>
      </c>
      <c r="H796" s="43">
        <v>0.06</v>
      </c>
      <c r="I796" s="43">
        <v>4.2991900000000003</v>
      </c>
      <c r="J796" s="43">
        <v>266.57</v>
      </c>
      <c r="K796" s="43">
        <f>I796</f>
        <v>4.2991900000000003</v>
      </c>
      <c r="L796" s="43">
        <f>J796</f>
        <v>266.57</v>
      </c>
      <c r="M796" s="44">
        <f>K796/L796</f>
        <v>1.612780883070113E-2</v>
      </c>
      <c r="N796" s="45">
        <v>56.789000000000001</v>
      </c>
      <c r="O796" s="46">
        <f>M796*N796</f>
        <v>0.91588213568668653</v>
      </c>
      <c r="P796" s="155">
        <f>M796*60*1000</f>
        <v>967.66852984206776</v>
      </c>
      <c r="Q796" s="156">
        <f>P796*N796/1000</f>
        <v>54.952928141201184</v>
      </c>
    </row>
    <row r="797" spans="1:17">
      <c r="A797" s="122"/>
      <c r="B797" s="25" t="s">
        <v>562</v>
      </c>
      <c r="C797" s="154" t="s">
        <v>560</v>
      </c>
      <c r="D797" s="10">
        <v>4</v>
      </c>
      <c r="E797" s="10" t="s">
        <v>278</v>
      </c>
      <c r="F797" s="43">
        <f>G797+H797+I797</f>
        <v>2.6199999999999997</v>
      </c>
      <c r="G797" s="43">
        <v>0.05</v>
      </c>
      <c r="H797" s="43">
        <v>0.04</v>
      </c>
      <c r="I797" s="43">
        <v>2.5299999999999998</v>
      </c>
      <c r="J797" s="43">
        <v>152.25</v>
      </c>
      <c r="K797" s="43">
        <v>2.5299999999999998</v>
      </c>
      <c r="L797" s="43">
        <v>152.25</v>
      </c>
      <c r="M797" s="44">
        <f>K797/L797</f>
        <v>1.6617405582922823E-2</v>
      </c>
      <c r="N797" s="45">
        <v>49.27</v>
      </c>
      <c r="O797" s="46">
        <f>M797*N797</f>
        <v>0.81873957307060752</v>
      </c>
      <c r="P797" s="155">
        <f>M797*60*1000</f>
        <v>997.04433497536934</v>
      </c>
      <c r="Q797" s="156">
        <f>P797*N797/1000</f>
        <v>49.124374384236447</v>
      </c>
    </row>
    <row r="798" spans="1:17">
      <c r="A798" s="122"/>
      <c r="B798" s="25" t="s">
        <v>249</v>
      </c>
      <c r="C798" s="293" t="s">
        <v>245</v>
      </c>
      <c r="D798" s="13">
        <v>8</v>
      </c>
      <c r="E798" s="13">
        <v>1966</v>
      </c>
      <c r="F798" s="82">
        <f>SUM(G798:I798)</f>
        <v>5.9470000000000001</v>
      </c>
      <c r="G798" s="82">
        <v>0</v>
      </c>
      <c r="H798" s="82">
        <v>0</v>
      </c>
      <c r="I798" s="82">
        <v>5.9470000000000001</v>
      </c>
      <c r="J798" s="82">
        <v>353.96</v>
      </c>
      <c r="K798" s="82">
        <v>5.9470000000000001</v>
      </c>
      <c r="L798" s="82">
        <v>353.96</v>
      </c>
      <c r="M798" s="83">
        <f>K798/L798</f>
        <v>1.6801333484009494E-2</v>
      </c>
      <c r="N798" s="84">
        <v>71.2</v>
      </c>
      <c r="O798" s="84">
        <f>M798*N798</f>
        <v>1.196254944061476</v>
      </c>
      <c r="P798" s="295">
        <f>M798*60*1000</f>
        <v>1008.0800090405697</v>
      </c>
      <c r="Q798" s="326">
        <f>P798*N798/1000</f>
        <v>71.775296643688563</v>
      </c>
    </row>
    <row r="799" spans="1:17">
      <c r="A799" s="122"/>
      <c r="B799" s="25" t="s">
        <v>698</v>
      </c>
      <c r="C799" s="285" t="s">
        <v>694</v>
      </c>
      <c r="D799" s="286">
        <v>13</v>
      </c>
      <c r="E799" s="286" t="s">
        <v>278</v>
      </c>
      <c r="F799" s="287">
        <v>6.6980000000000004</v>
      </c>
      <c r="G799" s="287">
        <v>0</v>
      </c>
      <c r="H799" s="287">
        <v>0</v>
      </c>
      <c r="I799" s="287">
        <v>6.6980000000000004</v>
      </c>
      <c r="J799" s="287">
        <v>397.64</v>
      </c>
      <c r="K799" s="287">
        <v>6.6980000000000004</v>
      </c>
      <c r="L799" s="287">
        <v>397.64</v>
      </c>
      <c r="M799" s="288">
        <v>1.6844381852932303E-2</v>
      </c>
      <c r="N799" s="289">
        <v>61.040000000000006</v>
      </c>
      <c r="O799" s="289">
        <v>1.0281810683029879</v>
      </c>
      <c r="P799" s="290">
        <v>1010.6629111759382</v>
      </c>
      <c r="Q799" s="324">
        <v>61.690864098179276</v>
      </c>
    </row>
    <row r="800" spans="1:17">
      <c r="A800" s="122"/>
      <c r="B800" s="13" t="s">
        <v>401</v>
      </c>
      <c r="C800" s="293" t="s">
        <v>396</v>
      </c>
      <c r="D800" s="13">
        <v>24</v>
      </c>
      <c r="E800" s="13">
        <v>1960</v>
      </c>
      <c r="F800" s="82">
        <v>15.46</v>
      </c>
      <c r="G800" s="82"/>
      <c r="H800" s="82"/>
      <c r="I800" s="82">
        <v>15.46</v>
      </c>
      <c r="J800" s="82">
        <v>914.41</v>
      </c>
      <c r="K800" s="82">
        <v>15.46</v>
      </c>
      <c r="L800" s="82">
        <v>914.41</v>
      </c>
      <c r="M800" s="83">
        <f>K800/L800</f>
        <v>1.6907076694261874E-2</v>
      </c>
      <c r="N800" s="84">
        <v>61.585000000000001</v>
      </c>
      <c r="O800" s="84">
        <f>M800*N800</f>
        <v>1.0412223182161175</v>
      </c>
      <c r="P800" s="295">
        <f>M800*1000*60</f>
        <v>1014.4246016557124</v>
      </c>
      <c r="Q800" s="326">
        <f>O800*60</f>
        <v>62.473339092967052</v>
      </c>
    </row>
    <row r="801" spans="1:17">
      <c r="A801" s="122"/>
      <c r="B801" s="25" t="s">
        <v>179</v>
      </c>
      <c r="C801" s="154" t="s">
        <v>174</v>
      </c>
      <c r="D801" s="10">
        <v>32</v>
      </c>
      <c r="E801" s="10">
        <v>1959</v>
      </c>
      <c r="F801" s="43">
        <v>28.9</v>
      </c>
      <c r="G801" s="43">
        <v>4.1924000000000001</v>
      </c>
      <c r="H801" s="43">
        <v>3.2</v>
      </c>
      <c r="I801" s="43">
        <f>F801-G801-H801</f>
        <v>21.5076</v>
      </c>
      <c r="J801" s="43">
        <v>1266.93</v>
      </c>
      <c r="K801" s="43">
        <f>I801</f>
        <v>21.5076</v>
      </c>
      <c r="L801" s="43">
        <f>J801</f>
        <v>1266.93</v>
      </c>
      <c r="M801" s="44">
        <f>K801/L801</f>
        <v>1.6976154957258884E-2</v>
      </c>
      <c r="N801" s="45">
        <v>57.7</v>
      </c>
      <c r="O801" s="46">
        <f>M801*N801</f>
        <v>0.97952414103383767</v>
      </c>
      <c r="P801" s="155">
        <f>M801*60*1000</f>
        <v>1018.5692974355329</v>
      </c>
      <c r="Q801" s="156">
        <f>P801*N801/1000</f>
        <v>58.771448462030257</v>
      </c>
    </row>
    <row r="802" spans="1:17">
      <c r="A802" s="122"/>
      <c r="B802" s="25" t="s">
        <v>249</v>
      </c>
      <c r="C802" s="293" t="s">
        <v>246</v>
      </c>
      <c r="D802" s="13">
        <v>8</v>
      </c>
      <c r="E802" s="13">
        <v>1966</v>
      </c>
      <c r="F802" s="82">
        <f>SUM(G802:I802)</f>
        <v>5.9749999999999996</v>
      </c>
      <c r="G802" s="82">
        <v>0</v>
      </c>
      <c r="H802" s="82">
        <v>0</v>
      </c>
      <c r="I802" s="82">
        <v>5.9749999999999996</v>
      </c>
      <c r="J802" s="82">
        <v>350.82</v>
      </c>
      <c r="K802" s="82">
        <v>5.9749999999999996</v>
      </c>
      <c r="L802" s="82">
        <v>350.82</v>
      </c>
      <c r="M802" s="83">
        <f>K802/L802</f>
        <v>1.7031526138760616E-2</v>
      </c>
      <c r="N802" s="84">
        <v>71.2</v>
      </c>
      <c r="O802" s="84">
        <f>M802*N802</f>
        <v>1.2126446610797559</v>
      </c>
      <c r="P802" s="295">
        <f>M802*60*1000</f>
        <v>1021.8915683256369</v>
      </c>
      <c r="Q802" s="326">
        <f>P802*N802/1000</f>
        <v>72.758679664785348</v>
      </c>
    </row>
    <row r="803" spans="1:17">
      <c r="A803" s="122"/>
      <c r="B803" s="25" t="s">
        <v>698</v>
      </c>
      <c r="C803" s="285" t="s">
        <v>695</v>
      </c>
      <c r="D803" s="286">
        <v>4</v>
      </c>
      <c r="E803" s="286">
        <v>1952</v>
      </c>
      <c r="F803" s="287">
        <v>1.8783129999999999</v>
      </c>
      <c r="G803" s="287">
        <v>0</v>
      </c>
      <c r="H803" s="287">
        <v>0</v>
      </c>
      <c r="I803" s="287">
        <v>1.8783129999999999</v>
      </c>
      <c r="J803" s="287">
        <v>108</v>
      </c>
      <c r="K803" s="287">
        <v>1.8783129999999999</v>
      </c>
      <c r="L803" s="287">
        <v>108</v>
      </c>
      <c r="M803" s="288">
        <v>1.7391787037037035E-2</v>
      </c>
      <c r="N803" s="289">
        <v>61.040000000000006</v>
      </c>
      <c r="O803" s="289">
        <v>1.0615946807407408</v>
      </c>
      <c r="P803" s="290">
        <v>1043.5072222222223</v>
      </c>
      <c r="Q803" s="324">
        <v>63.695680844444453</v>
      </c>
    </row>
    <row r="804" spans="1:17">
      <c r="A804" s="122"/>
      <c r="B804" s="13" t="s">
        <v>473</v>
      </c>
      <c r="C804" s="291" t="s">
        <v>468</v>
      </c>
      <c r="D804" s="22">
        <v>8</v>
      </c>
      <c r="E804" s="22">
        <v>1959</v>
      </c>
      <c r="F804" s="79">
        <f>SUM(G804+H804+I804)</f>
        <v>5.4</v>
      </c>
      <c r="G804" s="79"/>
      <c r="H804" s="79">
        <v>0</v>
      </c>
      <c r="I804" s="79">
        <v>5.4</v>
      </c>
      <c r="J804" s="79">
        <v>303.83</v>
      </c>
      <c r="K804" s="79">
        <v>4.6029999999999998</v>
      </c>
      <c r="L804" s="79">
        <v>256.89999999999998</v>
      </c>
      <c r="M804" s="44">
        <f>K804/L804</f>
        <v>1.7917477617750099E-2</v>
      </c>
      <c r="N804" s="45">
        <v>55.2</v>
      </c>
      <c r="O804" s="46">
        <f>M804*N804</f>
        <v>0.9890447644998055</v>
      </c>
      <c r="P804" s="155">
        <f>M804*60*1000</f>
        <v>1075.048657065006</v>
      </c>
      <c r="Q804" s="156">
        <f>P804*N804/1000</f>
        <v>59.34268586998833</v>
      </c>
    </row>
    <row r="805" spans="1:17">
      <c r="A805" s="122"/>
      <c r="B805" s="25" t="s">
        <v>249</v>
      </c>
      <c r="C805" s="293" t="s">
        <v>247</v>
      </c>
      <c r="D805" s="13">
        <v>4</v>
      </c>
      <c r="E805" s="13">
        <v>1973</v>
      </c>
      <c r="F805" s="82">
        <f>SUM(G805:I805)</f>
        <v>3.165</v>
      </c>
      <c r="G805" s="82">
        <v>0</v>
      </c>
      <c r="H805" s="82">
        <v>0</v>
      </c>
      <c r="I805" s="82">
        <v>3.165</v>
      </c>
      <c r="J805" s="82">
        <v>174.77</v>
      </c>
      <c r="K805" s="82">
        <v>3.165</v>
      </c>
      <c r="L805" s="82">
        <v>174.77</v>
      </c>
      <c r="M805" s="83">
        <f>K805/L805</f>
        <v>1.8109515363048577E-2</v>
      </c>
      <c r="N805" s="84">
        <v>71.2</v>
      </c>
      <c r="O805" s="84">
        <f>M805*N805</f>
        <v>1.2893974938490587</v>
      </c>
      <c r="P805" s="295">
        <f>M805*60*1000</f>
        <v>1086.5709217829146</v>
      </c>
      <c r="Q805" s="326">
        <f>P805*N805/1000</f>
        <v>77.363849630943534</v>
      </c>
    </row>
    <row r="806" spans="1:17">
      <c r="A806" s="122"/>
      <c r="B806" s="25" t="s">
        <v>179</v>
      </c>
      <c r="C806" s="154" t="s">
        <v>175</v>
      </c>
      <c r="D806" s="10">
        <v>12</v>
      </c>
      <c r="E806" s="10">
        <v>1982</v>
      </c>
      <c r="F806" s="43">
        <v>14.6701</v>
      </c>
      <c r="G806" s="43">
        <v>1.3744000000000001</v>
      </c>
      <c r="H806" s="43">
        <v>0.12</v>
      </c>
      <c r="I806" s="43">
        <f>F806-G806-H806</f>
        <v>13.175700000000001</v>
      </c>
      <c r="J806" s="43">
        <v>721.94</v>
      </c>
      <c r="K806" s="43">
        <f>I806</f>
        <v>13.175700000000001</v>
      </c>
      <c r="L806" s="43">
        <f>J806</f>
        <v>721.94</v>
      </c>
      <c r="M806" s="44">
        <f>K806/L806</f>
        <v>1.8250408621215058E-2</v>
      </c>
      <c r="N806" s="45">
        <v>57.7</v>
      </c>
      <c r="O806" s="46">
        <f>M806*N806</f>
        <v>1.053048577444109</v>
      </c>
      <c r="P806" s="155">
        <f>M806*60*1000</f>
        <v>1095.0245172729035</v>
      </c>
      <c r="Q806" s="156">
        <f>P806*N806/1000</f>
        <v>63.18291464664653</v>
      </c>
    </row>
    <row r="807" spans="1:17">
      <c r="A807" s="122"/>
      <c r="B807" s="13" t="s">
        <v>401</v>
      </c>
      <c r="C807" s="293" t="s">
        <v>394</v>
      </c>
      <c r="D807" s="13">
        <v>9</v>
      </c>
      <c r="E807" s="13">
        <v>1961</v>
      </c>
      <c r="F807" s="82">
        <v>7.4</v>
      </c>
      <c r="G807" s="82"/>
      <c r="H807" s="82"/>
      <c r="I807" s="82">
        <v>7.4</v>
      </c>
      <c r="J807" s="82">
        <v>391.38</v>
      </c>
      <c r="K807" s="82">
        <v>7.4</v>
      </c>
      <c r="L807" s="82">
        <v>391.38</v>
      </c>
      <c r="M807" s="83">
        <f>K807/L807</f>
        <v>1.890745566968164E-2</v>
      </c>
      <c r="N807" s="84">
        <v>61.585000000000001</v>
      </c>
      <c r="O807" s="84">
        <f>M807*N807</f>
        <v>1.1644156574173439</v>
      </c>
      <c r="P807" s="295">
        <f>M807*1000*60</f>
        <v>1134.4473401808982</v>
      </c>
      <c r="Q807" s="326">
        <f>O807*60</f>
        <v>69.864939445040633</v>
      </c>
    </row>
    <row r="808" spans="1:17">
      <c r="A808" s="122"/>
      <c r="B808" s="25" t="s">
        <v>179</v>
      </c>
      <c r="C808" s="154" t="s">
        <v>176</v>
      </c>
      <c r="D808" s="10">
        <v>76</v>
      </c>
      <c r="E808" s="10">
        <v>1963</v>
      </c>
      <c r="F808" s="43">
        <v>34.602699999999999</v>
      </c>
      <c r="G808" s="43">
        <v>8.1187000000000005</v>
      </c>
      <c r="H808" s="43">
        <v>0.76</v>
      </c>
      <c r="I808" s="43">
        <f>F808-G808-H808</f>
        <v>25.723999999999997</v>
      </c>
      <c r="J808" s="43">
        <v>1323.17</v>
      </c>
      <c r="K808" s="43">
        <f>I808</f>
        <v>25.723999999999997</v>
      </c>
      <c r="L808" s="43">
        <f>J808</f>
        <v>1323.17</v>
      </c>
      <c r="M808" s="44">
        <f>K808/L808</f>
        <v>1.9441190474391041E-2</v>
      </c>
      <c r="N808" s="45">
        <v>57.7</v>
      </c>
      <c r="O808" s="46">
        <f>M808*N808</f>
        <v>1.121756690372363</v>
      </c>
      <c r="P808" s="155">
        <f>M808*60*1000</f>
        <v>1166.4714284634624</v>
      </c>
      <c r="Q808" s="156">
        <f>P808*N808/1000</f>
        <v>67.305401422341788</v>
      </c>
    </row>
    <row r="809" spans="1:17">
      <c r="A809" s="122"/>
      <c r="B809" s="25" t="s">
        <v>562</v>
      </c>
      <c r="C809" s="154" t="s">
        <v>561</v>
      </c>
      <c r="D809" s="10">
        <v>4</v>
      </c>
      <c r="E809" s="10">
        <v>1922</v>
      </c>
      <c r="F809" s="43">
        <f>G809+H809+I809</f>
        <v>6.5600000000000005</v>
      </c>
      <c r="G809" s="43">
        <v>0.6</v>
      </c>
      <c r="H809" s="43">
        <v>0.63</v>
      </c>
      <c r="I809" s="43">
        <v>5.33</v>
      </c>
      <c r="J809" s="43">
        <v>258.86</v>
      </c>
      <c r="K809" s="43">
        <v>5.33</v>
      </c>
      <c r="L809" s="43">
        <v>258.86</v>
      </c>
      <c r="M809" s="44">
        <f>K809/L809</f>
        <v>2.0590280460480569E-2</v>
      </c>
      <c r="N809" s="45">
        <v>49.27</v>
      </c>
      <c r="O809" s="46">
        <f>M809*N809</f>
        <v>1.0144831182878777</v>
      </c>
      <c r="P809" s="155">
        <f>M809*60*1000</f>
        <v>1235.4168276288342</v>
      </c>
      <c r="Q809" s="156">
        <f>P809*N809/1000</f>
        <v>60.868987097272665</v>
      </c>
    </row>
    <row r="810" spans="1:17">
      <c r="A810" s="122"/>
      <c r="B810" s="25" t="s">
        <v>698</v>
      </c>
      <c r="C810" s="285" t="s">
        <v>696</v>
      </c>
      <c r="D810" s="286">
        <v>6</v>
      </c>
      <c r="E810" s="286">
        <v>1940</v>
      </c>
      <c r="F810" s="287">
        <v>5.4139999999999997</v>
      </c>
      <c r="G810" s="287">
        <v>0.16103999999999999</v>
      </c>
      <c r="H810" s="287">
        <v>0</v>
      </c>
      <c r="I810" s="287">
        <v>5.2529599999999999</v>
      </c>
      <c r="J810" s="287">
        <v>250.65</v>
      </c>
      <c r="K810" s="287">
        <v>5.2529599999999999</v>
      </c>
      <c r="L810" s="287">
        <v>250.65</v>
      </c>
      <c r="M810" s="288">
        <v>2.0957350887691999E-2</v>
      </c>
      <c r="N810" s="289">
        <v>61.040000000000006</v>
      </c>
      <c r="O810" s="289">
        <v>1.2792366981847199</v>
      </c>
      <c r="P810" s="290">
        <v>1257.44105326152</v>
      </c>
      <c r="Q810" s="324">
        <v>76.754201891083184</v>
      </c>
    </row>
    <row r="811" spans="1:17">
      <c r="A811" s="122"/>
      <c r="B811" s="13" t="s">
        <v>637</v>
      </c>
      <c r="C811" s="307" t="s">
        <v>635</v>
      </c>
      <c r="D811" s="308">
        <v>4</v>
      </c>
      <c r="E811" s="308" t="s">
        <v>278</v>
      </c>
      <c r="F811" s="309">
        <f>G811+H811+I811</f>
        <v>7.4215999999999998</v>
      </c>
      <c r="G811" s="309">
        <v>3.4308000000000001</v>
      </c>
      <c r="H811" s="309">
        <v>0.56000000000000005</v>
      </c>
      <c r="I811" s="309">
        <v>3.4308000000000001</v>
      </c>
      <c r="J811" s="309">
        <v>162.94</v>
      </c>
      <c r="K811" s="309">
        <f>I811</f>
        <v>3.4308000000000001</v>
      </c>
      <c r="L811" s="309">
        <f>J811</f>
        <v>162.94</v>
      </c>
      <c r="M811" s="310">
        <f>K811/L811</f>
        <v>2.1055603289554439E-2</v>
      </c>
      <c r="N811" s="311">
        <v>46.5</v>
      </c>
      <c r="O811" s="312">
        <f>M811*N811</f>
        <v>0.97908555296428135</v>
      </c>
      <c r="P811" s="313">
        <f>M811*60*1000</f>
        <v>1263.3361973732665</v>
      </c>
      <c r="Q811" s="331">
        <f>P811*N811/1000</f>
        <v>58.745133177856893</v>
      </c>
    </row>
    <row r="812" spans="1:17">
      <c r="A812" s="122"/>
      <c r="B812" s="25" t="s">
        <v>698</v>
      </c>
      <c r="C812" s="285" t="s">
        <v>697</v>
      </c>
      <c r="D812" s="286">
        <v>8</v>
      </c>
      <c r="E812" s="286" t="s">
        <v>278</v>
      </c>
      <c r="F812" s="287">
        <v>5.5519999999999996</v>
      </c>
      <c r="G812" s="287">
        <v>0</v>
      </c>
      <c r="H812" s="287">
        <v>0</v>
      </c>
      <c r="I812" s="287">
        <v>5.5519999999999996</v>
      </c>
      <c r="J812" s="287">
        <v>248.01</v>
      </c>
      <c r="K812" s="287">
        <v>5.5519999999999996</v>
      </c>
      <c r="L812" s="287">
        <v>248.01</v>
      </c>
      <c r="M812" s="288">
        <v>2.2386194105076408E-2</v>
      </c>
      <c r="N812" s="289">
        <v>61.040000000000006</v>
      </c>
      <c r="O812" s="289">
        <v>1.366453288173864</v>
      </c>
      <c r="P812" s="290">
        <v>1343.1716463045843</v>
      </c>
      <c r="Q812" s="324">
        <v>81.987197290431837</v>
      </c>
    </row>
    <row r="813" spans="1:17">
      <c r="A813" s="122"/>
      <c r="B813" s="13" t="s">
        <v>401</v>
      </c>
      <c r="C813" s="293" t="s">
        <v>399</v>
      </c>
      <c r="D813" s="13">
        <v>7</v>
      </c>
      <c r="E813" s="13">
        <v>1955</v>
      </c>
      <c r="F813" s="82">
        <v>7.36</v>
      </c>
      <c r="G813" s="82"/>
      <c r="H813" s="82"/>
      <c r="I813" s="82">
        <v>7.36</v>
      </c>
      <c r="J813" s="82">
        <v>326.22000000000003</v>
      </c>
      <c r="K813" s="82">
        <v>7.36</v>
      </c>
      <c r="L813" s="82">
        <v>326.22000000000003</v>
      </c>
      <c r="M813" s="83">
        <f>K813/L813</f>
        <v>2.2561461590337808E-2</v>
      </c>
      <c r="N813" s="84">
        <v>61.585000000000001</v>
      </c>
      <c r="O813" s="84">
        <f>M813*N813</f>
        <v>1.389447612040954</v>
      </c>
      <c r="P813" s="295">
        <f>M813*1000*60</f>
        <v>1353.6876954202685</v>
      </c>
      <c r="Q813" s="326">
        <f>O813*60</f>
        <v>83.366856722457243</v>
      </c>
    </row>
    <row r="814" spans="1:17">
      <c r="A814" s="122"/>
      <c r="B814" s="25" t="s">
        <v>179</v>
      </c>
      <c r="C814" s="154" t="s">
        <v>177</v>
      </c>
      <c r="D814" s="10">
        <v>8</v>
      </c>
      <c r="E814" s="10">
        <v>1930</v>
      </c>
      <c r="F814" s="43">
        <v>8.0396000000000001</v>
      </c>
      <c r="G814" s="43">
        <v>1.2466999999999999</v>
      </c>
      <c r="H814" s="43">
        <v>0.08</v>
      </c>
      <c r="I814" s="43">
        <f>F814-G814-H814</f>
        <v>6.7129000000000003</v>
      </c>
      <c r="J814" s="43">
        <v>295.12</v>
      </c>
      <c r="K814" s="43">
        <f>I814</f>
        <v>6.7129000000000003</v>
      </c>
      <c r="L814" s="43">
        <f>J814</f>
        <v>295.12</v>
      </c>
      <c r="M814" s="44">
        <f>K814/L814</f>
        <v>2.2746340471672542E-2</v>
      </c>
      <c r="N814" s="45">
        <v>57.7</v>
      </c>
      <c r="O814" s="46">
        <f>M814*N814</f>
        <v>1.3124638452155057</v>
      </c>
      <c r="P814" s="155">
        <f>M814*60*1000</f>
        <v>1364.7804283003525</v>
      </c>
      <c r="Q814" s="156">
        <f>P814*N814/1000</f>
        <v>78.747830712930337</v>
      </c>
    </row>
    <row r="815" spans="1:17">
      <c r="A815" s="122"/>
      <c r="B815" s="13" t="s">
        <v>507</v>
      </c>
      <c r="C815" s="307" t="s">
        <v>506</v>
      </c>
      <c r="D815" s="308">
        <v>12</v>
      </c>
      <c r="E815" s="308">
        <v>1966</v>
      </c>
      <c r="F815" s="309">
        <v>13.430999999999999</v>
      </c>
      <c r="G815" s="309">
        <v>1.0029999999999999</v>
      </c>
      <c r="H815" s="309">
        <v>0.192</v>
      </c>
      <c r="I815" s="309">
        <v>12.236000000000001</v>
      </c>
      <c r="J815" s="309">
        <v>537.54999999999995</v>
      </c>
      <c r="K815" s="309">
        <v>11.272</v>
      </c>
      <c r="L815" s="309">
        <v>495.2</v>
      </c>
      <c r="M815" s="310">
        <v>2.2762520193861067E-2</v>
      </c>
      <c r="N815" s="314">
        <v>73.14</v>
      </c>
      <c r="O815" s="312">
        <v>1.6648507269789985</v>
      </c>
      <c r="P815" s="313">
        <v>1365.7512116316641</v>
      </c>
      <c r="Q815" s="331">
        <v>99.891043618739914</v>
      </c>
    </row>
    <row r="816" spans="1:17">
      <c r="A816" s="122"/>
      <c r="B816" s="13" t="s">
        <v>401</v>
      </c>
      <c r="C816" s="293" t="s">
        <v>393</v>
      </c>
      <c r="D816" s="13">
        <v>8</v>
      </c>
      <c r="E816" s="13">
        <v>1976</v>
      </c>
      <c r="F816" s="82">
        <v>9.24</v>
      </c>
      <c r="G816" s="82"/>
      <c r="H816" s="82"/>
      <c r="I816" s="82">
        <v>9.24</v>
      </c>
      <c r="J816" s="82">
        <v>404.24</v>
      </c>
      <c r="K816" s="82">
        <v>9.24</v>
      </c>
      <c r="L816" s="82">
        <v>404.24</v>
      </c>
      <c r="M816" s="83">
        <f>K816/L816</f>
        <v>2.28577082921037E-2</v>
      </c>
      <c r="N816" s="84">
        <v>61.585000000000001</v>
      </c>
      <c r="O816" s="84">
        <f>M816*N816</f>
        <v>1.4076919651692064</v>
      </c>
      <c r="P816" s="295">
        <f>M816*1000*60</f>
        <v>1371.4624975262218</v>
      </c>
      <c r="Q816" s="326">
        <f>O816*60</f>
        <v>84.461517910152381</v>
      </c>
    </row>
    <row r="817" spans="1:17">
      <c r="A817" s="122"/>
      <c r="B817" s="13" t="s">
        <v>46</v>
      </c>
      <c r="C817" s="154" t="s">
        <v>45</v>
      </c>
      <c r="D817" s="10">
        <v>8</v>
      </c>
      <c r="E817" s="10" t="s">
        <v>31</v>
      </c>
      <c r="F817" s="43">
        <f>+G817+H817+I817</f>
        <v>8.0690019999999993</v>
      </c>
      <c r="G817" s="43">
        <v>0</v>
      </c>
      <c r="H817" s="43">
        <v>0</v>
      </c>
      <c r="I817" s="43">
        <v>8.0690019999999993</v>
      </c>
      <c r="J817" s="43">
        <v>351.52</v>
      </c>
      <c r="K817" s="43">
        <v>8.0690019999999993</v>
      </c>
      <c r="L817" s="43">
        <v>351.52</v>
      </c>
      <c r="M817" s="44">
        <f>K817/L817</f>
        <v>2.2954602867546654E-2</v>
      </c>
      <c r="N817" s="45">
        <v>65.727000000000004</v>
      </c>
      <c r="O817" s="46">
        <f>M817*N817</f>
        <v>1.5087371826752389</v>
      </c>
      <c r="P817" s="155">
        <f>M817*60*1000</f>
        <v>1377.2761720527992</v>
      </c>
      <c r="Q817" s="156">
        <f>P817*N817/1000</f>
        <v>90.524230960514345</v>
      </c>
    </row>
    <row r="818" spans="1:17">
      <c r="A818" s="122"/>
      <c r="B818" s="13" t="s">
        <v>401</v>
      </c>
      <c r="C818" s="293" t="s">
        <v>398</v>
      </c>
      <c r="D818" s="13">
        <v>10</v>
      </c>
      <c r="E818" s="13">
        <v>1938</v>
      </c>
      <c r="F818" s="82">
        <v>7.01</v>
      </c>
      <c r="G818" s="82"/>
      <c r="H818" s="82"/>
      <c r="I818" s="82">
        <v>7.01</v>
      </c>
      <c r="J818" s="82">
        <v>304.82</v>
      </c>
      <c r="K818" s="82">
        <v>7.01</v>
      </c>
      <c r="L818" s="82">
        <v>304.82</v>
      </c>
      <c r="M818" s="83">
        <f>K818/L818</f>
        <v>2.2997178662817402E-2</v>
      </c>
      <c r="N818" s="84">
        <v>61.585000000000001</v>
      </c>
      <c r="O818" s="84">
        <f>M818*N818</f>
        <v>1.4162812479496096</v>
      </c>
      <c r="P818" s="295">
        <f>M818*1000*60</f>
        <v>1379.830719769044</v>
      </c>
      <c r="Q818" s="326">
        <f>O818*60</f>
        <v>84.976874876976581</v>
      </c>
    </row>
    <row r="819" spans="1:17">
      <c r="A819" s="122"/>
      <c r="B819" s="13" t="s">
        <v>401</v>
      </c>
      <c r="C819" s="293" t="s">
        <v>395</v>
      </c>
      <c r="D819" s="13">
        <v>16</v>
      </c>
      <c r="E819" s="13">
        <v>1964</v>
      </c>
      <c r="F819" s="82">
        <v>13.96</v>
      </c>
      <c r="G819" s="82"/>
      <c r="H819" s="82"/>
      <c r="I819" s="82">
        <v>13.96</v>
      </c>
      <c r="J819" s="82">
        <v>606.77</v>
      </c>
      <c r="K819" s="82">
        <v>13.96</v>
      </c>
      <c r="L819" s="82">
        <v>606.77</v>
      </c>
      <c r="M819" s="83">
        <f>K819/L819</f>
        <v>2.3007070224302456E-2</v>
      </c>
      <c r="N819" s="84">
        <v>61.585000000000001</v>
      </c>
      <c r="O819" s="84">
        <f>M819*N819</f>
        <v>1.4168904197636667</v>
      </c>
      <c r="P819" s="295">
        <f>M819*1000*60</f>
        <v>1380.4242134581473</v>
      </c>
      <c r="Q819" s="326">
        <f>O819*60</f>
        <v>85.013425185819997</v>
      </c>
    </row>
    <row r="820" spans="1:17">
      <c r="A820" s="122"/>
      <c r="B820" s="13" t="s">
        <v>401</v>
      </c>
      <c r="C820" s="293" t="s">
        <v>397</v>
      </c>
      <c r="D820" s="13">
        <v>24</v>
      </c>
      <c r="E820" s="13">
        <v>1961</v>
      </c>
      <c r="F820" s="82">
        <v>20.93</v>
      </c>
      <c r="G820" s="82"/>
      <c r="H820" s="82"/>
      <c r="I820" s="82">
        <v>20.93</v>
      </c>
      <c r="J820" s="82">
        <v>909.58</v>
      </c>
      <c r="K820" s="82">
        <v>20.93</v>
      </c>
      <c r="L820" s="82">
        <v>909.58</v>
      </c>
      <c r="M820" s="83">
        <f>K820/L820</f>
        <v>2.3010620286285977E-2</v>
      </c>
      <c r="N820" s="84">
        <v>61.585000000000001</v>
      </c>
      <c r="O820" s="84">
        <f>M820*N820</f>
        <v>1.4171090503309218</v>
      </c>
      <c r="P820" s="295">
        <f>M820*1000*60</f>
        <v>1380.6372171771586</v>
      </c>
      <c r="Q820" s="326">
        <f>O820*60</f>
        <v>85.02654301985531</v>
      </c>
    </row>
    <row r="821" spans="1:17">
      <c r="A821" s="122"/>
      <c r="B821" s="13" t="s">
        <v>637</v>
      </c>
      <c r="C821" s="307" t="s">
        <v>636</v>
      </c>
      <c r="D821" s="308">
        <v>10</v>
      </c>
      <c r="E821" s="308" t="s">
        <v>278</v>
      </c>
      <c r="F821" s="309">
        <f>G821+H821+I821</f>
        <v>8</v>
      </c>
      <c r="G821" s="309">
        <v>0.76500000000000001</v>
      </c>
      <c r="H821" s="309">
        <v>0</v>
      </c>
      <c r="I821" s="309">
        <v>7.2350000000000003</v>
      </c>
      <c r="J821" s="309">
        <v>314.19</v>
      </c>
      <c r="K821" s="309">
        <f>I821</f>
        <v>7.2350000000000003</v>
      </c>
      <c r="L821" s="309">
        <f>J821</f>
        <v>314.19</v>
      </c>
      <c r="M821" s="310">
        <f>K821/L821</f>
        <v>2.3027467455997964E-2</v>
      </c>
      <c r="N821" s="311">
        <v>46.5</v>
      </c>
      <c r="O821" s="312">
        <f>M821*N821</f>
        <v>1.0707772367039055</v>
      </c>
      <c r="P821" s="313">
        <f>M821*60*1000</f>
        <v>1381.6480473598779</v>
      </c>
      <c r="Q821" s="331">
        <f>P821*N821/1000</f>
        <v>64.246634202234318</v>
      </c>
    </row>
    <row r="822" spans="1:17">
      <c r="A822" s="122"/>
      <c r="B822" s="13" t="s">
        <v>46</v>
      </c>
      <c r="C822" s="154" t="s">
        <v>44</v>
      </c>
      <c r="D822" s="10">
        <v>5</v>
      </c>
      <c r="E822" s="10" t="s">
        <v>31</v>
      </c>
      <c r="F822" s="43">
        <f>+G822+H822+I822</f>
        <v>5.2380000000000004</v>
      </c>
      <c r="G822" s="43">
        <v>0</v>
      </c>
      <c r="H822" s="43">
        <v>0</v>
      </c>
      <c r="I822" s="43">
        <v>5.2380000000000004</v>
      </c>
      <c r="J822" s="43">
        <v>224.51</v>
      </c>
      <c r="K822" s="43">
        <v>5.2380000000000004</v>
      </c>
      <c r="L822" s="43">
        <v>224.51</v>
      </c>
      <c r="M822" s="44">
        <f>K822/L822</f>
        <v>2.3330809318070467E-2</v>
      </c>
      <c r="N822" s="45">
        <v>65.727000000000004</v>
      </c>
      <c r="O822" s="46">
        <f>M822*N822</f>
        <v>1.5334641040488177</v>
      </c>
      <c r="P822" s="155">
        <f>M822*60*1000</f>
        <v>1399.8485590842281</v>
      </c>
      <c r="Q822" s="156">
        <f>P822*N822/1000</f>
        <v>92.007846242929062</v>
      </c>
    </row>
    <row r="823" spans="1:17">
      <c r="A823" s="122"/>
      <c r="B823" s="13" t="s">
        <v>401</v>
      </c>
      <c r="C823" s="293" t="s">
        <v>400</v>
      </c>
      <c r="D823" s="13">
        <v>8</v>
      </c>
      <c r="E823" s="13">
        <v>1960</v>
      </c>
      <c r="F823" s="82">
        <v>6.96</v>
      </c>
      <c r="G823" s="82"/>
      <c r="H823" s="82"/>
      <c r="I823" s="82">
        <v>6.96</v>
      </c>
      <c r="J823" s="82">
        <v>288.58</v>
      </c>
      <c r="K823" s="82">
        <v>6.96</v>
      </c>
      <c r="L823" s="82">
        <v>288.58</v>
      </c>
      <c r="M823" s="83">
        <f>K823/L823</f>
        <v>2.4118095502113801E-2</v>
      </c>
      <c r="N823" s="84">
        <v>61.585000000000001</v>
      </c>
      <c r="O823" s="84">
        <f>M823*N823</f>
        <v>1.4853129114976784</v>
      </c>
      <c r="P823" s="295">
        <f>M823*1000*60</f>
        <v>1447.0857301268279</v>
      </c>
      <c r="Q823" s="326">
        <f>O823*60</f>
        <v>89.1187746898607</v>
      </c>
    </row>
    <row r="824" spans="1:17">
      <c r="A824" s="122"/>
      <c r="B824" s="13" t="s">
        <v>46</v>
      </c>
      <c r="C824" s="154" t="s">
        <v>43</v>
      </c>
      <c r="D824" s="10">
        <v>4</v>
      </c>
      <c r="E824" s="10" t="s">
        <v>31</v>
      </c>
      <c r="F824" s="43">
        <f>+G824+H824+I824</f>
        <v>4.2249990000000004</v>
      </c>
      <c r="G824" s="43">
        <v>0</v>
      </c>
      <c r="H824" s="43">
        <v>0</v>
      </c>
      <c r="I824" s="43">
        <v>4.2249990000000004</v>
      </c>
      <c r="J824" s="43">
        <v>172.05</v>
      </c>
      <c r="K824" s="43">
        <v>4.2249990000000004</v>
      </c>
      <c r="L824" s="43">
        <v>172.05</v>
      </c>
      <c r="M824" s="44">
        <f>K824/L824</f>
        <v>2.455680906713165E-2</v>
      </c>
      <c r="N824" s="45">
        <v>65.727000000000004</v>
      </c>
      <c r="O824" s="46">
        <f>M824*N824</f>
        <v>1.6140453895553621</v>
      </c>
      <c r="P824" s="155">
        <f>M824*60*1000</f>
        <v>1473.4085440278991</v>
      </c>
      <c r="Q824" s="156">
        <f>P824*N824/1000</f>
        <v>96.842723373321732</v>
      </c>
    </row>
    <row r="825" spans="1:17">
      <c r="A825" s="122"/>
      <c r="B825" s="25" t="s">
        <v>318</v>
      </c>
      <c r="C825" s="307" t="s">
        <v>317</v>
      </c>
      <c r="D825" s="308">
        <v>4</v>
      </c>
      <c r="E825" s="308" t="s">
        <v>278</v>
      </c>
      <c r="F825" s="309">
        <v>6.8</v>
      </c>
      <c r="G825" s="309">
        <v>3.4</v>
      </c>
      <c r="H825" s="309">
        <v>0</v>
      </c>
      <c r="I825" s="309">
        <v>3.4</v>
      </c>
      <c r="J825" s="309">
        <v>135.59</v>
      </c>
      <c r="K825" s="309">
        <v>3.4</v>
      </c>
      <c r="L825" s="309">
        <v>135.59</v>
      </c>
      <c r="M825" s="310">
        <v>2.5075595545394201E-2</v>
      </c>
      <c r="N825" s="314">
        <v>49.1</v>
      </c>
      <c r="O825" s="312">
        <v>1.2312117412788552</v>
      </c>
      <c r="P825" s="313">
        <v>1504.5357327236522</v>
      </c>
      <c r="Q825" s="331">
        <v>73.872704476731329</v>
      </c>
    </row>
    <row r="826" spans="1:17">
      <c r="A826" s="122"/>
      <c r="B826" s="25" t="s">
        <v>249</v>
      </c>
      <c r="C826" s="154" t="s">
        <v>248</v>
      </c>
      <c r="D826" s="13">
        <v>7</v>
      </c>
      <c r="E826" s="13">
        <v>1985</v>
      </c>
      <c r="F826" s="82">
        <f>SUM(G826:I826)</f>
        <v>2.8479999999999999</v>
      </c>
      <c r="G826" s="82">
        <v>0</v>
      </c>
      <c r="H826" s="82">
        <v>0</v>
      </c>
      <c r="I826" s="82">
        <v>2.8479999999999999</v>
      </c>
      <c r="J826" s="82">
        <v>108.3</v>
      </c>
      <c r="K826" s="82">
        <v>2.8479999999999999</v>
      </c>
      <c r="L826" s="82">
        <v>108.3</v>
      </c>
      <c r="M826" s="83">
        <f>K826/L826</f>
        <v>2.6297322253000924E-2</v>
      </c>
      <c r="N826" s="84">
        <v>71.2</v>
      </c>
      <c r="O826" s="84">
        <f>M826*N826</f>
        <v>1.8723693444136658</v>
      </c>
      <c r="P826" s="295">
        <f>M826*60*1000</f>
        <v>1577.8393351800555</v>
      </c>
      <c r="Q826" s="326">
        <f>P826*N826/1000</f>
        <v>112.34216066481996</v>
      </c>
    </row>
    <row r="827" spans="1:17">
      <c r="A827" s="122"/>
      <c r="B827" s="13" t="s">
        <v>46</v>
      </c>
      <c r="C827" s="154" t="s">
        <v>42</v>
      </c>
      <c r="D827" s="10">
        <v>20</v>
      </c>
      <c r="E827" s="10" t="s">
        <v>31</v>
      </c>
      <c r="F827" s="43">
        <f>+G827+H827+I827</f>
        <v>33.332366</v>
      </c>
      <c r="G827" s="43">
        <v>0.84293300000000004</v>
      </c>
      <c r="H827" s="43">
        <v>3.12</v>
      </c>
      <c r="I827" s="43">
        <v>29.369433000000001</v>
      </c>
      <c r="J827" s="43">
        <v>945.04</v>
      </c>
      <c r="K827" s="43">
        <v>29.369433000000001</v>
      </c>
      <c r="L827" s="43">
        <v>945.04</v>
      </c>
      <c r="M827" s="44">
        <f>K827/L827</f>
        <v>3.1077449631761622E-2</v>
      </c>
      <c r="N827" s="45">
        <v>65.727000000000004</v>
      </c>
      <c r="O827" s="46">
        <f>M827*N827</f>
        <v>2.0426275319467964</v>
      </c>
      <c r="P827" s="155">
        <f>M827*60*1000</f>
        <v>1864.6469779056974</v>
      </c>
      <c r="Q827" s="156">
        <f>P827*N827/1000</f>
        <v>122.55765191680779</v>
      </c>
    </row>
    <row r="828" spans="1:17" ht="12" thickBot="1">
      <c r="A828" s="123"/>
      <c r="B828" s="27" t="s">
        <v>179</v>
      </c>
      <c r="C828" s="158" t="s">
        <v>178</v>
      </c>
      <c r="D828" s="157">
        <v>18</v>
      </c>
      <c r="E828" s="157">
        <v>1930</v>
      </c>
      <c r="F828" s="332">
        <v>21.493200000000002</v>
      </c>
      <c r="G828" s="332">
        <v>0.87170000000000003</v>
      </c>
      <c r="H828" s="332">
        <v>0.17</v>
      </c>
      <c r="I828" s="332">
        <f>F828-G828-H828</f>
        <v>20.451499999999999</v>
      </c>
      <c r="J828" s="332">
        <v>600.13</v>
      </c>
      <c r="K828" s="332">
        <f>I828</f>
        <v>20.451499999999999</v>
      </c>
      <c r="L828" s="332">
        <f>J828</f>
        <v>600.13</v>
      </c>
      <c r="M828" s="333">
        <f>K828/L828</f>
        <v>3.4078449669238328E-2</v>
      </c>
      <c r="N828" s="334">
        <v>57.7</v>
      </c>
      <c r="O828" s="335">
        <f>M828*N828</f>
        <v>1.9663265459150516</v>
      </c>
      <c r="P828" s="159">
        <f>M828*60*1000</f>
        <v>2044.7069801542996</v>
      </c>
      <c r="Q828" s="160">
        <f>P828*N828/1000</f>
        <v>117.97959275490309</v>
      </c>
    </row>
  </sheetData>
  <sortState ref="B429:R673">
    <sortCondition ref="M429:M673"/>
  </sortState>
  <mergeCells count="19">
    <mergeCell ref="A218:A428"/>
    <mergeCell ref="A674:A828"/>
    <mergeCell ref="A429:A673"/>
    <mergeCell ref="A1:Q1"/>
    <mergeCell ref="Q2:Q3"/>
    <mergeCell ref="P2:P3"/>
    <mergeCell ref="F2:I2"/>
    <mergeCell ref="N2:N3"/>
    <mergeCell ref="L2:L3"/>
    <mergeCell ref="B2:B4"/>
    <mergeCell ref="A2:A4"/>
    <mergeCell ref="E2:E3"/>
    <mergeCell ref="M2:M3"/>
    <mergeCell ref="O2:O3"/>
    <mergeCell ref="C2:C4"/>
    <mergeCell ref="A6:A217"/>
    <mergeCell ref="D2:D3"/>
    <mergeCell ref="J2:J3"/>
    <mergeCell ref="K2:K3"/>
  </mergeCells>
  <phoneticPr fontId="2" type="noConversion"/>
  <pageMargins left="0.21" right="0.16" top="0.24" bottom="0.22" header="0.15748031496062992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2016_balandis</vt:lpstr>
      <vt:lpstr>'2016_balandis'!Print_Titles</vt:lpstr>
    </vt:vector>
  </TitlesOfParts>
  <Company>LŠTA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Nerijaus</cp:lastModifiedBy>
  <cp:lastPrinted>2013-11-18T06:30:13Z</cp:lastPrinted>
  <dcterms:created xsi:type="dcterms:W3CDTF">2007-12-03T08:09:16Z</dcterms:created>
  <dcterms:modified xsi:type="dcterms:W3CDTF">2016-05-19T11:30:57Z</dcterms:modified>
</cp:coreProperties>
</file>