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6_11\"/>
    </mc:Choice>
  </mc:AlternateContent>
  <bookViews>
    <workbookView xWindow="-15" yWindow="6105" windowWidth="18810" windowHeight="6030"/>
  </bookViews>
  <sheets>
    <sheet name="2016_lapkritis" sheetId="4" r:id="rId1"/>
  </sheets>
  <calcPr calcId="162913"/>
</workbook>
</file>

<file path=xl/calcChain.xml><?xml version="1.0" encoding="utf-8"?>
<calcChain xmlns="http://schemas.openxmlformats.org/spreadsheetml/2006/main">
  <c r="M961" i="4" l="1"/>
  <c r="P961" i="4" s="1"/>
  <c r="Q961" i="4" s="1"/>
  <c r="F961" i="4"/>
  <c r="M960" i="4"/>
  <c r="P960" i="4" s="1"/>
  <c r="Q960" i="4" s="1"/>
  <c r="F960" i="4"/>
  <c r="M959" i="4"/>
  <c r="O959" i="4" s="1"/>
  <c r="F959" i="4"/>
  <c r="M958" i="4"/>
  <c r="O958" i="4" s="1"/>
  <c r="F958" i="4"/>
  <c r="M957" i="4"/>
  <c r="P957" i="4" s="1"/>
  <c r="Q957" i="4" s="1"/>
  <c r="F957" i="4"/>
  <c r="M956" i="4"/>
  <c r="P956" i="4" s="1"/>
  <c r="Q956" i="4" s="1"/>
  <c r="F956" i="4"/>
  <c r="M955" i="4"/>
  <c r="O955" i="4" s="1"/>
  <c r="F955" i="4"/>
  <c r="M954" i="4"/>
  <c r="P954" i="4" s="1"/>
  <c r="Q954" i="4" s="1"/>
  <c r="F954" i="4"/>
  <c r="M953" i="4"/>
  <c r="P953" i="4" s="1"/>
  <c r="Q953" i="4" s="1"/>
  <c r="F953" i="4"/>
  <c r="M952" i="4"/>
  <c r="P952" i="4" s="1"/>
  <c r="Q952" i="4" s="1"/>
  <c r="F952" i="4"/>
  <c r="M951" i="4"/>
  <c r="O951" i="4" s="1"/>
  <c r="F951" i="4"/>
  <c r="M950" i="4"/>
  <c r="P950" i="4" s="1"/>
  <c r="Q950" i="4" s="1"/>
  <c r="F950" i="4"/>
  <c r="M949" i="4"/>
  <c r="P949" i="4" s="1"/>
  <c r="Q949" i="4" s="1"/>
  <c r="F949" i="4"/>
  <c r="M948" i="4"/>
  <c r="P948" i="4" s="1"/>
  <c r="Q948" i="4" s="1"/>
  <c r="F948" i="4"/>
  <c r="M947" i="4"/>
  <c r="O947" i="4" s="1"/>
  <c r="F947" i="4"/>
  <c r="M946" i="4"/>
  <c r="P946" i="4" s="1"/>
  <c r="Q946" i="4" s="1"/>
  <c r="F946" i="4"/>
  <c r="M945" i="4"/>
  <c r="P945" i="4" s="1"/>
  <c r="Q945" i="4" s="1"/>
  <c r="F945" i="4"/>
  <c r="M944" i="4"/>
  <c r="P944" i="4" s="1"/>
  <c r="Q944" i="4" s="1"/>
  <c r="F944" i="4"/>
  <c r="M943" i="4"/>
  <c r="O943" i="4" s="1"/>
  <c r="F943" i="4"/>
  <c r="M942" i="4"/>
  <c r="P942" i="4" s="1"/>
  <c r="Q942" i="4" s="1"/>
  <c r="F942" i="4"/>
  <c r="M941" i="4"/>
  <c r="P941" i="4" s="1"/>
  <c r="Q941" i="4" s="1"/>
  <c r="F941" i="4"/>
  <c r="O940" i="4"/>
  <c r="M940" i="4"/>
  <c r="P940" i="4" s="1"/>
  <c r="Q940" i="4" s="1"/>
  <c r="F940" i="4"/>
  <c r="M939" i="4"/>
  <c r="O939" i="4" s="1"/>
  <c r="F939" i="4"/>
  <c r="M938" i="4"/>
  <c r="P938" i="4" s="1"/>
  <c r="Q938" i="4" s="1"/>
  <c r="F938" i="4"/>
  <c r="M937" i="4"/>
  <c r="P937" i="4" s="1"/>
  <c r="Q937" i="4" s="1"/>
  <c r="F937" i="4"/>
  <c r="M936" i="4"/>
  <c r="P936" i="4" s="1"/>
  <c r="Q936" i="4" s="1"/>
  <c r="F936" i="4"/>
  <c r="M935" i="4"/>
  <c r="O935" i="4" s="1"/>
  <c r="F935" i="4"/>
  <c r="M934" i="4"/>
  <c r="P934" i="4" s="1"/>
  <c r="Q934" i="4" s="1"/>
  <c r="F934" i="4"/>
  <c r="M933" i="4"/>
  <c r="P933" i="4" s="1"/>
  <c r="Q933" i="4" s="1"/>
  <c r="F933" i="4"/>
  <c r="M932" i="4"/>
  <c r="P932" i="4" s="1"/>
  <c r="Q932" i="4" s="1"/>
  <c r="F932" i="4"/>
  <c r="M931" i="4"/>
  <c r="O931" i="4" s="1"/>
  <c r="F931" i="4"/>
  <c r="O930" i="4"/>
  <c r="M930" i="4"/>
  <c r="P930" i="4" s="1"/>
  <c r="Q930" i="4" s="1"/>
  <c r="F930" i="4"/>
  <c r="M929" i="4"/>
  <c r="P929" i="4" s="1"/>
  <c r="Q929" i="4" s="1"/>
  <c r="F929" i="4"/>
  <c r="M928" i="4"/>
  <c r="P928" i="4" s="1"/>
  <c r="Q928" i="4" s="1"/>
  <c r="F928" i="4"/>
  <c r="M927" i="4"/>
  <c r="O927" i="4" s="1"/>
  <c r="F927" i="4"/>
  <c r="M926" i="4"/>
  <c r="P926" i="4" s="1"/>
  <c r="Q926" i="4" s="1"/>
  <c r="F926" i="4"/>
  <c r="M925" i="4"/>
  <c r="P925" i="4" s="1"/>
  <c r="Q925" i="4" s="1"/>
  <c r="F925" i="4"/>
  <c r="M924" i="4"/>
  <c r="P924" i="4" s="1"/>
  <c r="Q924" i="4" s="1"/>
  <c r="F924" i="4"/>
  <c r="M923" i="4"/>
  <c r="O923" i="4" s="1"/>
  <c r="F923" i="4"/>
  <c r="M922" i="4"/>
  <c r="P922" i="4" s="1"/>
  <c r="Q922" i="4" s="1"/>
  <c r="F922" i="4"/>
  <c r="O938" i="4" l="1"/>
  <c r="P943" i="4"/>
  <c r="Q943" i="4" s="1"/>
  <c r="O948" i="4"/>
  <c r="P935" i="4"/>
  <c r="Q935" i="4" s="1"/>
  <c r="O922" i="4"/>
  <c r="P927" i="4"/>
  <c r="Q927" i="4" s="1"/>
  <c r="O932" i="4"/>
  <c r="O954" i="4"/>
  <c r="P959" i="4"/>
  <c r="Q959" i="4" s="1"/>
  <c r="O924" i="4"/>
  <c r="O946" i="4"/>
  <c r="P951" i="4"/>
  <c r="Q951" i="4" s="1"/>
  <c r="P958" i="4"/>
  <c r="Q958" i="4" s="1"/>
  <c r="P923" i="4"/>
  <c r="Q923" i="4" s="1"/>
  <c r="O926" i="4"/>
  <c r="O936" i="4"/>
  <c r="P939" i="4"/>
  <c r="Q939" i="4" s="1"/>
  <c r="O942" i="4"/>
  <c r="P947" i="4"/>
  <c r="Q947" i="4" s="1"/>
  <c r="O950" i="4"/>
  <c r="O952" i="4"/>
  <c r="O956" i="4"/>
  <c r="O928" i="4"/>
  <c r="P931" i="4"/>
  <c r="Q931" i="4" s="1"/>
  <c r="O934" i="4"/>
  <c r="O944" i="4"/>
  <c r="P955" i="4"/>
  <c r="Q955" i="4" s="1"/>
  <c r="O960" i="4"/>
  <c r="O925" i="4"/>
  <c r="O929" i="4"/>
  <c r="O933" i="4"/>
  <c r="O937" i="4"/>
  <c r="O941" i="4"/>
  <c r="O945" i="4"/>
  <c r="O949" i="4"/>
  <c r="O953" i="4"/>
  <c r="O957" i="4"/>
  <c r="O961" i="4"/>
  <c r="L1149" i="4" l="1"/>
  <c r="K1149" i="4"/>
  <c r="M1149" i="4" s="1"/>
  <c r="P1149" i="4" s="1"/>
  <c r="Q1149" i="4" s="1"/>
  <c r="F1149" i="4"/>
  <c r="L1148" i="4"/>
  <c r="K1148" i="4"/>
  <c r="F1148" i="4"/>
  <c r="L1147" i="4"/>
  <c r="K1147" i="4"/>
  <c r="F1147" i="4"/>
  <c r="L1146" i="4"/>
  <c r="K1146" i="4"/>
  <c r="F1146" i="4"/>
  <c r="L1145" i="4"/>
  <c r="K1145" i="4"/>
  <c r="M1145" i="4" s="1"/>
  <c r="P1145" i="4" s="1"/>
  <c r="Q1145" i="4" s="1"/>
  <c r="F1145" i="4"/>
  <c r="L1144" i="4"/>
  <c r="K1144" i="4"/>
  <c r="F1144" i="4"/>
  <c r="L1143" i="4"/>
  <c r="K1143" i="4"/>
  <c r="F1143" i="4"/>
  <c r="L1142" i="4"/>
  <c r="K1142" i="4"/>
  <c r="F1142" i="4"/>
  <c r="L1141" i="4"/>
  <c r="K1141" i="4"/>
  <c r="M1141" i="4" s="1"/>
  <c r="P1141" i="4" s="1"/>
  <c r="Q1141" i="4" s="1"/>
  <c r="F1141" i="4"/>
  <c r="L1140" i="4"/>
  <c r="K1140" i="4"/>
  <c r="F1140" i="4"/>
  <c r="L1139" i="4"/>
  <c r="K1139" i="4"/>
  <c r="M1139" i="4" s="1"/>
  <c r="F1139" i="4"/>
  <c r="L1138" i="4"/>
  <c r="K1138" i="4"/>
  <c r="F1138" i="4"/>
  <c r="L1137" i="4"/>
  <c r="K1137" i="4"/>
  <c r="M1137" i="4" s="1"/>
  <c r="P1137" i="4" s="1"/>
  <c r="Q1137" i="4" s="1"/>
  <c r="F1137" i="4"/>
  <c r="L1136" i="4"/>
  <c r="K1136" i="4"/>
  <c r="F1136" i="4"/>
  <c r="L1135" i="4"/>
  <c r="K1135" i="4"/>
  <c r="F1135" i="4"/>
  <c r="L1134" i="4"/>
  <c r="K1134" i="4"/>
  <c r="F1134" i="4"/>
  <c r="L1133" i="4"/>
  <c r="K1133" i="4"/>
  <c r="M1133" i="4" s="1"/>
  <c r="P1133" i="4" s="1"/>
  <c r="Q1133" i="4" s="1"/>
  <c r="F1133" i="4"/>
  <c r="L1132" i="4"/>
  <c r="K1132" i="4"/>
  <c r="F1132" i="4"/>
  <c r="L1131" i="4"/>
  <c r="K1131" i="4"/>
  <c r="F1131" i="4"/>
  <c r="L1130" i="4"/>
  <c r="K1130" i="4"/>
  <c r="M1130" i="4" s="1"/>
  <c r="P1130" i="4" s="1"/>
  <c r="Q1130" i="4" s="1"/>
  <c r="F1130" i="4"/>
  <c r="L1129" i="4"/>
  <c r="K1129" i="4"/>
  <c r="M1129" i="4" s="1"/>
  <c r="P1129" i="4" s="1"/>
  <c r="Q1129" i="4" s="1"/>
  <c r="F1129" i="4"/>
  <c r="L1128" i="4"/>
  <c r="K1128" i="4"/>
  <c r="F1128" i="4"/>
  <c r="L1127" i="4"/>
  <c r="K1127" i="4"/>
  <c r="M1127" i="4" s="1"/>
  <c r="F1127" i="4"/>
  <c r="L1126" i="4"/>
  <c r="K1126" i="4"/>
  <c r="F1126" i="4"/>
  <c r="L1125" i="4"/>
  <c r="K1125" i="4"/>
  <c r="F1125" i="4"/>
  <c r="L1124" i="4"/>
  <c r="K1124" i="4"/>
  <c r="F1124" i="4"/>
  <c r="L1123" i="4"/>
  <c r="K1123" i="4"/>
  <c r="F1123" i="4"/>
  <c r="L1122" i="4"/>
  <c r="K1122" i="4"/>
  <c r="F1122" i="4"/>
  <c r="L1121" i="4"/>
  <c r="K1121" i="4"/>
  <c r="F1121" i="4"/>
  <c r="L1120" i="4"/>
  <c r="K1120" i="4"/>
  <c r="F1120" i="4"/>
  <c r="L1119" i="4"/>
  <c r="K1119" i="4"/>
  <c r="M1119" i="4" s="1"/>
  <c r="F1119" i="4"/>
  <c r="L1118" i="4"/>
  <c r="K1118" i="4"/>
  <c r="F1118" i="4"/>
  <c r="L1117" i="4"/>
  <c r="K1117" i="4"/>
  <c r="F1117" i="4"/>
  <c r="L1116" i="4"/>
  <c r="K1116" i="4"/>
  <c r="F1116" i="4"/>
  <c r="L1115" i="4"/>
  <c r="K1115" i="4"/>
  <c r="F1115" i="4"/>
  <c r="L1114" i="4"/>
  <c r="K1114" i="4"/>
  <c r="F1114" i="4"/>
  <c r="L1113" i="4"/>
  <c r="K1113" i="4"/>
  <c r="M1113" i="4" s="1"/>
  <c r="P1113" i="4" s="1"/>
  <c r="Q1113" i="4" s="1"/>
  <c r="F1113" i="4"/>
  <c r="L1112" i="4"/>
  <c r="K1112" i="4"/>
  <c r="F1112" i="4"/>
  <c r="L1111" i="4"/>
  <c r="K1111" i="4"/>
  <c r="F1111" i="4"/>
  <c r="L1110" i="4"/>
  <c r="K1110" i="4"/>
  <c r="F1110" i="4"/>
  <c r="M866" i="4"/>
  <c r="M865" i="4"/>
  <c r="M864" i="4"/>
  <c r="M863" i="4"/>
  <c r="M862" i="4"/>
  <c r="M861" i="4"/>
  <c r="P861" i="4" s="1"/>
  <c r="Q861" i="4" s="1"/>
  <c r="M860" i="4"/>
  <c r="P860" i="4" s="1"/>
  <c r="Q860" i="4" s="1"/>
  <c r="M859" i="4"/>
  <c r="P859" i="4" s="1"/>
  <c r="Q859" i="4" s="1"/>
  <c r="M858" i="4"/>
  <c r="P858" i="4" s="1"/>
  <c r="Q858" i="4" s="1"/>
  <c r="M857" i="4"/>
  <c r="P857" i="4" s="1"/>
  <c r="Q857" i="4" s="1"/>
  <c r="M856" i="4"/>
  <c r="P856" i="4" s="1"/>
  <c r="Q856" i="4" s="1"/>
  <c r="M855" i="4"/>
  <c r="P855" i="4" s="1"/>
  <c r="Q855" i="4" s="1"/>
  <c r="M854" i="4"/>
  <c r="P854" i="4" s="1"/>
  <c r="Q854" i="4" s="1"/>
  <c r="M853" i="4"/>
  <c r="P853" i="4" s="1"/>
  <c r="Q853" i="4" s="1"/>
  <c r="M852" i="4"/>
  <c r="P852" i="4" s="1"/>
  <c r="Q852" i="4" s="1"/>
  <c r="M851" i="4"/>
  <c r="P851" i="4" s="1"/>
  <c r="Q851" i="4" s="1"/>
  <c r="M850" i="4"/>
  <c r="P850" i="4" s="1"/>
  <c r="Q850" i="4" s="1"/>
  <c r="M849" i="4"/>
  <c r="P849" i="4" s="1"/>
  <c r="Q849" i="4" s="1"/>
  <c r="M848" i="4"/>
  <c r="P848" i="4" s="1"/>
  <c r="Q848" i="4" s="1"/>
  <c r="M847" i="4"/>
  <c r="P847" i="4" s="1"/>
  <c r="Q847" i="4" s="1"/>
  <c r="M846" i="4"/>
  <c r="P846" i="4" s="1"/>
  <c r="Q846" i="4" s="1"/>
  <c r="M845" i="4"/>
  <c r="P845" i="4" s="1"/>
  <c r="Q845" i="4" s="1"/>
  <c r="M844" i="4"/>
  <c r="P844" i="4" s="1"/>
  <c r="Q844" i="4" s="1"/>
  <c r="M843" i="4"/>
  <c r="P843" i="4" s="1"/>
  <c r="Q843" i="4" s="1"/>
  <c r="M842" i="4"/>
  <c r="P842" i="4" s="1"/>
  <c r="Q842" i="4" s="1"/>
  <c r="M841" i="4"/>
  <c r="P841" i="4" s="1"/>
  <c r="Q841" i="4" s="1"/>
  <c r="M840" i="4"/>
  <c r="P840" i="4" s="1"/>
  <c r="Q840" i="4" s="1"/>
  <c r="M839" i="4"/>
  <c r="P839" i="4" s="1"/>
  <c r="Q839" i="4" s="1"/>
  <c r="M838" i="4"/>
  <c r="P838" i="4" s="1"/>
  <c r="Q838" i="4" s="1"/>
  <c r="M837" i="4"/>
  <c r="P837" i="4" s="1"/>
  <c r="Q837" i="4" s="1"/>
  <c r="M836" i="4"/>
  <c r="P836" i="4" s="1"/>
  <c r="Q836" i="4" s="1"/>
  <c r="M835" i="4"/>
  <c r="P835" i="4" s="1"/>
  <c r="Q835" i="4" s="1"/>
  <c r="M834" i="4"/>
  <c r="P834" i="4" s="1"/>
  <c r="Q834" i="4" s="1"/>
  <c r="M833" i="4"/>
  <c r="P833" i="4" s="1"/>
  <c r="Q833" i="4" s="1"/>
  <c r="M832" i="4"/>
  <c r="P832" i="4" s="1"/>
  <c r="Q832" i="4" s="1"/>
  <c r="M831" i="4"/>
  <c r="P831" i="4" s="1"/>
  <c r="Q831" i="4" s="1"/>
  <c r="O830" i="4"/>
  <c r="M830" i="4"/>
  <c r="P830" i="4" s="1"/>
  <c r="Q830" i="4" s="1"/>
  <c r="M829" i="4"/>
  <c r="P829" i="4" s="1"/>
  <c r="Q829" i="4" s="1"/>
  <c r="M828" i="4"/>
  <c r="P828" i="4" s="1"/>
  <c r="Q828" i="4" s="1"/>
  <c r="M827" i="4"/>
  <c r="P827" i="4" s="1"/>
  <c r="Q827" i="4" s="1"/>
  <c r="O846" i="4" l="1"/>
  <c r="M1146" i="4"/>
  <c r="P1146" i="4" s="1"/>
  <c r="Q1146" i="4" s="1"/>
  <c r="M1114" i="4"/>
  <c r="P1114" i="4" s="1"/>
  <c r="Q1114" i="4" s="1"/>
  <c r="M1118" i="4"/>
  <c r="P1118" i="4" s="1"/>
  <c r="Q1118" i="4" s="1"/>
  <c r="M1122" i="4"/>
  <c r="M1126" i="4"/>
  <c r="O850" i="4"/>
  <c r="M1132" i="4"/>
  <c r="P1132" i="4" s="1"/>
  <c r="Q1132" i="4" s="1"/>
  <c r="M1136" i="4"/>
  <c r="M1140" i="4"/>
  <c r="P1140" i="4" s="1"/>
  <c r="Q1140" i="4" s="1"/>
  <c r="O838" i="4"/>
  <c r="O854" i="4"/>
  <c r="M1111" i="4"/>
  <c r="M1117" i="4"/>
  <c r="P1117" i="4" s="1"/>
  <c r="Q1117" i="4" s="1"/>
  <c r="M1121" i="4"/>
  <c r="P1121" i="4" s="1"/>
  <c r="Q1121" i="4" s="1"/>
  <c r="M1125" i="4"/>
  <c r="P1125" i="4" s="1"/>
  <c r="Q1125" i="4" s="1"/>
  <c r="M1135" i="4"/>
  <c r="M1143" i="4"/>
  <c r="O1143" i="4" s="1"/>
  <c r="O832" i="4"/>
  <c r="O842" i="4"/>
  <c r="O858" i="4"/>
  <c r="M1110" i="4"/>
  <c r="P1110" i="4" s="1"/>
  <c r="Q1110" i="4" s="1"/>
  <c r="M1116" i="4"/>
  <c r="M1124" i="4"/>
  <c r="P1124" i="4" s="1"/>
  <c r="Q1124" i="4" s="1"/>
  <c r="M1134" i="4"/>
  <c r="M1138" i="4"/>
  <c r="P1138" i="4" s="1"/>
  <c r="Q1138" i="4" s="1"/>
  <c r="M1142" i="4"/>
  <c r="P1142" i="4" s="1"/>
  <c r="Q1142" i="4" s="1"/>
  <c r="M1148" i="4"/>
  <c r="P1148" i="4" s="1"/>
  <c r="Q1148" i="4" s="1"/>
  <c r="P1122" i="4"/>
  <c r="Q1122" i="4" s="1"/>
  <c r="O1122" i="4"/>
  <c r="P1126" i="4"/>
  <c r="Q1126" i="4" s="1"/>
  <c r="O1126" i="4"/>
  <c r="P1134" i="4"/>
  <c r="Q1134" i="4" s="1"/>
  <c r="O1134" i="4"/>
  <c r="O1142" i="4"/>
  <c r="O828" i="4"/>
  <c r="O836" i="4"/>
  <c r="O844" i="4"/>
  <c r="O852" i="4"/>
  <c r="O860" i="4"/>
  <c r="O1114" i="4"/>
  <c r="M1120" i="4"/>
  <c r="P1120" i="4" s="1"/>
  <c r="Q1120" i="4" s="1"/>
  <c r="M1123" i="4"/>
  <c r="O1123" i="4" s="1"/>
  <c r="O1130" i="4"/>
  <c r="O1146" i="4"/>
  <c r="O834" i="4"/>
  <c r="O840" i="4"/>
  <c r="O848" i="4"/>
  <c r="O856" i="4"/>
  <c r="M1112" i="4"/>
  <c r="P1112" i="4" s="1"/>
  <c r="Q1112" i="4" s="1"/>
  <c r="M1115" i="4"/>
  <c r="O1115" i="4" s="1"/>
  <c r="M1128" i="4"/>
  <c r="M1131" i="4"/>
  <c r="O1131" i="4" s="1"/>
  <c r="M1144" i="4"/>
  <c r="P1144" i="4" s="1"/>
  <c r="Q1144" i="4" s="1"/>
  <c r="M1147" i="4"/>
  <c r="P1147" i="4" s="1"/>
  <c r="Q1147" i="4" s="1"/>
  <c r="O1111" i="4"/>
  <c r="P1111" i="4"/>
  <c r="Q1111" i="4" s="1"/>
  <c r="O1127" i="4"/>
  <c r="P1127" i="4"/>
  <c r="Q1127" i="4" s="1"/>
  <c r="O1140" i="4"/>
  <c r="O1120" i="4"/>
  <c r="P1136" i="4"/>
  <c r="Q1136" i="4" s="1"/>
  <c r="O1136" i="4"/>
  <c r="O1139" i="4"/>
  <c r="P1139" i="4"/>
  <c r="Q1139" i="4" s="1"/>
  <c r="P1116" i="4"/>
  <c r="Q1116" i="4" s="1"/>
  <c r="O1116" i="4"/>
  <c r="O1119" i="4"/>
  <c r="P1119" i="4"/>
  <c r="Q1119" i="4" s="1"/>
  <c r="O1132" i="4"/>
  <c r="O1135" i="4"/>
  <c r="P1135" i="4"/>
  <c r="Q1135" i="4" s="1"/>
  <c r="O1148" i="4"/>
  <c r="P1128" i="4"/>
  <c r="Q1128" i="4" s="1"/>
  <c r="O1128" i="4"/>
  <c r="P1131" i="4"/>
  <c r="Q1131" i="4" s="1"/>
  <c r="O1147" i="4"/>
  <c r="O1113" i="4"/>
  <c r="O1121" i="4"/>
  <c r="O1129" i="4"/>
  <c r="O1133" i="4"/>
  <c r="O1137" i="4"/>
  <c r="O1141" i="4"/>
  <c r="O1145" i="4"/>
  <c r="O1149" i="4"/>
  <c r="P864" i="4"/>
  <c r="Q864" i="4" s="1"/>
  <c r="O864" i="4"/>
  <c r="O827" i="4"/>
  <c r="O829" i="4"/>
  <c r="O831" i="4"/>
  <c r="O833" i="4"/>
  <c r="O835" i="4"/>
  <c r="O837" i="4"/>
  <c r="O839" i="4"/>
  <c r="O841" i="4"/>
  <c r="O843" i="4"/>
  <c r="O845" i="4"/>
  <c r="O847" i="4"/>
  <c r="O849" i="4"/>
  <c r="O851" i="4"/>
  <c r="O853" i="4"/>
  <c r="O855" i="4"/>
  <c r="O857" i="4"/>
  <c r="O859" i="4"/>
  <c r="O861" i="4"/>
  <c r="P865" i="4"/>
  <c r="Q865" i="4" s="1"/>
  <c r="O865" i="4"/>
  <c r="P863" i="4"/>
  <c r="Q863" i="4" s="1"/>
  <c r="O863" i="4"/>
  <c r="P862" i="4"/>
  <c r="Q862" i="4" s="1"/>
  <c r="O862" i="4"/>
  <c r="P866" i="4"/>
  <c r="Q866" i="4" s="1"/>
  <c r="O866" i="4"/>
  <c r="O1125" i="4" l="1"/>
  <c r="O1144" i="4"/>
  <c r="O1112" i="4"/>
  <c r="O1124" i="4"/>
  <c r="O1118" i="4"/>
  <c r="O1117" i="4"/>
  <c r="P1115" i="4"/>
  <c r="Q1115" i="4" s="1"/>
  <c r="P1123" i="4"/>
  <c r="Q1123" i="4" s="1"/>
  <c r="P1143" i="4"/>
  <c r="Q1143" i="4" s="1"/>
  <c r="O1138" i="4"/>
  <c r="O1110" i="4"/>
  <c r="M261" i="4"/>
  <c r="P261" i="4" s="1"/>
  <c r="Q261" i="4" s="1"/>
  <c r="I261" i="4"/>
  <c r="M260" i="4"/>
  <c r="P260" i="4" s="1"/>
  <c r="Q260" i="4" s="1"/>
  <c r="I260" i="4"/>
  <c r="M259" i="4"/>
  <c r="P259" i="4" s="1"/>
  <c r="Q259" i="4" s="1"/>
  <c r="I259" i="4"/>
  <c r="M258" i="4"/>
  <c r="P258" i="4" s="1"/>
  <c r="Q258" i="4" s="1"/>
  <c r="I258" i="4"/>
  <c r="M257" i="4"/>
  <c r="P257" i="4" s="1"/>
  <c r="Q257" i="4" s="1"/>
  <c r="I257" i="4"/>
  <c r="M256" i="4"/>
  <c r="P256" i="4" s="1"/>
  <c r="Q256" i="4" s="1"/>
  <c r="I256" i="4"/>
  <c r="P255" i="4"/>
  <c r="Q255" i="4" s="1"/>
  <c r="M255" i="4"/>
  <c r="O255" i="4" s="1"/>
  <c r="I255" i="4"/>
  <c r="M254" i="4"/>
  <c r="O254" i="4" s="1"/>
  <c r="I254" i="4"/>
  <c r="M253" i="4"/>
  <c r="P253" i="4" s="1"/>
  <c r="Q253" i="4" s="1"/>
  <c r="I253" i="4"/>
  <c r="M252" i="4"/>
  <c r="P252" i="4" s="1"/>
  <c r="Q252" i="4" s="1"/>
  <c r="I252" i="4"/>
  <c r="M251" i="4"/>
  <c r="P251" i="4" s="1"/>
  <c r="Q251" i="4" s="1"/>
  <c r="I251" i="4"/>
  <c r="M250" i="4"/>
  <c r="O250" i="4" s="1"/>
  <c r="I250" i="4"/>
  <c r="M249" i="4"/>
  <c r="P249" i="4" s="1"/>
  <c r="Q249" i="4" s="1"/>
  <c r="I249" i="4"/>
  <c r="M248" i="4"/>
  <c r="P248" i="4" s="1"/>
  <c r="Q248" i="4" s="1"/>
  <c r="I248" i="4"/>
  <c r="M247" i="4"/>
  <c r="P247" i="4" s="1"/>
  <c r="Q247" i="4" s="1"/>
  <c r="I247" i="4"/>
  <c r="M246" i="4"/>
  <c r="O246" i="4" s="1"/>
  <c r="I246" i="4"/>
  <c r="M245" i="4"/>
  <c r="P245" i="4" s="1"/>
  <c r="Q245" i="4" s="1"/>
  <c r="I245" i="4"/>
  <c r="M244" i="4"/>
  <c r="P244" i="4" s="1"/>
  <c r="Q244" i="4" s="1"/>
  <c r="I244" i="4"/>
  <c r="M243" i="4"/>
  <c r="P243" i="4" s="1"/>
  <c r="Q243" i="4" s="1"/>
  <c r="I243" i="4"/>
  <c r="P242" i="4"/>
  <c r="Q242" i="4" s="1"/>
  <c r="M242" i="4"/>
  <c r="O242" i="4" s="1"/>
  <c r="I242" i="4"/>
  <c r="M241" i="4"/>
  <c r="P241" i="4" s="1"/>
  <c r="Q241" i="4" s="1"/>
  <c r="I241" i="4"/>
  <c r="M240" i="4"/>
  <c r="P240" i="4" s="1"/>
  <c r="Q240" i="4" s="1"/>
  <c r="I240" i="4"/>
  <c r="M239" i="4"/>
  <c r="O239" i="4" s="1"/>
  <c r="I239" i="4"/>
  <c r="M238" i="4"/>
  <c r="O238" i="4" s="1"/>
  <c r="I238" i="4"/>
  <c r="M237" i="4"/>
  <c r="P237" i="4" s="1"/>
  <c r="Q237" i="4" s="1"/>
  <c r="I237" i="4"/>
  <c r="M236" i="4"/>
  <c r="P236" i="4" s="1"/>
  <c r="Q236" i="4" s="1"/>
  <c r="I236" i="4"/>
  <c r="M235" i="4"/>
  <c r="P235" i="4" s="1"/>
  <c r="Q235" i="4" s="1"/>
  <c r="I235" i="4"/>
  <c r="P234" i="4"/>
  <c r="Q234" i="4" s="1"/>
  <c r="M234" i="4"/>
  <c r="O234" i="4" s="1"/>
  <c r="I234" i="4"/>
  <c r="M233" i="4"/>
  <c r="P233" i="4" s="1"/>
  <c r="Q233" i="4" s="1"/>
  <c r="I233" i="4"/>
  <c r="M232" i="4"/>
  <c r="P232" i="4" s="1"/>
  <c r="Q232" i="4" s="1"/>
  <c r="I232" i="4"/>
  <c r="M231" i="4"/>
  <c r="P231" i="4" s="1"/>
  <c r="Q231" i="4" s="1"/>
  <c r="I231" i="4"/>
  <c r="M230" i="4"/>
  <c r="O230" i="4" s="1"/>
  <c r="I230" i="4"/>
  <c r="M229" i="4"/>
  <c r="P229" i="4" s="1"/>
  <c r="Q229" i="4" s="1"/>
  <c r="I229" i="4"/>
  <c r="M228" i="4"/>
  <c r="P228" i="4" s="1"/>
  <c r="Q228" i="4" s="1"/>
  <c r="I228" i="4"/>
  <c r="O227" i="4"/>
  <c r="M227" i="4"/>
  <c r="P227" i="4" s="1"/>
  <c r="Q227" i="4" s="1"/>
  <c r="I227" i="4"/>
  <c r="M226" i="4"/>
  <c r="O226" i="4" s="1"/>
  <c r="I226" i="4"/>
  <c r="M225" i="4"/>
  <c r="P225" i="4" s="1"/>
  <c r="Q225" i="4" s="1"/>
  <c r="I225" i="4"/>
  <c r="M224" i="4"/>
  <c r="P224" i="4" s="1"/>
  <c r="Q224" i="4" s="1"/>
  <c r="I224" i="4"/>
  <c r="M223" i="4"/>
  <c r="O223" i="4" s="1"/>
  <c r="I223" i="4"/>
  <c r="M222" i="4"/>
  <c r="O222" i="4" s="1"/>
  <c r="I222" i="4"/>
  <c r="M818" i="4"/>
  <c r="P818" i="4" s="1"/>
  <c r="Q818" i="4" s="1"/>
  <c r="M817" i="4"/>
  <c r="P817" i="4" s="1"/>
  <c r="Q817" i="4" s="1"/>
  <c r="M816" i="4"/>
  <c r="P816" i="4" s="1"/>
  <c r="Q816" i="4" s="1"/>
  <c r="M815" i="4"/>
  <c r="P815" i="4" s="1"/>
  <c r="Q815" i="4" s="1"/>
  <c r="M814" i="4"/>
  <c r="P814" i="4" s="1"/>
  <c r="Q814" i="4" s="1"/>
  <c r="M813" i="4"/>
  <c r="P813" i="4" s="1"/>
  <c r="Q813" i="4" s="1"/>
  <c r="M812" i="4"/>
  <c r="P812" i="4" s="1"/>
  <c r="Q812" i="4" s="1"/>
  <c r="M811" i="4"/>
  <c r="P811" i="4" s="1"/>
  <c r="Q811" i="4" s="1"/>
  <c r="M810" i="4"/>
  <c r="P810" i="4" s="1"/>
  <c r="Q810" i="4" s="1"/>
  <c r="M809" i="4"/>
  <c r="P809" i="4" s="1"/>
  <c r="Q809" i="4" s="1"/>
  <c r="M808" i="4"/>
  <c r="P808" i="4" s="1"/>
  <c r="Q808" i="4" s="1"/>
  <c r="M807" i="4"/>
  <c r="P807" i="4" s="1"/>
  <c r="Q807" i="4" s="1"/>
  <c r="M806" i="4"/>
  <c r="P806" i="4" s="1"/>
  <c r="Q806" i="4" s="1"/>
  <c r="M805" i="4"/>
  <c r="P805" i="4" s="1"/>
  <c r="Q805" i="4" s="1"/>
  <c r="M804" i="4"/>
  <c r="P804" i="4" s="1"/>
  <c r="Q804" i="4" s="1"/>
  <c r="M803" i="4"/>
  <c r="P803" i="4" s="1"/>
  <c r="Q803" i="4" s="1"/>
  <c r="M802" i="4"/>
  <c r="P802" i="4" s="1"/>
  <c r="Q802" i="4" s="1"/>
  <c r="M801" i="4"/>
  <c r="P801" i="4" s="1"/>
  <c r="Q801" i="4" s="1"/>
  <c r="M800" i="4"/>
  <c r="P800" i="4" s="1"/>
  <c r="Q800" i="4" s="1"/>
  <c r="M799" i="4"/>
  <c r="P799" i="4" s="1"/>
  <c r="Q799" i="4" s="1"/>
  <c r="M798" i="4"/>
  <c r="P798" i="4" s="1"/>
  <c r="Q798" i="4" s="1"/>
  <c r="M797" i="4"/>
  <c r="P797" i="4" s="1"/>
  <c r="Q797" i="4" s="1"/>
  <c r="M796" i="4"/>
  <c r="P796" i="4" s="1"/>
  <c r="Q796" i="4" s="1"/>
  <c r="M795" i="4"/>
  <c r="P795" i="4" s="1"/>
  <c r="Q795" i="4" s="1"/>
  <c r="M794" i="4"/>
  <c r="P794" i="4" s="1"/>
  <c r="Q794" i="4" s="1"/>
  <c r="M793" i="4"/>
  <c r="P793" i="4" s="1"/>
  <c r="Q793" i="4" s="1"/>
  <c r="M792" i="4"/>
  <c r="P792" i="4" s="1"/>
  <c r="Q792" i="4" s="1"/>
  <c r="M791" i="4"/>
  <c r="P791" i="4" s="1"/>
  <c r="Q791" i="4" s="1"/>
  <c r="M790" i="4"/>
  <c r="P790" i="4" s="1"/>
  <c r="Q790" i="4" s="1"/>
  <c r="M789" i="4"/>
  <c r="P789" i="4" s="1"/>
  <c r="Q789" i="4" s="1"/>
  <c r="O258" i="4" l="1"/>
  <c r="P226" i="4"/>
  <c r="Q226" i="4" s="1"/>
  <c r="P239" i="4"/>
  <c r="Q239" i="4" s="1"/>
  <c r="P223" i="4"/>
  <c r="Q223" i="4" s="1"/>
  <c r="O236" i="4"/>
  <c r="O244" i="4"/>
  <c r="O251" i="4"/>
  <c r="O252" i="4"/>
  <c r="O228" i="4"/>
  <c r="O235" i="4"/>
  <c r="O243" i="4"/>
  <c r="P250" i="4"/>
  <c r="Q250" i="4" s="1"/>
  <c r="P230" i="4"/>
  <c r="Q230" i="4" s="1"/>
  <c r="O231" i="4"/>
  <c r="O232" i="4"/>
  <c r="P246" i="4"/>
  <c r="Q246" i="4" s="1"/>
  <c r="O247" i="4"/>
  <c r="O248" i="4"/>
  <c r="O259" i="4"/>
  <c r="O260" i="4"/>
  <c r="P222" i="4"/>
  <c r="Q222" i="4" s="1"/>
  <c r="O224" i="4"/>
  <c r="P238" i="4"/>
  <c r="Q238" i="4" s="1"/>
  <c r="O240" i="4"/>
  <c r="P254" i="4"/>
  <c r="Q254" i="4" s="1"/>
  <c r="O256" i="4"/>
  <c r="O225" i="4"/>
  <c r="O229" i="4"/>
  <c r="O233" i="4"/>
  <c r="O237" i="4"/>
  <c r="O241" i="4"/>
  <c r="O245" i="4"/>
  <c r="O249" i="4"/>
  <c r="O253" i="4"/>
  <c r="O257" i="4"/>
  <c r="O261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M782" i="4" l="1"/>
  <c r="P782" i="4" s="1"/>
  <c r="Q782" i="4" s="1"/>
  <c r="M781" i="4"/>
  <c r="P781" i="4" s="1"/>
  <c r="Q781" i="4" s="1"/>
  <c r="M780" i="4"/>
  <c r="P780" i="4" s="1"/>
  <c r="Q780" i="4" s="1"/>
  <c r="M779" i="4"/>
  <c r="P779" i="4" s="1"/>
  <c r="Q779" i="4" s="1"/>
  <c r="M778" i="4"/>
  <c r="P778" i="4" s="1"/>
  <c r="Q778" i="4" s="1"/>
  <c r="M777" i="4"/>
  <c r="P777" i="4" s="1"/>
  <c r="Q777" i="4" s="1"/>
  <c r="M776" i="4"/>
  <c r="P776" i="4" s="1"/>
  <c r="Q776" i="4" s="1"/>
  <c r="M775" i="4"/>
  <c r="O775" i="4" s="1"/>
  <c r="M774" i="4"/>
  <c r="P774" i="4" s="1"/>
  <c r="Q774" i="4" s="1"/>
  <c r="M773" i="4"/>
  <c r="P773" i="4" s="1"/>
  <c r="Q773" i="4" s="1"/>
  <c r="M772" i="4"/>
  <c r="P772" i="4" s="1"/>
  <c r="Q772" i="4" s="1"/>
  <c r="M771" i="4"/>
  <c r="P771" i="4" s="1"/>
  <c r="Q771" i="4" s="1"/>
  <c r="M770" i="4"/>
  <c r="P770" i="4" s="1"/>
  <c r="Q770" i="4" s="1"/>
  <c r="M769" i="4"/>
  <c r="P769" i="4" s="1"/>
  <c r="Q769" i="4" s="1"/>
  <c r="M768" i="4"/>
  <c r="P768" i="4" s="1"/>
  <c r="Q768" i="4" s="1"/>
  <c r="M767" i="4"/>
  <c r="P767" i="4" s="1"/>
  <c r="Q767" i="4" s="1"/>
  <c r="M766" i="4"/>
  <c r="P766" i="4" s="1"/>
  <c r="Q766" i="4" s="1"/>
  <c r="M765" i="4"/>
  <c r="P765" i="4" s="1"/>
  <c r="Q765" i="4" s="1"/>
  <c r="M764" i="4"/>
  <c r="P764" i="4" s="1"/>
  <c r="Q764" i="4" s="1"/>
  <c r="M763" i="4"/>
  <c r="P763" i="4" s="1"/>
  <c r="Q763" i="4" s="1"/>
  <c r="M762" i="4"/>
  <c r="P762" i="4" s="1"/>
  <c r="Q762" i="4" s="1"/>
  <c r="M761" i="4"/>
  <c r="P761" i="4" s="1"/>
  <c r="Q761" i="4" s="1"/>
  <c r="M760" i="4"/>
  <c r="P760" i="4" s="1"/>
  <c r="Q760" i="4" s="1"/>
  <c r="M759" i="4"/>
  <c r="P759" i="4" s="1"/>
  <c r="Q759" i="4" s="1"/>
  <c r="M758" i="4"/>
  <c r="P758" i="4" s="1"/>
  <c r="Q758" i="4" s="1"/>
  <c r="M757" i="4"/>
  <c r="P757" i="4" s="1"/>
  <c r="Q757" i="4" s="1"/>
  <c r="M756" i="4"/>
  <c r="P756" i="4" s="1"/>
  <c r="Q756" i="4" s="1"/>
  <c r="M755" i="4"/>
  <c r="P755" i="4" s="1"/>
  <c r="Q755" i="4" s="1"/>
  <c r="M754" i="4"/>
  <c r="P754" i="4" s="1"/>
  <c r="Q754" i="4" s="1"/>
  <c r="M753" i="4"/>
  <c r="P753" i="4" s="1"/>
  <c r="Q753" i="4" s="1"/>
  <c r="M752" i="4"/>
  <c r="P752" i="4" s="1"/>
  <c r="Q752" i="4" s="1"/>
  <c r="M751" i="4"/>
  <c r="P751" i="4" s="1"/>
  <c r="Q751" i="4" s="1"/>
  <c r="M750" i="4"/>
  <c r="P750" i="4" s="1"/>
  <c r="Q750" i="4" s="1"/>
  <c r="M749" i="4"/>
  <c r="P749" i="4" s="1"/>
  <c r="Q749" i="4" s="1"/>
  <c r="M748" i="4"/>
  <c r="P748" i="4" s="1"/>
  <c r="Q748" i="4" s="1"/>
  <c r="M747" i="4"/>
  <c r="O747" i="4" s="1"/>
  <c r="M746" i="4"/>
  <c r="P746" i="4" s="1"/>
  <c r="Q746" i="4" s="1"/>
  <c r="M745" i="4"/>
  <c r="P745" i="4" s="1"/>
  <c r="Q745" i="4" s="1"/>
  <c r="M744" i="4"/>
  <c r="P744" i="4" s="1"/>
  <c r="Q744" i="4" s="1"/>
  <c r="O773" i="4" l="1"/>
  <c r="O776" i="4"/>
  <c r="O777" i="4"/>
  <c r="O778" i="4"/>
  <c r="O779" i="4"/>
  <c r="O780" i="4"/>
  <c r="O781" i="4"/>
  <c r="O782" i="4"/>
  <c r="O774" i="4"/>
  <c r="P775" i="4"/>
  <c r="Q775" i="4" s="1"/>
  <c r="O746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45" i="4"/>
  <c r="P747" i="4"/>
  <c r="Q747" i="4" s="1"/>
  <c r="O744" i="4"/>
  <c r="M697" i="4" l="1"/>
  <c r="P697" i="4" s="1"/>
  <c r="M696" i="4"/>
  <c r="P696" i="4" s="1"/>
  <c r="M695" i="4"/>
  <c r="P695" i="4" s="1"/>
  <c r="M694" i="4"/>
  <c r="P694" i="4" s="1"/>
  <c r="M693" i="4"/>
  <c r="P693" i="4" s="1"/>
  <c r="M692" i="4"/>
  <c r="P692" i="4" s="1"/>
  <c r="M691" i="4"/>
  <c r="P691" i="4" s="1"/>
  <c r="M690" i="4"/>
  <c r="P690" i="4" s="1"/>
  <c r="M686" i="4"/>
  <c r="P686" i="4" s="1"/>
  <c r="M685" i="4"/>
  <c r="P685" i="4" s="1"/>
  <c r="M684" i="4"/>
  <c r="P684" i="4" s="1"/>
  <c r="M683" i="4"/>
  <c r="P683" i="4" s="1"/>
  <c r="M682" i="4"/>
  <c r="P682" i="4" s="1"/>
  <c r="M681" i="4"/>
  <c r="P681" i="4" s="1"/>
  <c r="M680" i="4"/>
  <c r="P680" i="4" s="1"/>
  <c r="M679" i="4"/>
  <c r="P679" i="4" s="1"/>
  <c r="M678" i="4"/>
  <c r="P678" i="4" s="1"/>
  <c r="M677" i="4"/>
  <c r="P677" i="4" s="1"/>
  <c r="M676" i="4"/>
  <c r="P676" i="4" s="1"/>
  <c r="M675" i="4"/>
  <c r="P675" i="4" s="1"/>
  <c r="M674" i="4"/>
  <c r="P674" i="4" s="1"/>
  <c r="M673" i="4"/>
  <c r="P673" i="4" s="1"/>
  <c r="M672" i="4"/>
  <c r="P672" i="4" s="1"/>
  <c r="M671" i="4"/>
  <c r="P671" i="4" s="1"/>
  <c r="M670" i="4"/>
  <c r="P670" i="4" s="1"/>
  <c r="M669" i="4"/>
  <c r="P669" i="4" s="1"/>
  <c r="M668" i="4"/>
  <c r="P668" i="4" s="1"/>
  <c r="M667" i="4"/>
  <c r="P667" i="4" s="1"/>
  <c r="M666" i="4"/>
  <c r="P666" i="4" s="1"/>
  <c r="M665" i="4"/>
  <c r="P665" i="4" s="1"/>
  <c r="M664" i="4"/>
  <c r="P664" i="4" s="1"/>
  <c r="M663" i="4"/>
  <c r="P663" i="4" s="1"/>
  <c r="M662" i="4"/>
  <c r="P662" i="4" s="1"/>
  <c r="M661" i="4"/>
  <c r="P661" i="4" s="1"/>
  <c r="M660" i="4"/>
  <c r="P660" i="4" s="1"/>
  <c r="M659" i="4"/>
  <c r="P659" i="4" s="1"/>
  <c r="M658" i="4"/>
  <c r="P658" i="4" s="1"/>
  <c r="M657" i="4"/>
  <c r="P657" i="4" s="1"/>
  <c r="M656" i="4"/>
  <c r="P656" i="4" s="1"/>
  <c r="M655" i="4"/>
  <c r="P655" i="4" s="1"/>
  <c r="M215" i="4"/>
  <c r="O215" i="4" s="1"/>
  <c r="M214" i="4"/>
  <c r="P214" i="4" s="1"/>
  <c r="Q214" i="4" s="1"/>
  <c r="M213" i="4"/>
  <c r="O213" i="4" s="1"/>
  <c r="M212" i="4"/>
  <c r="O212" i="4" s="1"/>
  <c r="M211" i="4"/>
  <c r="O211" i="4" s="1"/>
  <c r="M210" i="4"/>
  <c r="P210" i="4" s="1"/>
  <c r="Q210" i="4" s="1"/>
  <c r="M209" i="4"/>
  <c r="O209" i="4" s="1"/>
  <c r="M208" i="4"/>
  <c r="O208" i="4" s="1"/>
  <c r="M207" i="4"/>
  <c r="P207" i="4" s="1"/>
  <c r="Q207" i="4" s="1"/>
  <c r="M206" i="4"/>
  <c r="O206" i="4" s="1"/>
  <c r="M205" i="4"/>
  <c r="P205" i="4" s="1"/>
  <c r="Q205" i="4" s="1"/>
  <c r="M204" i="4"/>
  <c r="O204" i="4" s="1"/>
  <c r="M203" i="4"/>
  <c r="P203" i="4" s="1"/>
  <c r="Q203" i="4" s="1"/>
  <c r="M202" i="4"/>
  <c r="O202" i="4" s="1"/>
  <c r="M201" i="4"/>
  <c r="P201" i="4" s="1"/>
  <c r="Q201" i="4" s="1"/>
  <c r="M200" i="4"/>
  <c r="O200" i="4" s="1"/>
  <c r="M199" i="4"/>
  <c r="P199" i="4" s="1"/>
  <c r="Q199" i="4" s="1"/>
  <c r="M198" i="4"/>
  <c r="O198" i="4" s="1"/>
  <c r="M197" i="4"/>
  <c r="P197" i="4" s="1"/>
  <c r="Q197" i="4" s="1"/>
  <c r="M196" i="4"/>
  <c r="O196" i="4" s="1"/>
  <c r="M195" i="4"/>
  <c r="P195" i="4" s="1"/>
  <c r="Q195" i="4" s="1"/>
  <c r="M194" i="4"/>
  <c r="O194" i="4" s="1"/>
  <c r="M193" i="4"/>
  <c r="P193" i="4" s="1"/>
  <c r="Q193" i="4" s="1"/>
  <c r="M192" i="4"/>
  <c r="O192" i="4" s="1"/>
  <c r="M191" i="4"/>
  <c r="P191" i="4" s="1"/>
  <c r="Q191" i="4" s="1"/>
  <c r="M190" i="4"/>
  <c r="O190" i="4" s="1"/>
  <c r="M189" i="4"/>
  <c r="P189" i="4" s="1"/>
  <c r="Q189" i="4" s="1"/>
  <c r="M188" i="4"/>
  <c r="O188" i="4" s="1"/>
  <c r="M187" i="4"/>
  <c r="P187" i="4" s="1"/>
  <c r="Q187" i="4" s="1"/>
  <c r="M186" i="4"/>
  <c r="O186" i="4" s="1"/>
  <c r="M185" i="4"/>
  <c r="P185" i="4" s="1"/>
  <c r="Q185" i="4" s="1"/>
  <c r="M184" i="4"/>
  <c r="O184" i="4" s="1"/>
  <c r="M183" i="4"/>
  <c r="P183" i="4" s="1"/>
  <c r="Q183" i="4" s="1"/>
  <c r="M182" i="4"/>
  <c r="P182" i="4" s="1"/>
  <c r="Q182" i="4" s="1"/>
  <c r="M181" i="4"/>
  <c r="P181" i="4" s="1"/>
  <c r="Q181" i="4" s="1"/>
  <c r="M180" i="4"/>
  <c r="P180" i="4" s="1"/>
  <c r="Q180" i="4" s="1"/>
  <c r="M179" i="4"/>
  <c r="P179" i="4" s="1"/>
  <c r="Q179" i="4" s="1"/>
  <c r="M178" i="4"/>
  <c r="P178" i="4" s="1"/>
  <c r="Q178" i="4" s="1"/>
  <c r="M177" i="4"/>
  <c r="P177" i="4" s="1"/>
  <c r="Q177" i="4" s="1"/>
  <c r="M176" i="4"/>
  <c r="P176" i="4" s="1"/>
  <c r="Q176" i="4" s="1"/>
  <c r="O690" i="4" l="1"/>
  <c r="Q690" i="4" s="1"/>
  <c r="O691" i="4"/>
  <c r="Q691" i="4" s="1"/>
  <c r="O692" i="4"/>
  <c r="Q692" i="4" s="1"/>
  <c r="O693" i="4"/>
  <c r="Q693" i="4" s="1"/>
  <c r="O694" i="4"/>
  <c r="Q694" i="4" s="1"/>
  <c r="O695" i="4"/>
  <c r="Q695" i="4" s="1"/>
  <c r="O696" i="4"/>
  <c r="Q696" i="4" s="1"/>
  <c r="O697" i="4"/>
  <c r="Q697" i="4" s="1"/>
  <c r="O655" i="4"/>
  <c r="Q655" i="4" s="1"/>
  <c r="O656" i="4"/>
  <c r="Q656" i="4" s="1"/>
  <c r="O657" i="4"/>
  <c r="Q657" i="4" s="1"/>
  <c r="O658" i="4"/>
  <c r="Q658" i="4" s="1"/>
  <c r="O659" i="4"/>
  <c r="Q659" i="4" s="1"/>
  <c r="O660" i="4"/>
  <c r="Q660" i="4" s="1"/>
  <c r="O661" i="4"/>
  <c r="Q661" i="4" s="1"/>
  <c r="O662" i="4"/>
  <c r="Q662" i="4" s="1"/>
  <c r="O663" i="4"/>
  <c r="Q663" i="4" s="1"/>
  <c r="O664" i="4"/>
  <c r="Q664" i="4" s="1"/>
  <c r="O665" i="4"/>
  <c r="Q665" i="4" s="1"/>
  <c r="O666" i="4"/>
  <c r="Q666" i="4" s="1"/>
  <c r="O667" i="4"/>
  <c r="Q667" i="4" s="1"/>
  <c r="O668" i="4"/>
  <c r="Q668" i="4" s="1"/>
  <c r="O669" i="4"/>
  <c r="Q669" i="4" s="1"/>
  <c r="O670" i="4"/>
  <c r="Q670" i="4" s="1"/>
  <c r="O671" i="4"/>
  <c r="Q671" i="4" s="1"/>
  <c r="O672" i="4"/>
  <c r="Q672" i="4" s="1"/>
  <c r="O673" i="4"/>
  <c r="Q673" i="4" s="1"/>
  <c r="O674" i="4"/>
  <c r="Q674" i="4" s="1"/>
  <c r="O675" i="4"/>
  <c r="Q675" i="4" s="1"/>
  <c r="O676" i="4"/>
  <c r="Q676" i="4" s="1"/>
  <c r="O677" i="4"/>
  <c r="Q677" i="4" s="1"/>
  <c r="O678" i="4"/>
  <c r="Q678" i="4" s="1"/>
  <c r="O679" i="4"/>
  <c r="Q679" i="4" s="1"/>
  <c r="O680" i="4"/>
  <c r="Q680" i="4" s="1"/>
  <c r="O681" i="4"/>
  <c r="Q681" i="4" s="1"/>
  <c r="O682" i="4"/>
  <c r="Q682" i="4" s="1"/>
  <c r="O683" i="4"/>
  <c r="Q683" i="4" s="1"/>
  <c r="O684" i="4"/>
  <c r="Q684" i="4" s="1"/>
  <c r="O685" i="4"/>
  <c r="Q685" i="4" s="1"/>
  <c r="O686" i="4"/>
  <c r="Q686" i="4" s="1"/>
  <c r="O177" i="4"/>
  <c r="O179" i="4"/>
  <c r="O181" i="4"/>
  <c r="O183" i="4"/>
  <c r="O185" i="4"/>
  <c r="O187" i="4"/>
  <c r="O189" i="4"/>
  <c r="O191" i="4"/>
  <c r="O193" i="4"/>
  <c r="O195" i="4"/>
  <c r="O197" i="4"/>
  <c r="O199" i="4"/>
  <c r="O201" i="4"/>
  <c r="O203" i="4"/>
  <c r="O205" i="4"/>
  <c r="O207" i="4"/>
  <c r="O210" i="4"/>
  <c r="O214" i="4"/>
  <c r="P184" i="4"/>
  <c r="Q184" i="4" s="1"/>
  <c r="P186" i="4"/>
  <c r="Q186" i="4" s="1"/>
  <c r="P188" i="4"/>
  <c r="Q188" i="4" s="1"/>
  <c r="P190" i="4"/>
  <c r="Q190" i="4" s="1"/>
  <c r="P192" i="4"/>
  <c r="Q192" i="4" s="1"/>
  <c r="P194" i="4"/>
  <c r="Q194" i="4" s="1"/>
  <c r="P196" i="4"/>
  <c r="Q196" i="4" s="1"/>
  <c r="P198" i="4"/>
  <c r="Q198" i="4" s="1"/>
  <c r="P200" i="4"/>
  <c r="Q200" i="4" s="1"/>
  <c r="P202" i="4"/>
  <c r="Q202" i="4" s="1"/>
  <c r="P204" i="4"/>
  <c r="Q204" i="4" s="1"/>
  <c r="P206" i="4"/>
  <c r="Q206" i="4" s="1"/>
  <c r="P208" i="4"/>
  <c r="Q208" i="4" s="1"/>
  <c r="P209" i="4"/>
  <c r="Q209" i="4" s="1"/>
  <c r="P211" i="4"/>
  <c r="Q211" i="4" s="1"/>
  <c r="P212" i="4"/>
  <c r="Q212" i="4" s="1"/>
  <c r="P213" i="4"/>
  <c r="Q213" i="4" s="1"/>
  <c r="P215" i="4"/>
  <c r="Q215" i="4" s="1"/>
  <c r="O176" i="4"/>
  <c r="O178" i="4"/>
  <c r="O180" i="4"/>
  <c r="O182" i="4"/>
  <c r="M1243" i="4" l="1"/>
  <c r="P1243" i="4" s="1"/>
  <c r="Q1243" i="4" s="1"/>
  <c r="M1242" i="4"/>
  <c r="P1242" i="4" s="1"/>
  <c r="Q1242" i="4" s="1"/>
  <c r="M1241" i="4"/>
  <c r="P1241" i="4" s="1"/>
  <c r="Q1241" i="4" s="1"/>
  <c r="M1240" i="4"/>
  <c r="P1240" i="4" s="1"/>
  <c r="Q1240" i="4" s="1"/>
  <c r="M1239" i="4"/>
  <c r="P1239" i="4" s="1"/>
  <c r="Q1239" i="4" s="1"/>
  <c r="M1238" i="4"/>
  <c r="P1238" i="4" s="1"/>
  <c r="Q1238" i="4" s="1"/>
  <c r="M1237" i="4"/>
  <c r="P1237" i="4" s="1"/>
  <c r="Q1237" i="4" s="1"/>
  <c r="M1236" i="4"/>
  <c r="P1236" i="4" s="1"/>
  <c r="Q1236" i="4" s="1"/>
  <c r="M1235" i="4"/>
  <c r="P1235" i="4" s="1"/>
  <c r="Q1235" i="4" s="1"/>
  <c r="M1234" i="4"/>
  <c r="P1234" i="4" s="1"/>
  <c r="Q1234" i="4" s="1"/>
  <c r="M1233" i="4"/>
  <c r="P1233" i="4" s="1"/>
  <c r="Q1233" i="4" s="1"/>
  <c r="M1232" i="4"/>
  <c r="P1232" i="4" s="1"/>
  <c r="Q1232" i="4" s="1"/>
  <c r="M1231" i="4"/>
  <c r="P1231" i="4" s="1"/>
  <c r="Q1231" i="4" s="1"/>
  <c r="M1230" i="4"/>
  <c r="P1230" i="4" s="1"/>
  <c r="Q1230" i="4" s="1"/>
  <c r="M1229" i="4"/>
  <c r="P1229" i="4" s="1"/>
  <c r="Q1229" i="4" s="1"/>
  <c r="M1228" i="4"/>
  <c r="P1228" i="4" s="1"/>
  <c r="Q1228" i="4" s="1"/>
  <c r="M1227" i="4"/>
  <c r="P1227" i="4" s="1"/>
  <c r="Q1227" i="4" s="1"/>
  <c r="M1226" i="4"/>
  <c r="P1226" i="4" s="1"/>
  <c r="Q1226" i="4" s="1"/>
  <c r="M1225" i="4"/>
  <c r="P1225" i="4" s="1"/>
  <c r="Q1225" i="4" s="1"/>
  <c r="M1224" i="4"/>
  <c r="P1224" i="4" s="1"/>
  <c r="Q1224" i="4" s="1"/>
  <c r="M1223" i="4"/>
  <c r="P1223" i="4" s="1"/>
  <c r="Q1223" i="4" s="1"/>
  <c r="M1222" i="4"/>
  <c r="P1222" i="4" s="1"/>
  <c r="Q1222" i="4" s="1"/>
  <c r="M1221" i="4"/>
  <c r="P1221" i="4" s="1"/>
  <c r="Q1221" i="4" s="1"/>
  <c r="M1220" i="4"/>
  <c r="P1220" i="4" s="1"/>
  <c r="Q1220" i="4" s="1"/>
  <c r="M1219" i="4"/>
  <c r="P1219" i="4" s="1"/>
  <c r="Q1219" i="4" s="1"/>
  <c r="M1218" i="4"/>
  <c r="P1218" i="4" s="1"/>
  <c r="Q1218" i="4" s="1"/>
  <c r="M1217" i="4"/>
  <c r="P1217" i="4" s="1"/>
  <c r="Q1217" i="4" s="1"/>
  <c r="M1216" i="4"/>
  <c r="P1216" i="4" s="1"/>
  <c r="Q1216" i="4" s="1"/>
  <c r="M1215" i="4"/>
  <c r="P1215" i="4" s="1"/>
  <c r="Q1215" i="4" s="1"/>
  <c r="M1214" i="4"/>
  <c r="P1214" i="4" s="1"/>
  <c r="Q1214" i="4" s="1"/>
  <c r="M1213" i="4"/>
  <c r="P1213" i="4" s="1"/>
  <c r="Q1213" i="4" s="1"/>
  <c r="M1212" i="4"/>
  <c r="P1212" i="4" s="1"/>
  <c r="Q1212" i="4" s="1"/>
  <c r="M1211" i="4"/>
  <c r="P1211" i="4" s="1"/>
  <c r="Q1211" i="4" s="1"/>
  <c r="M1210" i="4"/>
  <c r="P1210" i="4" s="1"/>
  <c r="Q1210" i="4" s="1"/>
  <c r="M1209" i="4"/>
  <c r="P1209" i="4" s="1"/>
  <c r="Q1209" i="4" s="1"/>
  <c r="M1208" i="4"/>
  <c r="P1208" i="4" s="1"/>
  <c r="Q1208" i="4" s="1"/>
  <c r="M1207" i="4"/>
  <c r="P1207" i="4" s="1"/>
  <c r="Q1207" i="4" s="1"/>
  <c r="M1206" i="4"/>
  <c r="P1206" i="4" s="1"/>
  <c r="Q1206" i="4" s="1"/>
  <c r="M1205" i="4"/>
  <c r="P1205" i="4" s="1"/>
  <c r="Q1205" i="4" s="1"/>
  <c r="M1204" i="4"/>
  <c r="P1204" i="4" s="1"/>
  <c r="Q1204" i="4" s="1"/>
  <c r="O1204" i="4" l="1"/>
  <c r="O1205" i="4"/>
  <c r="O1206" i="4"/>
  <c r="O1207" i="4"/>
  <c r="O1208" i="4"/>
  <c r="O1209" i="4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M309" i="4" l="1"/>
  <c r="P309" i="4" s="1"/>
  <c r="Q309" i="4" s="1"/>
  <c r="M308" i="4"/>
  <c r="P308" i="4" s="1"/>
  <c r="Q308" i="4" s="1"/>
  <c r="M307" i="4"/>
  <c r="P307" i="4" s="1"/>
  <c r="Q307" i="4" s="1"/>
  <c r="F307" i="4"/>
  <c r="O306" i="4"/>
  <c r="M306" i="4"/>
  <c r="P306" i="4" s="1"/>
  <c r="Q306" i="4" s="1"/>
  <c r="F306" i="4"/>
  <c r="M305" i="4"/>
  <c r="O305" i="4" s="1"/>
  <c r="F305" i="4"/>
  <c r="M304" i="4"/>
  <c r="P304" i="4" s="1"/>
  <c r="Q304" i="4" s="1"/>
  <c r="F304" i="4"/>
  <c r="M303" i="4"/>
  <c r="P303" i="4" s="1"/>
  <c r="Q303" i="4" s="1"/>
  <c r="F303" i="4"/>
  <c r="M302" i="4"/>
  <c r="O302" i="4" s="1"/>
  <c r="F302" i="4"/>
  <c r="M301" i="4"/>
  <c r="O301" i="4" s="1"/>
  <c r="F301" i="4"/>
  <c r="M300" i="4"/>
  <c r="P300" i="4" s="1"/>
  <c r="Q300" i="4" s="1"/>
  <c r="F300" i="4"/>
  <c r="M299" i="4"/>
  <c r="P299" i="4" s="1"/>
  <c r="Q299" i="4" s="1"/>
  <c r="F299" i="4"/>
  <c r="M298" i="4"/>
  <c r="P298" i="4" s="1"/>
  <c r="Q298" i="4" s="1"/>
  <c r="F298" i="4"/>
  <c r="M297" i="4"/>
  <c r="O297" i="4" s="1"/>
  <c r="F297" i="4"/>
  <c r="M296" i="4"/>
  <c r="P296" i="4" s="1"/>
  <c r="Q296" i="4" s="1"/>
  <c r="F296" i="4"/>
  <c r="M295" i="4"/>
  <c r="F295" i="4"/>
  <c r="M294" i="4"/>
  <c r="P294" i="4" s="1"/>
  <c r="Q294" i="4" s="1"/>
  <c r="F294" i="4"/>
  <c r="P293" i="4"/>
  <c r="Q293" i="4" s="1"/>
  <c r="M293" i="4"/>
  <c r="O293" i="4" s="1"/>
  <c r="F293" i="4"/>
  <c r="M292" i="4"/>
  <c r="P292" i="4" s="1"/>
  <c r="Q292" i="4" s="1"/>
  <c r="F292" i="4"/>
  <c r="M291" i="4"/>
  <c r="F291" i="4"/>
  <c r="M290" i="4"/>
  <c r="P290" i="4" s="1"/>
  <c r="Q290" i="4" s="1"/>
  <c r="F290" i="4"/>
  <c r="M289" i="4"/>
  <c r="O289" i="4" s="1"/>
  <c r="F289" i="4"/>
  <c r="M288" i="4"/>
  <c r="P288" i="4" s="1"/>
  <c r="Q288" i="4" s="1"/>
  <c r="F288" i="4"/>
  <c r="M287" i="4"/>
  <c r="F287" i="4"/>
  <c r="M286" i="4"/>
  <c r="O286" i="4" s="1"/>
  <c r="F286" i="4"/>
  <c r="M285" i="4"/>
  <c r="O285" i="4" s="1"/>
  <c r="F285" i="4"/>
  <c r="M284" i="4"/>
  <c r="P284" i="4" s="1"/>
  <c r="Q284" i="4" s="1"/>
  <c r="F284" i="4"/>
  <c r="M283" i="4"/>
  <c r="F283" i="4"/>
  <c r="O282" i="4"/>
  <c r="M282" i="4"/>
  <c r="P282" i="4" s="1"/>
  <c r="Q282" i="4" s="1"/>
  <c r="F282" i="4"/>
  <c r="M281" i="4"/>
  <c r="O281" i="4" s="1"/>
  <c r="F281" i="4"/>
  <c r="M280" i="4"/>
  <c r="P280" i="4" s="1"/>
  <c r="Q280" i="4" s="1"/>
  <c r="F280" i="4"/>
  <c r="M279" i="4"/>
  <c r="F279" i="4"/>
  <c r="M278" i="4"/>
  <c r="P278" i="4" s="1"/>
  <c r="Q278" i="4" s="1"/>
  <c r="F278" i="4"/>
  <c r="M277" i="4"/>
  <c r="O277" i="4" s="1"/>
  <c r="F277" i="4"/>
  <c r="M276" i="4"/>
  <c r="P276" i="4" s="1"/>
  <c r="Q276" i="4" s="1"/>
  <c r="F276" i="4"/>
  <c r="M275" i="4"/>
  <c r="F275" i="4"/>
  <c r="M274" i="4"/>
  <c r="P274" i="4" s="1"/>
  <c r="Q274" i="4" s="1"/>
  <c r="F274" i="4"/>
  <c r="M273" i="4"/>
  <c r="O273" i="4" s="1"/>
  <c r="F273" i="4"/>
  <c r="M272" i="4"/>
  <c r="P272" i="4" s="1"/>
  <c r="Q272" i="4" s="1"/>
  <c r="F272" i="4"/>
  <c r="M271" i="4"/>
  <c r="F271" i="4"/>
  <c r="M270" i="4"/>
  <c r="O270" i="4" s="1"/>
  <c r="F270" i="4"/>
  <c r="O274" i="4" l="1"/>
  <c r="P286" i="4"/>
  <c r="Q286" i="4" s="1"/>
  <c r="P301" i="4"/>
  <c r="Q301" i="4" s="1"/>
  <c r="P285" i="4"/>
  <c r="Q285" i="4" s="1"/>
  <c r="O290" i="4"/>
  <c r="P302" i="4"/>
  <c r="Q302" i="4" s="1"/>
  <c r="P270" i="4"/>
  <c r="Q270" i="4" s="1"/>
  <c r="P277" i="4"/>
  <c r="Q277" i="4" s="1"/>
  <c r="O298" i="4"/>
  <c r="O278" i="4"/>
  <c r="P281" i="4"/>
  <c r="Q281" i="4" s="1"/>
  <c r="O294" i="4"/>
  <c r="P297" i="4"/>
  <c r="Q297" i="4" s="1"/>
  <c r="P273" i="4"/>
  <c r="Q273" i="4" s="1"/>
  <c r="P289" i="4"/>
  <c r="Q289" i="4" s="1"/>
  <c r="P305" i="4"/>
  <c r="Q305" i="4" s="1"/>
  <c r="P279" i="4"/>
  <c r="Q279" i="4" s="1"/>
  <c r="O279" i="4"/>
  <c r="P287" i="4"/>
  <c r="Q287" i="4" s="1"/>
  <c r="O287" i="4"/>
  <c r="P295" i="4"/>
  <c r="Q295" i="4" s="1"/>
  <c r="O295" i="4"/>
  <c r="P271" i="4"/>
  <c r="Q271" i="4" s="1"/>
  <c r="O271" i="4"/>
  <c r="P275" i="4"/>
  <c r="Q275" i="4" s="1"/>
  <c r="O275" i="4"/>
  <c r="P283" i="4"/>
  <c r="Q283" i="4" s="1"/>
  <c r="O283" i="4"/>
  <c r="P291" i="4"/>
  <c r="Q291" i="4" s="1"/>
  <c r="O291" i="4"/>
  <c r="O299" i="4"/>
  <c r="O303" i="4"/>
  <c r="O307" i="4"/>
  <c r="O308" i="4"/>
  <c r="O309" i="4"/>
  <c r="O272" i="4"/>
  <c r="O276" i="4"/>
  <c r="O280" i="4"/>
  <c r="O284" i="4"/>
  <c r="O288" i="4"/>
  <c r="O292" i="4"/>
  <c r="O296" i="4"/>
  <c r="O300" i="4"/>
  <c r="O304" i="4"/>
  <c r="K115" i="4" l="1"/>
  <c r="M115" i="4" s="1"/>
  <c r="P115" i="4" s="1"/>
  <c r="Q115" i="4" s="1"/>
  <c r="F115" i="4"/>
  <c r="I114" i="4"/>
  <c r="K114" i="4" s="1"/>
  <c r="M114" i="4" s="1"/>
  <c r="K113" i="4"/>
  <c r="M113" i="4" s="1"/>
  <c r="P113" i="4" s="1"/>
  <c r="Q113" i="4" s="1"/>
  <c r="F113" i="4"/>
  <c r="K112" i="4"/>
  <c r="M112" i="4" s="1"/>
  <c r="O112" i="4" s="1"/>
  <c r="F112" i="4"/>
  <c r="K111" i="4"/>
  <c r="M111" i="4" s="1"/>
  <c r="P111" i="4" s="1"/>
  <c r="Q111" i="4" s="1"/>
  <c r="K110" i="4"/>
  <c r="M110" i="4" s="1"/>
  <c r="I109" i="4"/>
  <c r="K109" i="4" s="1"/>
  <c r="M109" i="4" s="1"/>
  <c r="I108" i="4"/>
  <c r="K108" i="4" s="1"/>
  <c r="M108" i="4" s="1"/>
  <c r="K107" i="4"/>
  <c r="M107" i="4" s="1"/>
  <c r="F107" i="4"/>
  <c r="M106" i="4"/>
  <c r="P106" i="4" s="1"/>
  <c r="Q106" i="4" s="1"/>
  <c r="K106" i="4"/>
  <c r="F106" i="4"/>
  <c r="I105" i="4"/>
  <c r="K105" i="4" s="1"/>
  <c r="M105" i="4" s="1"/>
  <c r="M104" i="4"/>
  <c r="P104" i="4" s="1"/>
  <c r="Q104" i="4" s="1"/>
  <c r="K104" i="4"/>
  <c r="K103" i="4"/>
  <c r="M103" i="4" s="1"/>
  <c r="I102" i="4"/>
  <c r="K102" i="4" s="1"/>
  <c r="M102" i="4" s="1"/>
  <c r="I101" i="4"/>
  <c r="K101" i="4" s="1"/>
  <c r="M101" i="4" s="1"/>
  <c r="K100" i="4"/>
  <c r="M100" i="4" s="1"/>
  <c r="O100" i="4" s="1"/>
  <c r="I99" i="4"/>
  <c r="K99" i="4" s="1"/>
  <c r="M99" i="4" s="1"/>
  <c r="I98" i="4"/>
  <c r="K98" i="4" s="1"/>
  <c r="M98" i="4" s="1"/>
  <c r="I97" i="4"/>
  <c r="K97" i="4" s="1"/>
  <c r="M97" i="4" s="1"/>
  <c r="I96" i="4"/>
  <c r="K96" i="4" s="1"/>
  <c r="M96" i="4" s="1"/>
  <c r="K95" i="4"/>
  <c r="M95" i="4" s="1"/>
  <c r="I94" i="4"/>
  <c r="K94" i="4" s="1"/>
  <c r="M94" i="4" s="1"/>
  <c r="K93" i="4"/>
  <c r="M93" i="4" s="1"/>
  <c r="I92" i="4"/>
  <c r="K92" i="4" s="1"/>
  <c r="M92" i="4" s="1"/>
  <c r="K91" i="4"/>
  <c r="M91" i="4" s="1"/>
  <c r="K90" i="4"/>
  <c r="M90" i="4" s="1"/>
  <c r="K89" i="4"/>
  <c r="M89" i="4" s="1"/>
  <c r="I88" i="4"/>
  <c r="K88" i="4" s="1"/>
  <c r="M88" i="4" s="1"/>
  <c r="K87" i="4"/>
  <c r="M87" i="4" s="1"/>
  <c r="O87" i="4" s="1"/>
  <c r="K86" i="4"/>
  <c r="M86" i="4" s="1"/>
  <c r="I85" i="4"/>
  <c r="K85" i="4" s="1"/>
  <c r="M85" i="4" s="1"/>
  <c r="K84" i="4"/>
  <c r="M84" i="4" s="1"/>
  <c r="I83" i="4"/>
  <c r="K83" i="4" s="1"/>
  <c r="M83" i="4" s="1"/>
  <c r="I82" i="4"/>
  <c r="K82" i="4" s="1"/>
  <c r="M82" i="4" s="1"/>
  <c r="K81" i="4"/>
  <c r="M81" i="4" s="1"/>
  <c r="I80" i="4"/>
  <c r="K80" i="4" s="1"/>
  <c r="M80" i="4" s="1"/>
  <c r="M79" i="4"/>
  <c r="O79" i="4" s="1"/>
  <c r="K79" i="4"/>
  <c r="K78" i="4"/>
  <c r="M78" i="4" s="1"/>
  <c r="I78" i="4"/>
  <c r="K77" i="4"/>
  <c r="M77" i="4" s="1"/>
  <c r="K76" i="4"/>
  <c r="M76" i="4" s="1"/>
  <c r="O76" i="4" s="1"/>
  <c r="M1097" i="4"/>
  <c r="P1097" i="4" s="1"/>
  <c r="Q1097" i="4" s="1"/>
  <c r="M1096" i="4"/>
  <c r="P1096" i="4" s="1"/>
  <c r="Q1096" i="4" s="1"/>
  <c r="M1095" i="4"/>
  <c r="P1095" i="4" s="1"/>
  <c r="Q1095" i="4" s="1"/>
  <c r="M1094" i="4"/>
  <c r="P1094" i="4" s="1"/>
  <c r="Q1094" i="4" s="1"/>
  <c r="M1093" i="4"/>
  <c r="P1093" i="4" s="1"/>
  <c r="Q1093" i="4" s="1"/>
  <c r="M1092" i="4"/>
  <c r="P1092" i="4" s="1"/>
  <c r="Q1092" i="4" s="1"/>
  <c r="M1091" i="4"/>
  <c r="P1091" i="4" s="1"/>
  <c r="Q1091" i="4" s="1"/>
  <c r="M1090" i="4"/>
  <c r="P1090" i="4" s="1"/>
  <c r="Q1090" i="4" s="1"/>
  <c r="M1089" i="4"/>
  <c r="P1089" i="4" s="1"/>
  <c r="Q1089" i="4" s="1"/>
  <c r="M1088" i="4"/>
  <c r="P1088" i="4" s="1"/>
  <c r="Q1088" i="4" s="1"/>
  <c r="M1087" i="4"/>
  <c r="P1087" i="4" s="1"/>
  <c r="Q1087" i="4" s="1"/>
  <c r="M1086" i="4"/>
  <c r="P1086" i="4" s="1"/>
  <c r="Q1086" i="4" s="1"/>
  <c r="M1085" i="4"/>
  <c r="P1085" i="4" s="1"/>
  <c r="Q1085" i="4" s="1"/>
  <c r="M1084" i="4"/>
  <c r="P1084" i="4" s="1"/>
  <c r="Q1084" i="4" s="1"/>
  <c r="M1083" i="4"/>
  <c r="P1083" i="4" s="1"/>
  <c r="Q1083" i="4" s="1"/>
  <c r="M1082" i="4"/>
  <c r="P1082" i="4" s="1"/>
  <c r="Q1082" i="4" s="1"/>
  <c r="M1081" i="4"/>
  <c r="P1081" i="4" s="1"/>
  <c r="Q1081" i="4" s="1"/>
  <c r="M1053" i="4"/>
  <c r="P1053" i="4" s="1"/>
  <c r="Q1053" i="4" s="1"/>
  <c r="F1053" i="4"/>
  <c r="M1052" i="4"/>
  <c r="P1052" i="4" s="1"/>
  <c r="Q1052" i="4" s="1"/>
  <c r="F1052" i="4"/>
  <c r="M1051" i="4"/>
  <c r="O1051" i="4" s="1"/>
  <c r="F1051" i="4"/>
  <c r="M1050" i="4"/>
  <c r="P1050" i="4" s="1"/>
  <c r="Q1050" i="4" s="1"/>
  <c r="F1050" i="4"/>
  <c r="M1049" i="4"/>
  <c r="P1049" i="4" s="1"/>
  <c r="Q1049" i="4" s="1"/>
  <c r="F1049" i="4"/>
  <c r="M1048" i="4"/>
  <c r="O1048" i="4" s="1"/>
  <c r="F1048" i="4"/>
  <c r="P1047" i="4"/>
  <c r="Q1047" i="4" s="1"/>
  <c r="M1047" i="4"/>
  <c r="O1047" i="4" s="1"/>
  <c r="F1047" i="4"/>
  <c r="M1046" i="4"/>
  <c r="P1046" i="4" s="1"/>
  <c r="Q1046" i="4" s="1"/>
  <c r="F1046" i="4"/>
  <c r="M1045" i="4"/>
  <c r="P1045" i="4" s="1"/>
  <c r="Q1045" i="4" s="1"/>
  <c r="F1045" i="4"/>
  <c r="M1043" i="4"/>
  <c r="P1043" i="4" s="1"/>
  <c r="Q1043" i="4" s="1"/>
  <c r="F1043" i="4"/>
  <c r="M1042" i="4"/>
  <c r="O1042" i="4" s="1"/>
  <c r="F1042" i="4"/>
  <c r="M1041" i="4"/>
  <c r="P1041" i="4" s="1"/>
  <c r="Q1041" i="4" s="1"/>
  <c r="F1041" i="4"/>
  <c r="M1040" i="4"/>
  <c r="P1040" i="4" s="1"/>
  <c r="Q1040" i="4" s="1"/>
  <c r="F1040" i="4"/>
  <c r="M1039" i="4"/>
  <c r="P1039" i="4" s="1"/>
  <c r="Q1039" i="4" s="1"/>
  <c r="F1039" i="4"/>
  <c r="M1038" i="4"/>
  <c r="O1038" i="4" s="1"/>
  <c r="F1038" i="4"/>
  <c r="M1037" i="4"/>
  <c r="P1037" i="4" s="1"/>
  <c r="Q1037" i="4" s="1"/>
  <c r="F1037" i="4"/>
  <c r="M1036" i="4"/>
  <c r="P1036" i="4" s="1"/>
  <c r="Q1036" i="4" s="1"/>
  <c r="F1036" i="4"/>
  <c r="M1035" i="4"/>
  <c r="P1035" i="4" s="1"/>
  <c r="Q1035" i="4" s="1"/>
  <c r="F1035" i="4"/>
  <c r="O1033" i="4"/>
  <c r="M1033" i="4"/>
  <c r="P1033" i="4" s="1"/>
  <c r="Q1033" i="4" s="1"/>
  <c r="F1033" i="4"/>
  <c r="M1032" i="4"/>
  <c r="P1032" i="4" s="1"/>
  <c r="Q1032" i="4" s="1"/>
  <c r="F1032" i="4"/>
  <c r="M1031" i="4"/>
  <c r="P1031" i="4" s="1"/>
  <c r="Q1031" i="4" s="1"/>
  <c r="F1031" i="4"/>
  <c r="M1030" i="4"/>
  <c r="P1030" i="4" s="1"/>
  <c r="Q1030" i="4" s="1"/>
  <c r="F1030" i="4"/>
  <c r="M1029" i="4"/>
  <c r="P1029" i="4" s="1"/>
  <c r="Q1029" i="4" s="1"/>
  <c r="F1029" i="4"/>
  <c r="M1028" i="4"/>
  <c r="P1028" i="4" s="1"/>
  <c r="Q1028" i="4" s="1"/>
  <c r="F1028" i="4"/>
  <c r="M1027" i="4"/>
  <c r="P1027" i="4" s="1"/>
  <c r="Q1027" i="4" s="1"/>
  <c r="F1027" i="4"/>
  <c r="M1026" i="4"/>
  <c r="P1026" i="4" s="1"/>
  <c r="Q1026" i="4" s="1"/>
  <c r="F1026" i="4"/>
  <c r="M1025" i="4"/>
  <c r="P1025" i="4" s="1"/>
  <c r="Q1025" i="4" s="1"/>
  <c r="F1025" i="4"/>
  <c r="M1023" i="4"/>
  <c r="P1023" i="4" s="1"/>
  <c r="Q1023" i="4" s="1"/>
  <c r="F1023" i="4"/>
  <c r="M1022" i="4"/>
  <c r="P1022" i="4" s="1"/>
  <c r="Q1022" i="4" s="1"/>
  <c r="F1022" i="4"/>
  <c r="M1021" i="4"/>
  <c r="P1021" i="4" s="1"/>
  <c r="Q1021" i="4" s="1"/>
  <c r="F1021" i="4"/>
  <c r="M1020" i="4"/>
  <c r="O1020" i="4" s="1"/>
  <c r="F1020" i="4"/>
  <c r="M1019" i="4"/>
  <c r="P1019" i="4" s="1"/>
  <c r="Q1019" i="4" s="1"/>
  <c r="F1019" i="4"/>
  <c r="M1018" i="4"/>
  <c r="P1018" i="4" s="1"/>
  <c r="Q1018" i="4" s="1"/>
  <c r="F1018" i="4"/>
  <c r="M1017" i="4"/>
  <c r="O1017" i="4" s="1"/>
  <c r="F1017" i="4"/>
  <c r="M1016" i="4"/>
  <c r="O1016" i="4" s="1"/>
  <c r="F1016" i="4"/>
  <c r="M1015" i="4"/>
  <c r="P1015" i="4" s="1"/>
  <c r="Q1015" i="4" s="1"/>
  <c r="F1015" i="4"/>
  <c r="P1038" i="4" l="1"/>
  <c r="Q1038" i="4" s="1"/>
  <c r="O1052" i="4"/>
  <c r="P1016" i="4"/>
  <c r="Q1016" i="4" s="1"/>
  <c r="P1017" i="4"/>
  <c r="Q1017" i="4" s="1"/>
  <c r="O1043" i="4"/>
  <c r="O1035" i="4"/>
  <c r="P1048" i="4"/>
  <c r="Q1048" i="4" s="1"/>
  <c r="O93" i="4"/>
  <c r="P93" i="4"/>
  <c r="Q93" i="4" s="1"/>
  <c r="O90" i="4"/>
  <c r="P90" i="4"/>
  <c r="Q90" i="4" s="1"/>
  <c r="O107" i="4"/>
  <c r="P107" i="4"/>
  <c r="Q107" i="4" s="1"/>
  <c r="O84" i="4"/>
  <c r="P84" i="4"/>
  <c r="Q84" i="4" s="1"/>
  <c r="O1039" i="4"/>
  <c r="P1042" i="4"/>
  <c r="Q1042" i="4" s="1"/>
  <c r="P76" i="4"/>
  <c r="Q76" i="4" s="1"/>
  <c r="P87" i="4"/>
  <c r="Q87" i="4" s="1"/>
  <c r="P100" i="4"/>
  <c r="Q100" i="4" s="1"/>
  <c r="O1021" i="4"/>
  <c r="O1025" i="4"/>
  <c r="O1026" i="4"/>
  <c r="O1029" i="4"/>
  <c r="O1030" i="4"/>
  <c r="P1020" i="4"/>
  <c r="Q1020" i="4" s="1"/>
  <c r="P1051" i="4"/>
  <c r="Q1051" i="4" s="1"/>
  <c r="P79" i="4"/>
  <c r="Q79" i="4" s="1"/>
  <c r="P112" i="4"/>
  <c r="Q112" i="4" s="1"/>
  <c r="O91" i="4"/>
  <c r="P91" i="4"/>
  <c r="Q91" i="4" s="1"/>
  <c r="O105" i="4"/>
  <c r="P105" i="4"/>
  <c r="Q105" i="4" s="1"/>
  <c r="O114" i="4"/>
  <c r="P114" i="4"/>
  <c r="Q114" i="4" s="1"/>
  <c r="P78" i="4"/>
  <c r="Q78" i="4" s="1"/>
  <c r="O78" i="4"/>
  <c r="P80" i="4"/>
  <c r="Q80" i="4" s="1"/>
  <c r="O80" i="4"/>
  <c r="O96" i="4"/>
  <c r="P96" i="4"/>
  <c r="Q96" i="4" s="1"/>
  <c r="P98" i="4"/>
  <c r="Q98" i="4" s="1"/>
  <c r="O98" i="4"/>
  <c r="P103" i="4"/>
  <c r="Q103" i="4" s="1"/>
  <c r="O103" i="4"/>
  <c r="O109" i="4"/>
  <c r="P109" i="4"/>
  <c r="Q109" i="4" s="1"/>
  <c r="O82" i="4"/>
  <c r="P82" i="4"/>
  <c r="Q82" i="4" s="1"/>
  <c r="P89" i="4"/>
  <c r="Q89" i="4" s="1"/>
  <c r="O89" i="4"/>
  <c r="O102" i="4"/>
  <c r="P102" i="4"/>
  <c r="Q102" i="4" s="1"/>
  <c r="P108" i="4"/>
  <c r="Q108" i="4" s="1"/>
  <c r="O108" i="4"/>
  <c r="P81" i="4"/>
  <c r="Q81" i="4" s="1"/>
  <c r="O81" i="4"/>
  <c r="P83" i="4"/>
  <c r="Q83" i="4" s="1"/>
  <c r="O83" i="4"/>
  <c r="P85" i="4"/>
  <c r="Q85" i="4" s="1"/>
  <c r="O85" i="4"/>
  <c r="P92" i="4"/>
  <c r="Q92" i="4" s="1"/>
  <c r="O92" i="4"/>
  <c r="P94" i="4"/>
  <c r="Q94" i="4" s="1"/>
  <c r="O94" i="4"/>
  <c r="O110" i="4"/>
  <c r="P110" i="4"/>
  <c r="Q110" i="4" s="1"/>
  <c r="P77" i="4"/>
  <c r="Q77" i="4" s="1"/>
  <c r="O77" i="4"/>
  <c r="P86" i="4"/>
  <c r="Q86" i="4" s="1"/>
  <c r="O86" i="4"/>
  <c r="P88" i="4"/>
  <c r="Q88" i="4" s="1"/>
  <c r="O88" i="4"/>
  <c r="P95" i="4"/>
  <c r="Q95" i="4" s="1"/>
  <c r="O95" i="4"/>
  <c r="P97" i="4"/>
  <c r="Q97" i="4" s="1"/>
  <c r="O97" i="4"/>
  <c r="P99" i="4"/>
  <c r="Q99" i="4" s="1"/>
  <c r="O99" i="4"/>
  <c r="P101" i="4"/>
  <c r="Q101" i="4" s="1"/>
  <c r="O101" i="4"/>
  <c r="O104" i="4"/>
  <c r="O106" i="4"/>
  <c r="O111" i="4"/>
  <c r="O113" i="4"/>
  <c r="O115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22" i="4"/>
  <c r="O1027" i="4"/>
  <c r="O1031" i="4"/>
  <c r="O1036" i="4"/>
  <c r="O1040" i="4"/>
  <c r="O1045" i="4"/>
  <c r="O1049" i="4"/>
  <c r="O1053" i="4"/>
  <c r="O1018" i="4"/>
  <c r="O1015" i="4"/>
  <c r="O1019" i="4"/>
  <c r="O1023" i="4"/>
  <c r="O1028" i="4"/>
  <c r="O1032" i="4"/>
  <c r="O1037" i="4"/>
  <c r="O1041" i="4"/>
  <c r="O1046" i="4"/>
  <c r="O1050" i="4"/>
  <c r="M1001" i="4" l="1"/>
  <c r="P1001" i="4" s="1"/>
  <c r="Q1001" i="4" s="1"/>
  <c r="M1000" i="4"/>
  <c r="P1000" i="4" s="1"/>
  <c r="Q1000" i="4" s="1"/>
  <c r="M999" i="4"/>
  <c r="P999" i="4" s="1"/>
  <c r="Q999" i="4" s="1"/>
  <c r="M991" i="4"/>
  <c r="P991" i="4" s="1"/>
  <c r="Q991" i="4" s="1"/>
  <c r="M990" i="4"/>
  <c r="O990" i="4" s="1"/>
  <c r="M989" i="4"/>
  <c r="P989" i="4" s="1"/>
  <c r="Q989" i="4" s="1"/>
  <c r="M981" i="4"/>
  <c r="P981" i="4" s="1"/>
  <c r="Q981" i="4" s="1"/>
  <c r="M980" i="4"/>
  <c r="P980" i="4" s="1"/>
  <c r="Q980" i="4" s="1"/>
  <c r="M979" i="4"/>
  <c r="P979" i="4" s="1"/>
  <c r="Q979" i="4" s="1"/>
  <c r="M971" i="4"/>
  <c r="P971" i="4" s="1"/>
  <c r="Q971" i="4" s="1"/>
  <c r="M970" i="4"/>
  <c r="P970" i="4" s="1"/>
  <c r="Q970" i="4" s="1"/>
  <c r="M969" i="4"/>
  <c r="P969" i="4" s="1"/>
  <c r="Q969" i="4" s="1"/>
  <c r="O999" i="4" l="1"/>
  <c r="O1000" i="4"/>
  <c r="O1001" i="4"/>
  <c r="O989" i="4"/>
  <c r="O991" i="4"/>
  <c r="P990" i="4"/>
  <c r="Q990" i="4" s="1"/>
  <c r="O979" i="4"/>
  <c r="O980" i="4"/>
  <c r="O981" i="4"/>
  <c r="O969" i="4"/>
  <c r="O970" i="4"/>
  <c r="O971" i="4"/>
  <c r="M1187" i="4" l="1"/>
  <c r="P1187" i="4" s="1"/>
  <c r="Q1187" i="4" s="1"/>
  <c r="M1186" i="4"/>
  <c r="P1186" i="4" s="1"/>
  <c r="Q1186" i="4" s="1"/>
  <c r="M1185" i="4"/>
  <c r="P1185" i="4" s="1"/>
  <c r="Q1185" i="4" s="1"/>
  <c r="M1184" i="4"/>
  <c r="P1184" i="4" s="1"/>
  <c r="Q1184" i="4" s="1"/>
  <c r="M1183" i="4"/>
  <c r="P1183" i="4" s="1"/>
  <c r="Q1183" i="4" s="1"/>
  <c r="M1182" i="4"/>
  <c r="P1182" i="4" s="1"/>
  <c r="Q1182" i="4" s="1"/>
  <c r="M1181" i="4"/>
  <c r="P1181" i="4" s="1"/>
  <c r="Q1181" i="4" s="1"/>
  <c r="M1180" i="4"/>
  <c r="P1180" i="4" s="1"/>
  <c r="Q1180" i="4" s="1"/>
  <c r="M1179" i="4"/>
  <c r="P1179" i="4" s="1"/>
  <c r="Q1179" i="4" s="1"/>
  <c r="M1178" i="4"/>
  <c r="P1178" i="4" s="1"/>
  <c r="Q1178" i="4" s="1"/>
  <c r="M1177" i="4"/>
  <c r="P1177" i="4" s="1"/>
  <c r="Q1177" i="4" s="1"/>
  <c r="M1176" i="4"/>
  <c r="P1176" i="4" s="1"/>
  <c r="Q1176" i="4" s="1"/>
  <c r="M1175" i="4"/>
  <c r="P1175" i="4" s="1"/>
  <c r="Q1175" i="4" s="1"/>
  <c r="M1174" i="4"/>
  <c r="P1174" i="4" s="1"/>
  <c r="Q1174" i="4" s="1"/>
  <c r="M1173" i="4"/>
  <c r="P1173" i="4" s="1"/>
  <c r="Q1173" i="4" s="1"/>
  <c r="M1172" i="4"/>
  <c r="P1172" i="4" s="1"/>
  <c r="Q1172" i="4" s="1"/>
  <c r="M1171" i="4"/>
  <c r="P1171" i="4" s="1"/>
  <c r="Q1171" i="4" s="1"/>
  <c r="M1170" i="4"/>
  <c r="P1170" i="4" s="1"/>
  <c r="Q1170" i="4" s="1"/>
  <c r="M1169" i="4"/>
  <c r="P1169" i="4" s="1"/>
  <c r="Q1169" i="4" s="1"/>
  <c r="M1168" i="4"/>
  <c r="P1168" i="4" s="1"/>
  <c r="Q1168" i="4" s="1"/>
  <c r="M1167" i="4"/>
  <c r="P1167" i="4" s="1"/>
  <c r="Q1167" i="4" s="1"/>
  <c r="M1166" i="4"/>
  <c r="P1166" i="4" s="1"/>
  <c r="Q1166" i="4" s="1"/>
  <c r="M1165" i="4"/>
  <c r="P1165" i="4" s="1"/>
  <c r="Q1165" i="4" s="1"/>
  <c r="M1164" i="4"/>
  <c r="P1164" i="4" s="1"/>
  <c r="Q1164" i="4" s="1"/>
  <c r="M1163" i="4"/>
  <c r="P1163" i="4" s="1"/>
  <c r="Q1163" i="4" s="1"/>
  <c r="M1162" i="4"/>
  <c r="P1162" i="4" s="1"/>
  <c r="Q1162" i="4" s="1"/>
  <c r="M1161" i="4"/>
  <c r="P1161" i="4" s="1"/>
  <c r="Q1161" i="4" s="1"/>
  <c r="M1160" i="4"/>
  <c r="P1160" i="4" s="1"/>
  <c r="Q1160" i="4" s="1"/>
  <c r="M1159" i="4"/>
  <c r="P1159" i="4" s="1"/>
  <c r="Q1159" i="4" s="1"/>
  <c r="M1158" i="4"/>
  <c r="P1158" i="4" s="1"/>
  <c r="Q1158" i="4" s="1"/>
  <c r="O1158" i="4" l="1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M1282" i="4"/>
  <c r="P1282" i="4" s="1"/>
  <c r="Q1282" i="4" s="1"/>
  <c r="M1281" i="4"/>
  <c r="P1281" i="4" s="1"/>
  <c r="Q1281" i="4" s="1"/>
  <c r="M1272" i="4"/>
  <c r="O1272" i="4" s="1"/>
  <c r="M1271" i="4"/>
  <c r="O1271" i="4" s="1"/>
  <c r="M1252" i="4"/>
  <c r="O1252" i="4" s="1"/>
  <c r="M1251" i="4"/>
  <c r="O1251" i="4" s="1"/>
  <c r="M914" i="4"/>
  <c r="P914" i="4" s="1"/>
  <c r="Q914" i="4" s="1"/>
  <c r="M913" i="4"/>
  <c r="O913" i="4" s="1"/>
  <c r="M912" i="4"/>
  <c r="O912" i="4" s="1"/>
  <c r="M911" i="4"/>
  <c r="P911" i="4" s="1"/>
  <c r="Q911" i="4" s="1"/>
  <c r="M910" i="4"/>
  <c r="O910" i="4" s="1"/>
  <c r="M909" i="4"/>
  <c r="P909" i="4" s="1"/>
  <c r="Q909" i="4" s="1"/>
  <c r="M908" i="4"/>
  <c r="O908" i="4" s="1"/>
  <c r="M907" i="4"/>
  <c r="P907" i="4" s="1"/>
  <c r="Q907" i="4" s="1"/>
  <c r="M906" i="4"/>
  <c r="O906" i="4" s="1"/>
  <c r="M905" i="4"/>
  <c r="P905" i="4" s="1"/>
  <c r="Q905" i="4" s="1"/>
  <c r="M904" i="4"/>
  <c r="O904" i="4" s="1"/>
  <c r="M903" i="4"/>
  <c r="P903" i="4" s="1"/>
  <c r="Q903" i="4" s="1"/>
  <c r="M902" i="4"/>
  <c r="P902" i="4" s="1"/>
  <c r="Q902" i="4" s="1"/>
  <c r="M901" i="4"/>
  <c r="O901" i="4" s="1"/>
  <c r="M900" i="4"/>
  <c r="P900" i="4" s="1"/>
  <c r="Q900" i="4" s="1"/>
  <c r="M899" i="4"/>
  <c r="O899" i="4" s="1"/>
  <c r="M898" i="4"/>
  <c r="P898" i="4" s="1"/>
  <c r="Q898" i="4" s="1"/>
  <c r="M897" i="4"/>
  <c r="O897" i="4" s="1"/>
  <c r="M896" i="4"/>
  <c r="P896" i="4" s="1"/>
  <c r="Q896" i="4" s="1"/>
  <c r="M895" i="4"/>
  <c r="O895" i="4" s="1"/>
  <c r="M894" i="4"/>
  <c r="P894" i="4" s="1"/>
  <c r="Q894" i="4" s="1"/>
  <c r="M893" i="4"/>
  <c r="O893" i="4" s="1"/>
  <c r="M892" i="4"/>
  <c r="P892" i="4" s="1"/>
  <c r="Q892" i="4" s="1"/>
  <c r="M891" i="4"/>
  <c r="O891" i="4" s="1"/>
  <c r="M890" i="4"/>
  <c r="P890" i="4" s="1"/>
  <c r="Q890" i="4" s="1"/>
  <c r="M889" i="4"/>
  <c r="O889" i="4" s="1"/>
  <c r="M888" i="4"/>
  <c r="P888" i="4" s="1"/>
  <c r="Q888" i="4" s="1"/>
  <c r="M887" i="4"/>
  <c r="O887" i="4" s="1"/>
  <c r="M886" i="4"/>
  <c r="P886" i="4" s="1"/>
  <c r="Q886" i="4" s="1"/>
  <c r="M885" i="4"/>
  <c r="O885" i="4" s="1"/>
  <c r="M884" i="4"/>
  <c r="P884" i="4" s="1"/>
  <c r="Q884" i="4" s="1"/>
  <c r="M883" i="4"/>
  <c r="O883" i="4" s="1"/>
  <c r="M882" i="4"/>
  <c r="P882" i="4" s="1"/>
  <c r="Q882" i="4" s="1"/>
  <c r="M881" i="4"/>
  <c r="O881" i="4" s="1"/>
  <c r="M880" i="4"/>
  <c r="P880" i="4" s="1"/>
  <c r="Q880" i="4" s="1"/>
  <c r="M879" i="4"/>
  <c r="O879" i="4" s="1"/>
  <c r="M878" i="4"/>
  <c r="P878" i="4" s="1"/>
  <c r="Q878" i="4" s="1"/>
  <c r="M877" i="4"/>
  <c r="O877" i="4" s="1"/>
  <c r="M876" i="4"/>
  <c r="P876" i="4" s="1"/>
  <c r="Q876" i="4" s="1"/>
  <c r="M875" i="4"/>
  <c r="O875" i="4" s="1"/>
  <c r="P1251" i="4" l="1"/>
  <c r="Q1251" i="4" s="1"/>
  <c r="P1271" i="4"/>
  <c r="Q1271" i="4" s="1"/>
  <c r="P1252" i="4"/>
  <c r="Q1252" i="4" s="1"/>
  <c r="P1272" i="4"/>
  <c r="Q1272" i="4" s="1"/>
  <c r="O1281" i="4"/>
  <c r="O1282" i="4"/>
  <c r="O876" i="4"/>
  <c r="O878" i="4"/>
  <c r="O880" i="4"/>
  <c r="O882" i="4"/>
  <c r="O884" i="4"/>
  <c r="O886" i="4"/>
  <c r="O888" i="4"/>
  <c r="O890" i="4"/>
  <c r="O892" i="4"/>
  <c r="O894" i="4"/>
  <c r="O896" i="4"/>
  <c r="O898" i="4"/>
  <c r="O900" i="4"/>
  <c r="O902" i="4"/>
  <c r="O903" i="4"/>
  <c r="O905" i="4"/>
  <c r="O907" i="4"/>
  <c r="O909" i="4"/>
  <c r="O911" i="4"/>
  <c r="O914" i="4"/>
  <c r="P875" i="4"/>
  <c r="Q875" i="4" s="1"/>
  <c r="P877" i="4"/>
  <c r="Q877" i="4" s="1"/>
  <c r="P879" i="4"/>
  <c r="Q879" i="4" s="1"/>
  <c r="P881" i="4"/>
  <c r="Q881" i="4" s="1"/>
  <c r="P883" i="4"/>
  <c r="Q883" i="4" s="1"/>
  <c r="P885" i="4"/>
  <c r="Q885" i="4" s="1"/>
  <c r="P887" i="4"/>
  <c r="Q887" i="4" s="1"/>
  <c r="P889" i="4"/>
  <c r="Q889" i="4" s="1"/>
  <c r="P891" i="4"/>
  <c r="Q891" i="4" s="1"/>
  <c r="P893" i="4"/>
  <c r="Q893" i="4" s="1"/>
  <c r="P895" i="4"/>
  <c r="Q895" i="4" s="1"/>
  <c r="P897" i="4"/>
  <c r="Q897" i="4" s="1"/>
  <c r="P899" i="4"/>
  <c r="Q899" i="4" s="1"/>
  <c r="P901" i="4"/>
  <c r="Q901" i="4" s="1"/>
  <c r="P904" i="4"/>
  <c r="Q904" i="4" s="1"/>
  <c r="P906" i="4"/>
  <c r="Q906" i="4" s="1"/>
  <c r="P908" i="4"/>
  <c r="Q908" i="4" s="1"/>
  <c r="P910" i="4"/>
  <c r="Q910" i="4" s="1"/>
  <c r="P912" i="4"/>
  <c r="Q912" i="4" s="1"/>
  <c r="P913" i="4"/>
  <c r="Q913" i="4" s="1"/>
  <c r="M733" i="4"/>
  <c r="P733" i="4" s="1"/>
  <c r="Q733" i="4" s="1"/>
  <c r="F733" i="4"/>
  <c r="M732" i="4"/>
  <c r="P732" i="4" s="1"/>
  <c r="Q732" i="4" s="1"/>
  <c r="F732" i="4"/>
  <c r="M731" i="4"/>
  <c r="O731" i="4" s="1"/>
  <c r="F731" i="4"/>
  <c r="M730" i="4"/>
  <c r="P730" i="4" s="1"/>
  <c r="Q730" i="4" s="1"/>
  <c r="F730" i="4"/>
  <c r="M729" i="4"/>
  <c r="P729" i="4" s="1"/>
  <c r="Q729" i="4" s="1"/>
  <c r="F729" i="4"/>
  <c r="M725" i="4"/>
  <c r="P725" i="4" s="1"/>
  <c r="Q725" i="4" s="1"/>
  <c r="F725" i="4"/>
  <c r="M724" i="4"/>
  <c r="P724" i="4" s="1"/>
  <c r="Q724" i="4" s="1"/>
  <c r="F724" i="4"/>
  <c r="M723" i="4"/>
  <c r="O723" i="4" s="1"/>
  <c r="F723" i="4"/>
  <c r="M722" i="4"/>
  <c r="P722" i="4" s="1"/>
  <c r="Q722" i="4" s="1"/>
  <c r="F722" i="4"/>
  <c r="M721" i="4"/>
  <c r="P721" i="4" s="1"/>
  <c r="Q721" i="4" s="1"/>
  <c r="F721" i="4"/>
  <c r="M718" i="4"/>
  <c r="P718" i="4" s="1"/>
  <c r="Q718" i="4" s="1"/>
  <c r="F718" i="4"/>
  <c r="M717" i="4"/>
  <c r="P717" i="4" s="1"/>
  <c r="Q717" i="4" s="1"/>
  <c r="F717" i="4"/>
  <c r="M716" i="4"/>
  <c r="P716" i="4" s="1"/>
  <c r="Q716" i="4" s="1"/>
  <c r="F716" i="4"/>
  <c r="M715" i="4"/>
  <c r="P715" i="4" s="1"/>
  <c r="Q715" i="4" s="1"/>
  <c r="F715" i="4"/>
  <c r="M714" i="4"/>
  <c r="P714" i="4" s="1"/>
  <c r="Q714" i="4" s="1"/>
  <c r="F714" i="4"/>
  <c r="M711" i="4"/>
  <c r="P711" i="4" s="1"/>
  <c r="Q711" i="4" s="1"/>
  <c r="F711" i="4"/>
  <c r="M710" i="4"/>
  <c r="O710" i="4" s="1"/>
  <c r="F710" i="4"/>
  <c r="M709" i="4"/>
  <c r="O709" i="4" s="1"/>
  <c r="F709" i="4"/>
  <c r="M708" i="4"/>
  <c r="P708" i="4" s="1"/>
  <c r="Q708" i="4" s="1"/>
  <c r="F708" i="4"/>
  <c r="M707" i="4"/>
  <c r="P707" i="4" s="1"/>
  <c r="Q707" i="4" s="1"/>
  <c r="F707" i="4"/>
  <c r="M706" i="4"/>
  <c r="O706" i="4" s="1"/>
  <c r="F706" i="4"/>
  <c r="P706" i="4" l="1"/>
  <c r="Q706" i="4" s="1"/>
  <c r="O730" i="4"/>
  <c r="P710" i="4"/>
  <c r="Q710" i="4" s="1"/>
  <c r="P709" i="4"/>
  <c r="Q709" i="4" s="1"/>
  <c r="O724" i="4"/>
  <c r="O732" i="4"/>
  <c r="O716" i="4"/>
  <c r="O717" i="4"/>
  <c r="P723" i="4"/>
  <c r="Q723" i="4" s="1"/>
  <c r="P731" i="4"/>
  <c r="Q731" i="4" s="1"/>
  <c r="O729" i="4"/>
  <c r="O733" i="4"/>
  <c r="O721" i="4"/>
  <c r="O725" i="4"/>
  <c r="O722" i="4"/>
  <c r="O714" i="4"/>
  <c r="O718" i="4"/>
  <c r="O715" i="4"/>
  <c r="O707" i="4"/>
  <c r="O711" i="4"/>
  <c r="O708" i="4"/>
</calcChain>
</file>

<file path=xl/sharedStrings.xml><?xml version="1.0" encoding="utf-8"?>
<sst xmlns="http://schemas.openxmlformats.org/spreadsheetml/2006/main" count="2116" uniqueCount="928">
  <si>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</si>
  <si>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</si>
  <si>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</si>
  <si>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</si>
  <si>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</si>
  <si>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</si>
  <si>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</si>
  <si>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</si>
  <si>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</si>
  <si>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</si>
  <si>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</si>
  <si>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</si>
  <si>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</si>
  <si>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</si>
  <si>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</si>
  <si>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</si>
  <si>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</si>
  <si>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</si>
  <si>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</si>
  <si>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</si>
  <si>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</si>
  <si>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</si>
  <si>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Šilumos suvartojimas 60 m² ploto buto šildymui</t>
  </si>
  <si>
    <t>Mokėjimai už šilumą 60 m² ploto buto šildymui 
(su PVM)</t>
  </si>
  <si>
    <t>kWh/mėn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</si>
  <si>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</si>
  <si>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</si>
  <si>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</si>
  <si>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</si>
  <si>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</si>
  <si>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</si>
  <si>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</si>
  <si>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Mažeikiai (UAB "Mažeikių šilumos tinklai")</t>
  </si>
  <si>
    <t>Staty-bos metai</t>
  </si>
  <si>
    <t>Pavilnionių g. 31</t>
  </si>
  <si>
    <t>Bajorų kelias 3</t>
  </si>
  <si>
    <t>iki 1992</t>
  </si>
  <si>
    <t>J.Tiškevičiaus g. 6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</si>
  <si>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</si>
  <si>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</si>
  <si>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</si>
  <si>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</si>
  <si>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</si>
  <si>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</si>
  <si>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</si>
  <si>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</si>
  <si>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</si>
  <si>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Partizanų 20</t>
  </si>
  <si>
    <t>Baltų 2</t>
  </si>
  <si>
    <t>Baršausko 75</t>
  </si>
  <si>
    <t>Draugystės 6</t>
  </si>
  <si>
    <t>Juozapavičiaus 48 A</t>
  </si>
  <si>
    <t>MWh/m²/mėn.</t>
  </si>
  <si>
    <t>Partizanų 160 (renov.)</t>
  </si>
  <si>
    <t>Taikos 78 (renov.)</t>
  </si>
  <si>
    <t>MWh/m²/mėn</t>
  </si>
  <si>
    <t>Kalantos R. 23</t>
  </si>
  <si>
    <t>Stulginskio A. 64</t>
  </si>
  <si>
    <t>Jakšto 8</t>
  </si>
  <si>
    <t>VASARIO 16-OSIOS 8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</si>
  <si>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</si>
  <si>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</si>
  <si>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</si>
  <si>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</si>
  <si>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</si>
  <si>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</si>
  <si>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</si>
  <si>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</si>
  <si>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</si>
  <si>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</si>
  <si>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</si>
  <si>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</si>
  <si>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</si>
  <si>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</si>
  <si>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</si>
  <si>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</si>
  <si>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</si>
  <si>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</si>
  <si>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</si>
  <si>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</si>
  <si>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</si>
  <si>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</si>
  <si>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</si>
  <si>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</si>
  <si>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</si>
  <si>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</si>
  <si>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</si>
  <si>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</si>
  <si>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</si>
  <si>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</si>
  <si>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</si>
  <si>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</si>
  <si>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</si>
  <si>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</si>
  <si>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</si>
  <si>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</si>
  <si>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</si>
  <si>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</si>
  <si>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</si>
  <si>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</si>
  <si>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</si>
  <si>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Gelvonų g. 57</t>
  </si>
  <si>
    <t>Naugarduko g. 56</t>
  </si>
  <si>
    <t>Kanklių g. 10B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</si>
  <si>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</si>
  <si>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</si>
  <si>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</si>
  <si>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</si>
  <si>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Lentvario g. 1</t>
  </si>
  <si>
    <t>Vykinto g. 8</t>
  </si>
  <si>
    <t>V.Grybo g. 30</t>
  </si>
  <si>
    <t>Žygio g. 4</t>
  </si>
  <si>
    <t>Gedimino pr. 27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</si>
  <si>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</si>
  <si>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</si>
  <si>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</si>
  <si>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</si>
  <si>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</si>
  <si>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</si>
  <si>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</si>
  <si>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</si>
  <si>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</si>
  <si>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</si>
  <si>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</si>
  <si>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</si>
  <si>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</si>
  <si>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</si>
  <si>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</si>
  <si>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</si>
  <si>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</si>
  <si>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</si>
  <si>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</si>
  <si>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</si>
  <si>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</si>
  <si>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</si>
  <si>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</si>
  <si>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</si>
  <si>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</si>
  <si>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Šaulių g. 26</t>
  </si>
  <si>
    <t>V. Kudirkos g. 47</t>
  </si>
  <si>
    <t>Šaulių g. 22</t>
  </si>
  <si>
    <t>Šakiai (UAB "Šakių šilumos tinklai")</t>
  </si>
  <si>
    <t>Šalčininkai (UAB „Šalčininkų šilumos tinklai")</t>
  </si>
  <si>
    <t>K.Vanagėlio g. 9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</si>
  <si>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</si>
  <si>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</si>
  <si>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</si>
  <si>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</si>
  <si>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</si>
  <si>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</si>
  <si>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</si>
  <si>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</si>
  <si>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</si>
  <si>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</si>
  <si>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</si>
  <si>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</si>
  <si>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</si>
  <si>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</si>
  <si>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</si>
  <si>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</si>
  <si>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</si>
  <si>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</si>
  <si>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</si>
  <si>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</si>
  <si>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</si>
  <si>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STATYBININKŲ 49</t>
  </si>
  <si>
    <t>VOLUNGĖS 12</t>
  </si>
  <si>
    <t>VOLUNGĖS 27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</si>
  <si>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</si>
  <si>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</si>
  <si>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</si>
  <si>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</si>
  <si>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</si>
  <si>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</si>
  <si>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</si>
  <si>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</si>
  <si>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</si>
  <si>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</si>
  <si>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</si>
  <si>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</si>
  <si>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</si>
  <si>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</si>
  <si>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Birutės 24</t>
  </si>
  <si>
    <t>Stoties 16</t>
  </si>
  <si>
    <t>Stoties 12</t>
  </si>
  <si>
    <t>Luokės 73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</si>
  <si>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</si>
  <si>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</si>
  <si>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</si>
  <si>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</si>
  <si>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</si>
  <si>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</si>
  <si>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</si>
  <si>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</si>
  <si>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</si>
  <si>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</si>
  <si>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</si>
  <si>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</si>
  <si>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</si>
  <si>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</si>
  <si>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</si>
  <si>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</si>
  <si>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</si>
  <si>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</si>
  <si>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</si>
  <si>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</si>
  <si>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</si>
  <si>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</si>
  <si>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</si>
  <si>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</si>
  <si>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</si>
  <si>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</si>
  <si>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</si>
  <si>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</si>
  <si>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</si>
  <si>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</si>
  <si>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</si>
  <si>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</si>
  <si>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</si>
  <si>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</si>
  <si>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</si>
  <si>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</si>
  <si>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</si>
  <si>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</si>
  <si>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</si>
  <si>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</si>
  <si>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</si>
  <si>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</si>
  <si>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</si>
  <si>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</si>
  <si>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</si>
  <si>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</si>
  <si>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</si>
  <si>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</si>
  <si>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</si>
  <si>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</si>
  <si>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</si>
  <si>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</si>
  <si>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</si>
  <si>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</si>
  <si>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</si>
  <si>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</si>
  <si>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</si>
  <si>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</si>
  <si>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</si>
  <si>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</si>
  <si>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</si>
  <si>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</si>
  <si>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</si>
  <si>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</si>
  <si>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</si>
  <si>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MOKYKLOS 3 PILVIŠKIAI</t>
  </si>
  <si>
    <t>Šaulių g. 12</t>
  </si>
  <si>
    <t>Akmenė (UAB „Akmenės energija“ (Eenergija))</t>
  </si>
  <si>
    <t>Bažnyčios 13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</si>
  <si>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</si>
  <si>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</si>
  <si>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</si>
  <si>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</si>
  <si>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</si>
  <si>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</si>
  <si>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</si>
  <si>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</si>
  <si>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</si>
  <si>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</si>
  <si>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</si>
  <si>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iki1992</t>
  </si>
  <si>
    <t>°C,</t>
  </si>
  <si>
    <t>vidutinė lauko oro temperatūra:</t>
  </si>
  <si>
    <t>dienolaipsniai:</t>
  </si>
  <si>
    <t>Anykščiai (UAB „Anykščių šiluma")</t>
  </si>
  <si>
    <t>Ignalina (UAB "Ignalinos šilumos tinklai")</t>
  </si>
  <si>
    <t>Jonava (UAB "Jonavos šilumos tinklai")</t>
  </si>
  <si>
    <t>MOKYKLOS  10</t>
  </si>
  <si>
    <t>Kaišiadorys (UAB "Kaišiadorių šiluma")</t>
  </si>
  <si>
    <t>Rožių g. 1, Žiežmariai</t>
  </si>
  <si>
    <t>Marijampolė (UAB "Litesko")</t>
  </si>
  <si>
    <t xml:space="preserve"> 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</si>
  <si>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</si>
  <si>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</si>
  <si>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</si>
  <si>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</si>
  <si>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Vytauto skg. 12,Zarasai</t>
  </si>
  <si>
    <t>Vytauto g. 21</t>
  </si>
  <si>
    <t>V. Kudirkos g. 70</t>
  </si>
  <si>
    <t>S. Banaičio g. 12</t>
  </si>
  <si>
    <t>V. Kudirkos g. 82</t>
  </si>
  <si>
    <t>Nepriklausomybės g. 3</t>
  </si>
  <si>
    <t>Vytauto g. 6</t>
  </si>
  <si>
    <t>S. Banaičio g. 3</t>
  </si>
  <si>
    <t>Šaulių g. 10</t>
  </si>
  <si>
    <t>Utena (UAB "Utenos šilumos tinklai")</t>
  </si>
  <si>
    <t>Didlaukio g. 22, 24</t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</si>
  <si>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</si>
  <si>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Eur/MWh</t>
  </si>
  <si>
    <t>Eur/m²/mėn</t>
  </si>
  <si>
    <t>Eur/mėn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</si>
  <si>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</si>
  <si>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</si>
  <si>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</si>
  <si>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</si>
  <si>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</si>
  <si>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</si>
  <si>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</si>
  <si>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</si>
  <si>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</si>
  <si>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</si>
  <si>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</si>
  <si>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</si>
  <si>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</si>
  <si>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</si>
  <si>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</si>
  <si>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>VERPĖJŲ 6</t>
  </si>
  <si>
    <t>SVEIKATOS 18</t>
  </si>
  <si>
    <t>Prūsų g. 15</t>
  </si>
  <si>
    <t>V. Kudirkos g. 102B</t>
  </si>
  <si>
    <t>Pakalnės g. 7, Lentvaris</t>
  </si>
  <si>
    <t>Lauko g. 12A, Lentvaris</t>
  </si>
  <si>
    <t>Aušros g. 99, Utena (renov.)</t>
  </si>
  <si>
    <t>Taikos g. 20, Utena (renov.)</t>
  </si>
  <si>
    <t>Taikos g. 26, Utena (renov.)</t>
  </si>
  <si>
    <t>Taikos g. 22, Utena (renov.)</t>
  </si>
  <si>
    <t>Krašuonos g. 3, Utena</t>
  </si>
  <si>
    <t>Kęstučio g. 9, Utena</t>
  </si>
  <si>
    <t>Tauragnų g. 4, Utena</t>
  </si>
  <si>
    <t>Elektrėnai (UAB "Elektrėnų komunalinis ūkis")</t>
  </si>
  <si>
    <t>Draugystės 16, Elektrėnai</t>
  </si>
  <si>
    <t>Šviesos 9, Elektrėnai</t>
  </si>
  <si>
    <t>Aukštaičių g. 31, Ignalina</t>
  </si>
  <si>
    <t>VASARIO 16-OSIOS  15</t>
  </si>
  <si>
    <t>CHEMIKŲ  24</t>
  </si>
  <si>
    <t>iki 1992 m.</t>
  </si>
  <si>
    <t>ŽEMAITIJOS 32 (renov.)</t>
  </si>
  <si>
    <t>NAFTININKŲ 12 (renov.)</t>
  </si>
  <si>
    <t>P.VILEIŠIO 4 (renov.)</t>
  </si>
  <si>
    <t>GAMYKLOS 17 (renov.)</t>
  </si>
  <si>
    <t>NAFTININKŲ 8 (renov.)</t>
  </si>
  <si>
    <t>M.Daukšos g.36-ojo NSB</t>
  </si>
  <si>
    <t>PAVASARIO 12</t>
  </si>
  <si>
    <t>PAVASARIO 16</t>
  </si>
  <si>
    <t>Pakruojis (UAB "Pakruojo šiluma")</t>
  </si>
  <si>
    <t>P.Mašioto 63</t>
  </si>
  <si>
    <t xml:space="preserve">Mažoji - 3                                                            </t>
  </si>
  <si>
    <t xml:space="preserve">Mažoji - 1                                                            </t>
  </si>
  <si>
    <t xml:space="preserve">Taikos 24                                                             </t>
  </si>
  <si>
    <t xml:space="preserve">Taikos 24A                                                            </t>
  </si>
  <si>
    <t>III. Daugiabučiai suvartojantys daug šilumos (senos statybos nerenovuoti namai)</t>
  </si>
  <si>
    <t>Margirio g. 9, Panevėžys</t>
  </si>
  <si>
    <t>Technikos g. 7, Kupiškis</t>
  </si>
  <si>
    <t>J. Tumo-Vaižganto g. 96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</si>
  <si>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</si>
  <si>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</si>
  <si>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IV. Daugiaubučiai suvartojantys labai daug šilumos (senos statybos, labai prastos šiluminės izoliacijos namai)</t>
  </si>
  <si>
    <t>Vėjo 12</t>
  </si>
  <si>
    <t>Šaulių g. 18</t>
  </si>
  <si>
    <t>Nepriklausomybės g. 5</t>
  </si>
  <si>
    <t>Kviečių g. 56 (renov.), Šiauliai</t>
  </si>
  <si>
    <t>Gegužių g. 19 (renov.), Šiauliai</t>
  </si>
  <si>
    <t>Klevų g. 13 (renov.), Šiauliai</t>
  </si>
  <si>
    <t>Vytauto g. 138 (renov.), Šiauliai</t>
  </si>
  <si>
    <t>Ežero g. 23, Šiauliai</t>
  </si>
  <si>
    <t>A. Mickevičiaus g. 38, Šiauliai</t>
  </si>
  <si>
    <t>Draugystės pr. 3A, Šiauliai</t>
  </si>
  <si>
    <t>Energetikų g. 11, Šiauliai</t>
  </si>
  <si>
    <t>Ežero g. 14, Šiauliai</t>
  </si>
  <si>
    <t>Mindaugo g. 18, Trakai</t>
  </si>
  <si>
    <t>Aušros g. 94, Utena (renov.)</t>
  </si>
  <si>
    <t>Taikos g. 50, Utena (renov.)</t>
  </si>
  <si>
    <t>Aukštakalnio g. 116, Utena</t>
  </si>
  <si>
    <t>Draugystės 1 (108)</t>
  </si>
  <si>
    <t>Dariaus ir Girėno 9 (503)</t>
  </si>
  <si>
    <t>Vytauto 54 (641)</t>
  </si>
  <si>
    <t>Mokolų 51 (606)</t>
  </si>
  <si>
    <t>Dariaus ir Girėno 13 (505)</t>
  </si>
  <si>
    <t>Draugystės 3 (110)</t>
  </si>
  <si>
    <t>Dariaus ir Girėno 11 (504)</t>
  </si>
  <si>
    <t>Vytenio 8 (656)</t>
  </si>
  <si>
    <t>R.Juknevičiaus 48 (527)</t>
  </si>
  <si>
    <t>Mokolų 9 (282)</t>
  </si>
  <si>
    <t>Vytauto 56A (639)</t>
  </si>
  <si>
    <t>Mokyklos 13 (348)</t>
  </si>
  <si>
    <t>Mokyklos 9 (331)</t>
  </si>
  <si>
    <t>J.Jablonskio 2 (889)</t>
  </si>
  <si>
    <t>M.Valančiaus. 18 (425-K)</t>
  </si>
  <si>
    <t>Jaunimo, 3 (1021)</t>
  </si>
  <si>
    <t>Nausupės 8 (824)</t>
  </si>
  <si>
    <t>Maironio. 34 (410-K)</t>
  </si>
  <si>
    <t>Jaunimo, 7 (1060)</t>
  </si>
  <si>
    <t>Vytauto 21 (273)</t>
  </si>
  <si>
    <t>Vytauto 15 (268)</t>
  </si>
  <si>
    <t>K.Donelaičio. 5 - 2 (27-2K)</t>
  </si>
  <si>
    <t>Žemaitės. 10 (8-K)</t>
  </si>
  <si>
    <t>Žemaitės. 8 (7-K)</t>
  </si>
  <si>
    <t>Dvarkelio 11 (851)</t>
  </si>
  <si>
    <t>Kauno 20 (847)</t>
  </si>
  <si>
    <t>Lietuvininkų 4 (446)</t>
  </si>
  <si>
    <t>Dvarkelio 7 (841)</t>
  </si>
  <si>
    <t>Vilniaus 56 (30081)</t>
  </si>
  <si>
    <t>Rinkuškių 47B (36001)</t>
  </si>
  <si>
    <t>Vilniaus 77B (30085)</t>
  </si>
  <si>
    <t>Rinkuškių 49 (34001)</t>
  </si>
  <si>
    <t>Vilniaus 4 (30072)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</si>
  <si>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</si>
  <si>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</si>
  <si>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</si>
  <si>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</si>
  <si>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</si>
  <si>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</si>
  <si>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</si>
  <si>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</si>
  <si>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</si>
  <si>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</si>
  <si>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Skratiškių 12 (300012)</t>
  </si>
  <si>
    <t>Vilniaus 91A (30086)</t>
  </si>
  <si>
    <t>Vilniaus 93A (30088)</t>
  </si>
  <si>
    <t>Rinkuškių 20 (370011)</t>
  </si>
  <si>
    <t>Vytauto 60 (30117)</t>
  </si>
  <si>
    <t>Rotušės 26 (30061)</t>
  </si>
  <si>
    <t>Kilučių 11 (30048)</t>
  </si>
  <si>
    <t>Basanavičiaus 18 (30038)</t>
  </si>
  <si>
    <t>LIŠKIAVOS 8</t>
  </si>
  <si>
    <t>LIŠKIAVOS 5</t>
  </si>
  <si>
    <t>Žibučio g. 5 renovuotas</t>
  </si>
  <si>
    <t>Ažupiečių g. 6 renovuotas</t>
  </si>
  <si>
    <t>Ramybės g.5 renovuotas</t>
  </si>
  <si>
    <t>A.Vienuolio g.13 renovuotas</t>
  </si>
  <si>
    <t>Statybininkų g. 15 renovuotas</t>
  </si>
  <si>
    <t>Liudiškių g. 31a renovuotas</t>
  </si>
  <si>
    <t>Liudiškių g. 31c renovuotas</t>
  </si>
  <si>
    <t>Liudiškių g. 23 renovuotas</t>
  </si>
  <si>
    <t>Storių g. 9</t>
  </si>
  <si>
    <t>Basanavičiaus g.60</t>
  </si>
  <si>
    <t>Paupio g. 4</t>
  </si>
  <si>
    <t>J.Biliūno g.33</t>
  </si>
  <si>
    <t>Vilniaus g. 35</t>
  </si>
  <si>
    <t>Šaltupio g. 49</t>
  </si>
  <si>
    <t>Vairuotojų g. 3</t>
  </si>
  <si>
    <t>Valaukio g.6</t>
  </si>
  <si>
    <t>Mindaugo g.19</t>
  </si>
  <si>
    <t>Šviesos g. 16</t>
  </si>
  <si>
    <t>Birštonas (UAB "Birštono šiluma")</t>
  </si>
  <si>
    <t>B.Sruogos 12</t>
  </si>
  <si>
    <t>Vilniaus 12</t>
  </si>
  <si>
    <t>Draugystės 14, Elektrėnai</t>
  </si>
  <si>
    <t>Pergalės 55, Elektrėnai</t>
  </si>
  <si>
    <t>Šviesos 18, Elektrėnai</t>
  </si>
  <si>
    <t>Draugystės 25, Elektrėnai</t>
  </si>
  <si>
    <t>Draugystės 17, Elektrėnai</t>
  </si>
  <si>
    <t>Trakų 5, Elektrėnai</t>
  </si>
  <si>
    <t>Trakų 19, Elektrėnai</t>
  </si>
  <si>
    <t>BIRUTĖS   6 (renov.)</t>
  </si>
  <si>
    <t>PANERIŲ  17  (renov.)</t>
  </si>
  <si>
    <t>LIETAVOS  25</t>
  </si>
  <si>
    <t>KOSMONAUTŲ  11</t>
  </si>
  <si>
    <t>VILTIES  31A</t>
  </si>
  <si>
    <t>SODŲ  40</t>
  </si>
  <si>
    <t>KAUNO  94</t>
  </si>
  <si>
    <t>GIRELĖS   3</t>
  </si>
  <si>
    <t>MIŠKININKŲ  11</t>
  </si>
  <si>
    <t>Parko g. 6, Stasiūnai</t>
  </si>
  <si>
    <t>Parko g. 8, Stasiūnai</t>
  </si>
  <si>
    <t>Radvilėnų  5)</t>
  </si>
  <si>
    <t xml:space="preserve">Archyvo 48 </t>
  </si>
  <si>
    <t>Ašmenos 1-oji g. 10</t>
  </si>
  <si>
    <t>Sukilėlių 87A</t>
  </si>
  <si>
    <t>Kovo 11-osios 114 (renov.)</t>
  </si>
  <si>
    <t>Sąjungos a. 10 (renov.)</t>
  </si>
  <si>
    <t>Vievio 54 (renov.)</t>
  </si>
  <si>
    <t>Pašilės 96</t>
  </si>
  <si>
    <t>Lukšos-Daumanto 2</t>
  </si>
  <si>
    <t xml:space="preserve">Šiaurės 1 </t>
  </si>
  <si>
    <t>Masiulio T.12</t>
  </si>
  <si>
    <t>** Jaunimo g. 4 - su šilumos siurbliu šildymui ir karštam vandeniui</t>
  </si>
  <si>
    <t>*** Krėvės g. 115 A - su šilumos siurbliu karštam vandeniui</t>
  </si>
  <si>
    <t>(renov.)</t>
  </si>
  <si>
    <t>renovuotas daugiabutis namas</t>
  </si>
  <si>
    <t>Klaipėda (AB "Klaipėdos energija")</t>
  </si>
  <si>
    <t>Karoso g. 20</t>
  </si>
  <si>
    <t>Kalvos g. 7</t>
  </si>
  <si>
    <t>S.Daukanto g. 26</t>
  </si>
  <si>
    <t>Sodų g.10-ojo NSB (renov.)</t>
  </si>
  <si>
    <t>GAMYKLOS 3 (renov.)</t>
  </si>
  <si>
    <t>Gamyklos g.15-ojo NSB (renov.)</t>
  </si>
  <si>
    <t>P.Vileišio g.3-ojo NSB (renov.)</t>
  </si>
  <si>
    <t>BAŽNYČIOS 21</t>
  </si>
  <si>
    <t>Mažeikių 6 Viekšniai</t>
  </si>
  <si>
    <t>MINDAUGO 20</t>
  </si>
  <si>
    <t>SODŲ 11</t>
  </si>
  <si>
    <t>P.Mašioto 49</t>
  </si>
  <si>
    <t>V.Didžiojo 70</t>
  </si>
  <si>
    <t>V.Didžiojo 78</t>
  </si>
  <si>
    <t>Mindaugo -6a</t>
  </si>
  <si>
    <t>Mindaugo -6b</t>
  </si>
  <si>
    <t>iki 1993</t>
  </si>
  <si>
    <t>Saulėtekio 50</t>
  </si>
  <si>
    <t>P.Mašioto 39</t>
  </si>
  <si>
    <t>P.Mašioto 61</t>
  </si>
  <si>
    <t>Vasario 16-osios 19</t>
  </si>
  <si>
    <t>Ušinsko 31a</t>
  </si>
  <si>
    <t>Mindaugo 2c</t>
  </si>
  <si>
    <t>L.Giros 8</t>
  </si>
  <si>
    <t xml:space="preserve">Skvero 6                                            </t>
  </si>
  <si>
    <t>Basanavičiaus 2a</t>
  </si>
  <si>
    <t>Vilniaus 32</t>
  </si>
  <si>
    <t>V.Didžiojo 35</t>
  </si>
  <si>
    <t>Vilniaus 28</t>
  </si>
  <si>
    <t>Linkuva Joniškėlio 2</t>
  </si>
  <si>
    <t>Ušinsko 22</t>
  </si>
  <si>
    <t>Vasario 16-osios 13</t>
  </si>
  <si>
    <t>Vilniaus 34</t>
  </si>
  <si>
    <t xml:space="preserve">Vilniaus 33                                                         </t>
  </si>
  <si>
    <t>Kęstučio 8</t>
  </si>
  <si>
    <t>V. Kudirkos g. 102</t>
  </si>
  <si>
    <t>J. Basanavičiaus g. 4</t>
  </si>
  <si>
    <t>Draugystės takas 1</t>
  </si>
  <si>
    <t>Vytauto g. 17</t>
  </si>
  <si>
    <t>Vytauto g. 4</t>
  </si>
  <si>
    <t>Vytauto g. 10</t>
  </si>
  <si>
    <t>Draugystės takas 6</t>
  </si>
  <si>
    <t>Jaunystės takas 4</t>
  </si>
  <si>
    <t>A. Mickevičiaus g.1</t>
  </si>
  <si>
    <t>A. Mickevičiaus g.7</t>
  </si>
  <si>
    <t>A. Mickevičiaus g.15</t>
  </si>
  <si>
    <t>A. Mickevičiaus g. 16</t>
  </si>
  <si>
    <t>A. Mickevičiaus g.17A</t>
  </si>
  <si>
    <t>Šalčios g.12</t>
  </si>
  <si>
    <t>Vilniaus g.26</t>
  </si>
  <si>
    <t>Vilniaus g.51</t>
  </si>
  <si>
    <t>Mokyklos g.17</t>
  </si>
  <si>
    <t>Mokyklos g.21</t>
  </si>
  <si>
    <t>J. Sniadeckio g.27</t>
  </si>
  <si>
    <t>A. Mickevičiaus g.24</t>
  </si>
  <si>
    <t>Šalčios g.6</t>
  </si>
  <si>
    <t>Mokyklos g.19</t>
  </si>
  <si>
    <t>K. Korsako g. 41 (renov.), Šiauliai</t>
  </si>
  <si>
    <t>Miglovaros g. 25 (renov.), Šiauliai</t>
  </si>
  <si>
    <t>Ežero g. 5 (renov.), Šiauliai</t>
  </si>
  <si>
    <t>Ežero g. 7 (renov.), Šiauliai</t>
  </si>
  <si>
    <t>Aušros al. 51A, Šiauliai</t>
  </si>
  <si>
    <t>P. Cvirkos g. 75, Šiauliai</t>
  </si>
  <si>
    <t>A. Mickevičiaus g. 36, Šiauliai</t>
  </si>
  <si>
    <t>Vytauto g. 46, Trakai</t>
  </si>
  <si>
    <t>Lauko g. 6, Lentvaris</t>
  </si>
  <si>
    <t>Pakalnės g. 28, Lentvaris</t>
  </si>
  <si>
    <t>Mindaugo g. 6, Trakai</t>
  </si>
  <si>
    <t>Ežero g. 3A, Lentvaris</t>
  </si>
  <si>
    <t>Bažnyčios g. 11, Lentvaris</t>
  </si>
  <si>
    <t>Lauko g. 12, Lentvaris</t>
  </si>
  <si>
    <t>Mindaugo g. 12, Trakai</t>
  </si>
  <si>
    <t>Klevų al. 57, Lentvaris</t>
  </si>
  <si>
    <t>Pakalnės g. 27, Lentvaris</t>
  </si>
  <si>
    <t>Bažnyčios g. 20, Lentvaris</t>
  </si>
  <si>
    <t>Trakai, Lentvaris (UAB „Trakų energija")</t>
  </si>
  <si>
    <t>Aušros g. 97, Utena (renov.)</t>
  </si>
  <si>
    <t>Smėlio g. 2, Utena</t>
  </si>
  <si>
    <t>J.Basanavičiaus g. 102, Utena</t>
  </si>
  <si>
    <t>J. Basanavičiaus g. 108, Utena</t>
  </si>
  <si>
    <t>Kauno g. 27, Utena</t>
  </si>
  <si>
    <t>Žirmūnų g. 3 (renov.)</t>
  </si>
  <si>
    <t>Žirmūnų g. 126 (renov.)</t>
  </si>
  <si>
    <t>Žirmūnų g. 128 (renov.)</t>
  </si>
  <si>
    <t>J.Kubiliaus g. 4</t>
  </si>
  <si>
    <t>Žirmūnų g. 131 (renov.)</t>
  </si>
  <si>
    <t>Viršuliškių g. 22</t>
  </si>
  <si>
    <t>Ukmergės g. 216 (404017)</t>
  </si>
  <si>
    <t>S.Stanevičiaus g. 15 (111017)</t>
  </si>
  <si>
    <t>Krokuvos g. 1 (107042)</t>
  </si>
  <si>
    <t>Šilo g. 12</t>
  </si>
  <si>
    <t>Šilo g. 6</t>
  </si>
  <si>
    <t>Kosmonautų 28 (626) (renov.)</t>
  </si>
  <si>
    <t>Kosmonautų 12 (621) (renov.)</t>
  </si>
  <si>
    <t>Vilkaviškio 61 (286)</t>
  </si>
  <si>
    <t>A.Civinsko 7 (113) (renov.)</t>
  </si>
  <si>
    <t>Gėlių 14 (281)</t>
  </si>
  <si>
    <t>KLONIO 18A GNSB, 'VIJŪNĖLĖ'</t>
  </si>
  <si>
    <t>VYTAUTO 47 (renov.)</t>
  </si>
  <si>
    <t>ŠILTNAMIŲ 18 DNSB BERŽELIS</t>
  </si>
  <si>
    <t>GARDINO 22 (renov.)</t>
  </si>
  <si>
    <t>-</t>
  </si>
  <si>
    <t>ČIURLIONIO 74 (renov.)</t>
  </si>
  <si>
    <t>ŠILTNAMIŲ 22 DNSB BERŽELIS</t>
  </si>
  <si>
    <t>SEIRIJŲ 9 (renov.)</t>
  </si>
  <si>
    <t>SVEIKATOS 28 (renov.)</t>
  </si>
  <si>
    <t>ATEITIES 2 (renov.)</t>
  </si>
  <si>
    <t>VYTAUTO 6 DNSB PALMĖ</t>
  </si>
  <si>
    <t>ATEITIES 36 GNSB JIEVARAS</t>
  </si>
  <si>
    <t>VEISIEJŲ 9   DNSB SAULĖS TAKAS</t>
  </si>
  <si>
    <t>ATEITIES 14 DNSB BERŽAS</t>
  </si>
  <si>
    <t>ATEITIES 16 DNSB VINGIS</t>
  </si>
  <si>
    <t>ŠILTNAMIŲ 24 BENDRABUTIS</t>
  </si>
  <si>
    <t>ŠILTNAMIŲ 26 BENDRABUTIS</t>
  </si>
  <si>
    <t>NERAVŲ 27 BENDRABUTIS</t>
  </si>
  <si>
    <t>MELIORATORIŲ 4</t>
  </si>
  <si>
    <t>NERAVŲ 29 BENDRABUTIS</t>
  </si>
  <si>
    <t>Janonio 30 (KT-2027)</t>
  </si>
  <si>
    <t>Birutės 4 (KT-1586)</t>
  </si>
  <si>
    <t>Raseinių 9a  II korpusas (KT-1577)</t>
  </si>
  <si>
    <t>Raseinių 9 II korpusas (KT-1574)</t>
  </si>
  <si>
    <t>Pievų 6 (KT-1514)</t>
  </si>
  <si>
    <t>Birutės 2 (KT-1585)</t>
  </si>
  <si>
    <t>Pievų 2 (KT-1504)</t>
  </si>
  <si>
    <t>Mackevičiaus 29 (KT-1523)</t>
  </si>
  <si>
    <t>Dariaus ir Girėno 2-1 (KT-1546)</t>
  </si>
  <si>
    <t>Dariaus ir Girėno 2-2 (KT-1547)</t>
  </si>
  <si>
    <t>Dariaus ir Girėno 4 (KT-1549)</t>
  </si>
  <si>
    <t>Birutės 1 (KT-1556)</t>
  </si>
  <si>
    <t>Birutės 3 (KT-1557)</t>
  </si>
  <si>
    <t>Kooperacijos 28 (KT-1535)</t>
  </si>
  <si>
    <t>Janonio 12 (KT-1516)</t>
  </si>
  <si>
    <t>Vyt. Didžiojo 45 (KT-1538)</t>
  </si>
  <si>
    <t>Maironio 5a,Tytuvėnai (KT-1601)</t>
  </si>
  <si>
    <t>Masčio 54</t>
  </si>
  <si>
    <t>Dariaus ir Girėno 15</t>
  </si>
  <si>
    <t>Sodo 7 Akmenė</t>
  </si>
  <si>
    <t>Kęstučio 2 Akmenė</t>
  </si>
  <si>
    <t>Laižuvos 10 Akmenė</t>
  </si>
  <si>
    <t>Stadiono 13 Akmenė</t>
  </si>
  <si>
    <t>Žemaičių 45 Venta</t>
  </si>
  <si>
    <t>Stadiono 15 Akmenė</t>
  </si>
  <si>
    <t>Respublikos 5, Naujoji Akmenė</t>
  </si>
  <si>
    <t>Respublikos 11,Naujoji Akmenė</t>
  </si>
  <si>
    <t>Respublikos 3 Naujoji Akmenė</t>
  </si>
  <si>
    <t>Respublikos 27 Naujoji Akmenė</t>
  </si>
  <si>
    <t>Ramučių 4 Naujoji Akmenė</t>
  </si>
  <si>
    <t>V.Kudirkos 7 Naujoji Akmenė</t>
  </si>
  <si>
    <t>Žalgirio 31 Naujoji Akmenė</t>
  </si>
  <si>
    <t>V.Kudirkos 6 Naujoji Akmenė</t>
  </si>
  <si>
    <t>Ventos 16 Venta</t>
  </si>
  <si>
    <t>Respublikos 12 Naujoji Akmenė</t>
  </si>
  <si>
    <t>Bausko 8 Venta</t>
  </si>
  <si>
    <t>Žalgirio 5 Naujoji Akmenė</t>
  </si>
  <si>
    <t>Žalgirio 25 Naujoji Akmenė</t>
  </si>
  <si>
    <t>Žalgirio 3 Naujoji Akmenė</t>
  </si>
  <si>
    <t>Žemaitės 6 Akmenė</t>
  </si>
  <si>
    <t>Ramybės g. 9 renovuotas</t>
  </si>
  <si>
    <t>Žiburio g. 13</t>
  </si>
  <si>
    <t>Valančiau g. 4</t>
  </si>
  <si>
    <t>Šaltupio g. 12</t>
  </si>
  <si>
    <t>Šaltupio g. 10</t>
  </si>
  <si>
    <t>Dariaus ir Girėno g.5</t>
  </si>
  <si>
    <t>Ramybės g. 14</t>
  </si>
  <si>
    <t>Šviesos g. 12a</t>
  </si>
  <si>
    <t>Šviesos g. 8</t>
  </si>
  <si>
    <t>Šviesos g.16</t>
  </si>
  <si>
    <t>Šviesos g. 18</t>
  </si>
  <si>
    <t>Dariaus ir Girėno 23B</t>
  </si>
  <si>
    <t>B.Sruogos 10</t>
  </si>
  <si>
    <t>Vilniaus 10 III L</t>
  </si>
  <si>
    <t>Druskupio 4</t>
  </si>
  <si>
    <t>Draugystės 4, Elektrėnai</t>
  </si>
  <si>
    <t>Elektrinės 15, Elektrėnai</t>
  </si>
  <si>
    <t>Pergalės 13, Elektrėnai</t>
  </si>
  <si>
    <t>Sodų 10, Elektrėnai</t>
  </si>
  <si>
    <t>Sodų 12, Elektrėnai</t>
  </si>
  <si>
    <t>Sodų 3, Elektrėnai</t>
  </si>
  <si>
    <t>Šviesos 10, Elektrėnai</t>
  </si>
  <si>
    <t>Draugystės 11, Elektrėnai</t>
  </si>
  <si>
    <t>Draugystės 21, Elektrėnai</t>
  </si>
  <si>
    <t>Pergalės 11, Elektrėnai</t>
  </si>
  <si>
    <t>Pergalės 25, Elektrėnai</t>
  </si>
  <si>
    <t>Pergalės 7, Elektrėnai</t>
  </si>
  <si>
    <t>Saulės 15, Elektrėnai</t>
  </si>
  <si>
    <t>Saulės 24, Elektrėnai</t>
  </si>
  <si>
    <t>Trakų 14, Elektrėnai</t>
  </si>
  <si>
    <t>Saulės 11, Elektrėnai</t>
  </si>
  <si>
    <t>Saulės 12, Elektrėnai</t>
  </si>
  <si>
    <t>Saulės 20, Elektrėnai</t>
  </si>
  <si>
    <t>Trakų 12, Elektrėnai</t>
  </si>
  <si>
    <t>Trakų 15, Elektrėnai</t>
  </si>
  <si>
    <t>Trakų 3, Elektrėnai</t>
  </si>
  <si>
    <t>Turistų g. 47, Ignalina (ren.)</t>
  </si>
  <si>
    <t>Ateities g. 29, Ignalina (ren.)</t>
  </si>
  <si>
    <t>Turistų g. 43, Ignalina (ren.)</t>
  </si>
  <si>
    <t>Ateities g. 22, Ignalina (ren.)</t>
  </si>
  <si>
    <t>Laisvės g. 54, Ignalina (ren.)</t>
  </si>
  <si>
    <t>Ligoninės g. 9, Ignalina (ren.)</t>
  </si>
  <si>
    <t>Vasario 16-osios g. 44, Ignalina</t>
  </si>
  <si>
    <t xml:space="preserve">Aušros g. 8, Dūkštas, Ignalinos r. </t>
  </si>
  <si>
    <t>Turistų g. 11a, Ignalina</t>
  </si>
  <si>
    <t xml:space="preserve">Melioratorių g. 4, Vidiškių k. Ignalinos r. </t>
  </si>
  <si>
    <t xml:space="preserve">Sodų g. 4, Vidiškių k., Ignalinos r. </t>
  </si>
  <si>
    <t>LIETAVOS  31 (renov.)</t>
  </si>
  <si>
    <t>PARKO  3 (renov.)</t>
  </si>
  <si>
    <t>PANERIŲ  21 (renov.)</t>
  </si>
  <si>
    <t>KOSMONAUTŲ  20 (renov.)</t>
  </si>
  <si>
    <t>CHEMIKŲ  28  (renov.)</t>
  </si>
  <si>
    <t>ŽEIMIŲ TAKAS 3  (renov.)</t>
  </si>
  <si>
    <t>SODŲ  91  (renov.)</t>
  </si>
  <si>
    <t>CHEMIKŲ 112</t>
  </si>
  <si>
    <t>SODŲ  50A</t>
  </si>
  <si>
    <t>A.KULVIEČIO  17</t>
  </si>
  <si>
    <t>ŽALIOJI   8</t>
  </si>
  <si>
    <t>KOSMONAUTŲ  26</t>
  </si>
  <si>
    <t>CHEMIKŲ  23</t>
  </si>
  <si>
    <t>ŽALIOJI  17</t>
  </si>
  <si>
    <t>VILTIES  28</t>
  </si>
  <si>
    <t>CHEMIKŲ  62</t>
  </si>
  <si>
    <t>P.VAIČIŪNO  12</t>
  </si>
  <si>
    <t>ŽEMAITĖS   9</t>
  </si>
  <si>
    <t>A.KULVIEČIO   3</t>
  </si>
  <si>
    <t>VARNUTĖS   3A</t>
  </si>
  <si>
    <t>GIRELĖS   2</t>
  </si>
  <si>
    <t>CHEMIKŲ   8</t>
  </si>
  <si>
    <t>RUKLIO  10</t>
  </si>
  <si>
    <t>MIŠKININKŲ  13</t>
  </si>
  <si>
    <t>Gedimino g. 22, Kaišiadorys</t>
  </si>
  <si>
    <t>Gedimino g. 26, Kaišiadorys</t>
  </si>
  <si>
    <t>Gedimino g. 78, kaišiadorys</t>
  </si>
  <si>
    <t>Gedimino g. 94, Kaišiadorys</t>
  </si>
  <si>
    <t>Parko g. 25, Kaišiadorys</t>
  </si>
  <si>
    <t>Mokyklos g. 50, Mūro Stėvininkai</t>
  </si>
  <si>
    <t>Mokyklos g. 52, Mūro Stėvininkai</t>
  </si>
  <si>
    <t>Žaslių g. 62a, Žiežmariai</t>
  </si>
  <si>
    <t>Birutės g. 10, Kaišiadorys</t>
  </si>
  <si>
    <t>Jaunimo 4 (renov.)*</t>
  </si>
  <si>
    <t>Krėvės 115 A (renov)**</t>
  </si>
  <si>
    <t>Krėvės 61 (renov.)</t>
  </si>
  <si>
    <t>Masiulio T. 1 (renov)</t>
  </si>
  <si>
    <t>Jėgainės 23 (renov)</t>
  </si>
  <si>
    <t>Savanorių 237</t>
  </si>
  <si>
    <t xml:space="preserve">Armatūrininkų 6 </t>
  </si>
  <si>
    <t>Strazdo A. 77</t>
  </si>
  <si>
    <t>Instituto 18</t>
  </si>
  <si>
    <t>Birutės g.22A, GH k.</t>
  </si>
  <si>
    <t>Baltijos pr. 67 ®</t>
  </si>
  <si>
    <t>Kauno g.19 ®</t>
  </si>
  <si>
    <t>I.Simonaitytės g. 3 ®</t>
  </si>
  <si>
    <t xml:space="preserve">Taikos pr. 116 </t>
  </si>
  <si>
    <t>Kretingos g. 77 ®</t>
  </si>
  <si>
    <t>Dragūnų g. 11</t>
  </si>
  <si>
    <t>Ryšininkų g. 3 ®</t>
  </si>
  <si>
    <t>Žolynų g. 47</t>
  </si>
  <si>
    <t>Statybininkų g. 32 ®</t>
  </si>
  <si>
    <t>Statybininkų g.7a</t>
  </si>
  <si>
    <t>Reikjaviko g. 10 ®</t>
  </si>
  <si>
    <t>Naujojo Sodo g. 1C</t>
  </si>
  <si>
    <t>Debreceno g. 33 ®</t>
  </si>
  <si>
    <t>Vingio g. 11 ®</t>
  </si>
  <si>
    <t>Smiltelės g. 12 ®</t>
  </si>
  <si>
    <t>Varpų g. 8 ®</t>
  </si>
  <si>
    <t>Reikjaviko g. 2</t>
  </si>
  <si>
    <t>Laukininkų g. 36, 1k.</t>
  </si>
  <si>
    <t>Šiaulių g. 17</t>
  </si>
  <si>
    <t>Pietinė g. 9</t>
  </si>
  <si>
    <t>Baltijos pr. 59</t>
  </si>
  <si>
    <t>Smiltelės g. 5</t>
  </si>
  <si>
    <t>Lūžų g. 7</t>
  </si>
  <si>
    <t>Kalnupės g. 7</t>
  </si>
  <si>
    <t>Bandužių g. 11</t>
  </si>
  <si>
    <t>Alksnynės g. 9</t>
  </si>
  <si>
    <t>Panevežio g. 15</t>
  </si>
  <si>
    <t>Kretingos g. 50</t>
  </si>
  <si>
    <t>Liepų g. 44A</t>
  </si>
  <si>
    <t>Kauno g. 39A</t>
  </si>
  <si>
    <t>Švyturio g. 18</t>
  </si>
  <si>
    <t>Minijos g. 3</t>
  </si>
  <si>
    <t>Sulupės g. 13</t>
  </si>
  <si>
    <t>Rumpiškės g. 7</t>
  </si>
  <si>
    <t>Sodų g. 7</t>
  </si>
  <si>
    <t>S.Daukanto g. 36</t>
  </si>
  <si>
    <t>Ventos g. 31-ojo NSB (renov.)</t>
  </si>
  <si>
    <t>J.BASANAVIČIAUS 26 (renov.)</t>
  </si>
  <si>
    <t>ŽEMAITIJOS 19 (renov.)</t>
  </si>
  <si>
    <t>ŽEMAITIJOS 15 (renov.)</t>
  </si>
  <si>
    <t>ŽEMAITIJOS 41 (renov.)</t>
  </si>
  <si>
    <t>LAISVĖS 222 (renov.)</t>
  </si>
  <si>
    <t>PAVASARIO 41C (renov.)</t>
  </si>
  <si>
    <t>MINDAUGO 2 (renov.)</t>
  </si>
  <si>
    <t>P.VILEIŠIO 6 (renov.)</t>
  </si>
  <si>
    <t>LAISVĖS 226 (renov.)</t>
  </si>
  <si>
    <t>MINDAUGO 15 (renov.)</t>
  </si>
  <si>
    <t>ŽEMAITIJOS 18</t>
  </si>
  <si>
    <t>Taikos g.20-ojo NSB</t>
  </si>
  <si>
    <t>Tilto 15 Viekšniai</t>
  </si>
  <si>
    <t>TAIKOS 9</t>
  </si>
  <si>
    <t>VENTOS 16</t>
  </si>
  <si>
    <t>TYLIOJI 38</t>
  </si>
  <si>
    <t>S.Daukanto 8 Viekšniai</t>
  </si>
  <si>
    <t xml:space="preserve">Kruojos 4    </t>
  </si>
  <si>
    <t xml:space="preserve">P.Mašioto 37  </t>
  </si>
  <si>
    <t>Kruojos 6</t>
  </si>
  <si>
    <t xml:space="preserve">P. Mašioto 57  </t>
  </si>
  <si>
    <t>Pergalės g. 4</t>
  </si>
  <si>
    <t xml:space="preserve">P.Mašioto 53      </t>
  </si>
  <si>
    <t>Pergalės 14</t>
  </si>
  <si>
    <t>Taikos g. 18</t>
  </si>
  <si>
    <t>Vytauto Didžiojo g. 72</t>
  </si>
  <si>
    <t>Vytauto g. 36, Kupiškis</t>
  </si>
  <si>
    <t>Bažnyčios g. 11</t>
  </si>
  <si>
    <t>V. Kudirkos g. 92B</t>
  </si>
  <si>
    <t>Bažnyčios g. 13</t>
  </si>
  <si>
    <t>Nepriklausomybės g. 6</t>
  </si>
  <si>
    <t>Draugystės takas 4</t>
  </si>
  <si>
    <t>V. Kudirkos 57</t>
  </si>
  <si>
    <t>V. Kudirkos g. 37</t>
  </si>
  <si>
    <t>Bažnyčios g. 21</t>
  </si>
  <si>
    <t>Bažnyčios g. 15</t>
  </si>
  <si>
    <t>V. Kudirkos g. 108</t>
  </si>
  <si>
    <t>V. Kudirkos g. 80</t>
  </si>
  <si>
    <t>1.56</t>
  </si>
  <si>
    <t>A.Mickevičiaus g.3</t>
  </si>
  <si>
    <t>A.Mickevičiaus g.21</t>
  </si>
  <si>
    <t>Pramonės g.7</t>
  </si>
  <si>
    <t>J. Sniadeckio g.23</t>
  </si>
  <si>
    <t>Vilniaus g.13</t>
  </si>
  <si>
    <t>Vilniaus g.15A</t>
  </si>
  <si>
    <t>A.Mickevičiaus g.5</t>
  </si>
  <si>
    <t>Šalčios g.7</t>
  </si>
  <si>
    <t>Vilniaus g.26A</t>
  </si>
  <si>
    <t>Vilniaus g.9</t>
  </si>
  <si>
    <t>Vytauto g.22/1</t>
  </si>
  <si>
    <t>Vytauto g.22/2</t>
  </si>
  <si>
    <t>Vytauto g.29</t>
  </si>
  <si>
    <t>Vilniaus g.45/1</t>
  </si>
  <si>
    <t>Vilniaus g.45/2</t>
  </si>
  <si>
    <t>Vilniaus g.45/3</t>
  </si>
  <si>
    <t>Vytauto g. 149 (renov.), Šiauliai</t>
  </si>
  <si>
    <t>Dainų g. 40A (renov.), Šiauliai</t>
  </si>
  <si>
    <t>Gegužių g. 73 (renov), Šiauliai</t>
  </si>
  <si>
    <t>Kviečių g. 22(renov.), Šiauliai</t>
  </si>
  <si>
    <t>Draugystės pr. 18 (renov.), Šiauliai</t>
  </si>
  <si>
    <t>Draugystės pr. 9 (renov.), Šiauliai</t>
  </si>
  <si>
    <t>P. Cvirkos g. 65B, Šiauliai</t>
  </si>
  <si>
    <t>P. Grinkevičiaus g. 6 (renov.), Šiauliai</t>
  </si>
  <si>
    <t>Aido g. 17 (renov.), Šiauliai</t>
  </si>
  <si>
    <t>Dainų g. 4 (renov.), Šiauliai</t>
  </si>
  <si>
    <t>Ežero g. 9 (renov.), Šiauliai</t>
  </si>
  <si>
    <t>Putinų g. 10, Šiauliai</t>
  </si>
  <si>
    <t>Radviliškio g. 102, Šiauliai</t>
  </si>
  <si>
    <t>Vytauto g. 156, Šiauliai</t>
  </si>
  <si>
    <t>Ežero g. 12A, Šiauliai</t>
  </si>
  <si>
    <t>Kauno g. 22A, Šiauliai</t>
  </si>
  <si>
    <t>Draugystės pr. 10, Šiauliai</t>
  </si>
  <si>
    <t>Vytauto g. 50, Šiauliai</t>
  </si>
  <si>
    <t>Dainavos takas 17, Šiauliai</t>
  </si>
  <si>
    <t>Varpo g. 35, Šiauliai</t>
  </si>
  <si>
    <t>Radviliškio g. 124, Šiauliai</t>
  </si>
  <si>
    <t>Rasos g. 1, Ginkūnų k., Šiaulių r.</t>
  </si>
  <si>
    <t>P. Višinskio g. 37, Šiauliai</t>
  </si>
  <si>
    <t>Ežero g. 15, Šiauliai</t>
  </si>
  <si>
    <t>Bažnyčios g. 21, Lentvaris</t>
  </si>
  <si>
    <t>Vytauto g. 64, Trakai</t>
  </si>
  <si>
    <t>Vytauto g. 64A, Trakai</t>
  </si>
  <si>
    <t>Senkelio g. 11, Trakai</t>
  </si>
  <si>
    <t>Geležinkelio g. 32, Lentvaris</t>
  </si>
  <si>
    <t>Vytauto g. 9A, Lentvaris</t>
  </si>
  <si>
    <t>Vytauto g. 40A, Trakai</t>
  </si>
  <si>
    <t>Trakų g. 16, Trakai</t>
  </si>
  <si>
    <t>Trakų g. 14, Trakai</t>
  </si>
  <si>
    <t>Vytauto g. 52, Trakai</t>
  </si>
  <si>
    <t>Vytauto g. 8, Lentvaris</t>
  </si>
  <si>
    <t>Mindaugo g. 22, Trakai</t>
  </si>
  <si>
    <t>Klevų al. 38, Lentvaris</t>
  </si>
  <si>
    <t>Vytauto g. 48B, Trakai</t>
  </si>
  <si>
    <t>Vytauto g. 54, Trakai</t>
  </si>
  <si>
    <t>Tujų g. 1, Lentvaris</t>
  </si>
  <si>
    <t>Vienuolyno g. 11, Trakai</t>
  </si>
  <si>
    <t>Geležinkelio g. 34, Lentvaris</t>
  </si>
  <si>
    <t>Lauko g. 9, Lentvaris</t>
  </si>
  <si>
    <t>Trakų g. 27, Trakai</t>
  </si>
  <si>
    <t>Taikos g. 28, Utena (renov.)</t>
  </si>
  <si>
    <t>J.Basanavičiaus g. 100, Utena (renov.)</t>
  </si>
  <si>
    <t>Aušros g. 2, Utena (renov.)</t>
  </si>
  <si>
    <t>Aukštakalnio g. 90, Utena</t>
  </si>
  <si>
    <t>Vaižganto g. 46, Utena</t>
  </si>
  <si>
    <t>Aukštakalnio g. 106, Utena</t>
  </si>
  <si>
    <t>Krašuonos g. 5, Utena</t>
  </si>
  <si>
    <t>Aukštakalnio g. 114, Utena</t>
  </si>
  <si>
    <t>Krašuonos g. 1, Utena</t>
  </si>
  <si>
    <t>Aukštakalnio g. 64, Utena</t>
  </si>
  <si>
    <t>Užpalių g. 80, Utena</t>
  </si>
  <si>
    <t>Užpalių g. 68, Utena</t>
  </si>
  <si>
    <t>Sėlių g. 42, Utena</t>
  </si>
  <si>
    <t>Smėlio g. 12, Utena</t>
  </si>
  <si>
    <t>V.Kudirkos g. 28, Utena</t>
  </si>
  <si>
    <t>Taikos g. 64, Utena</t>
  </si>
  <si>
    <t>Sęlių g. 30a, Utena</t>
  </si>
  <si>
    <t>Taikos g. 49, Utena</t>
  </si>
  <si>
    <t>Taikos g. 86, Utena</t>
  </si>
  <si>
    <t xml:space="preserve">J.Basanavičiaus g. 110b, Utena </t>
  </si>
  <si>
    <t>Utenio a. 10, Utena</t>
  </si>
  <si>
    <t>Kęstučio g. 1, Utena</t>
  </si>
  <si>
    <t>Aušros g. 35, Utena</t>
  </si>
  <si>
    <t xml:space="preserve">J. Basanavičiaus g. 110, Utena </t>
  </si>
  <si>
    <t>Bažnyčios g. 4, Utena</t>
  </si>
  <si>
    <t>Varėna (UAB "Varėnos šiluma")</t>
  </si>
  <si>
    <t>Aušros g. 13, Varėna</t>
  </si>
  <si>
    <t>renov.</t>
  </si>
  <si>
    <t>Dzūkų g. 15, Varėna</t>
  </si>
  <si>
    <t>Melioratorių g. 5, Varėna</t>
  </si>
  <si>
    <t>M.K.Čiurlionio g. 55, Varėna</t>
  </si>
  <si>
    <t>Pušelės 7, Naujieji Valkininkai</t>
  </si>
  <si>
    <t>Savanorių g. 46, Varėna</t>
  </si>
  <si>
    <t>Sporto g. 6, Varėna</t>
  </si>
  <si>
    <t>Sporto g. 8, Varėna</t>
  </si>
  <si>
    <t>Šiltnamių g. 1, Varėna</t>
  </si>
  <si>
    <t>Vytauto g. 4, Varėna</t>
  </si>
  <si>
    <t>Aušros g. 1, Varėna</t>
  </si>
  <si>
    <t>Aušros g. 6, Varėna</t>
  </si>
  <si>
    <t>Dzūkų g. 36, Varėna</t>
  </si>
  <si>
    <t>Dzūkų g. 62, Varėna</t>
  </si>
  <si>
    <t>Marcinkonių g. 2, Varėna</t>
  </si>
  <si>
    <t>Marcinkonių g. 8, Varėna</t>
  </si>
  <si>
    <t>Marcinkonių g. 16, Varėna</t>
  </si>
  <si>
    <t>M.K.Čiurlionio g. 8, Varėna</t>
  </si>
  <si>
    <t>M.K.Čiurlionio g. 11, Varėna</t>
  </si>
  <si>
    <t>Vytauto g. 40, Varėna</t>
  </si>
  <si>
    <t>Dzūkų g. 17, Varėna</t>
  </si>
  <si>
    <t>Dzūkų g. 26, Varėna</t>
  </si>
  <si>
    <t>Kalno g. 29, Matuizos</t>
  </si>
  <si>
    <t>Melioratorių g. 3, Varėna</t>
  </si>
  <si>
    <t>Melioratorių g. 7, Varėna</t>
  </si>
  <si>
    <t>Savanorių g. 32, Varėna</t>
  </si>
  <si>
    <t>Vasario 16 g. 11, Varėna</t>
  </si>
  <si>
    <t>Vytauto g. 19A,  Varėna</t>
  </si>
  <si>
    <t>Vytauto g. 58,  Varėna</t>
  </si>
  <si>
    <t>V.Krėvės g. 7, Varėna</t>
  </si>
  <si>
    <t>Mechanizatorių 21, Varėna</t>
  </si>
  <si>
    <t>M.K.Čiurliono g. 37, Varėna</t>
  </si>
  <si>
    <t>Mokyklos g. 4, Užuperkasis</t>
  </si>
  <si>
    <t>Mokyklos g. 5, Vilkiautinis</t>
  </si>
  <si>
    <t>Perliaus g. 29, Perloja</t>
  </si>
  <si>
    <t>Vasario 16 g. 13, Varėna</t>
  </si>
  <si>
    <t>Vilniaus g. 50, Merkinė</t>
  </si>
  <si>
    <t>Vilniaus g. 52, Merkinė</t>
  </si>
  <si>
    <t>Vytauto g. 64, Varėna</t>
  </si>
  <si>
    <t>Vytauto g. 73, Varėna</t>
  </si>
  <si>
    <t>Šilumos suvartojimo ir mokėjimų už šilumą analizė Lietuvos miestų daugiabučiuose gyvenamuosiuose namuose (2016 m. lapkričio mėn)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</si>
</sst>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L_t_-;\-* #,##0.00\ _L_t_-;_-* &quot;-&quot;??\ _L_t_-;_-@_-"/>
    <numFmt numFmtId="165" formatCode="0.0000"/>
    <numFmt numFmtId="166" formatCode="0.000"/>
    <numFmt numFmtId="167" formatCode="0.0"/>
    <numFmt numFmtId="168" formatCode="0.00000"/>
    <numFmt numFmtId="169" formatCode="_-* #,##0.0000\ _L_t_-;\-* #,##0.0000\ _L_t_-;_-* &quot;-&quot;??\ _L_t_-;_-@_-"/>
    <numFmt numFmtId="170" formatCode="0.000000"/>
    <numFmt numFmtId="171" formatCode="#,##0.00_ ;\-#,##0.00\ "/>
    <numFmt numFmtId="172" formatCode="0.0000000"/>
  </numFmts>
  <fonts count="7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b/>
      <sz val="10"/>
      <color rgb="FFFA7D0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i/>
      <sz val="10"/>
      <color rgb="FF7F7F7F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0"/>
      <color rgb="FF3F3F76"/>
      <name val="Calibri"/>
      <family val="2"/>
      <charset val="186"/>
      <scheme val="minor"/>
    </font>
    <font>
      <sz val="10"/>
      <color rgb="FFFA7D00"/>
      <name val="Calibri"/>
      <family val="2"/>
      <charset val="186"/>
      <scheme val="minor"/>
    </font>
    <font>
      <sz val="10"/>
      <color rgb="FF9C6500"/>
      <name val="Calibri"/>
      <family val="2"/>
      <charset val="186"/>
      <scheme val="minor"/>
    </font>
    <font>
      <b/>
      <sz val="10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name val="Arial"/>
      <family val="2"/>
      <charset val="186"/>
    </font>
  </fonts>
  <fills count="8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47"/>
      </patternFill>
    </fill>
    <fill>
      <patternFill patternType="solid">
        <fgColor indexed="47"/>
        <bgColor indexed="22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67">
    <xf numFmtId="0" fontId="0" fillId="0" borderId="0"/>
    <xf numFmtId="164" fontId="16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" fillId="0" borderId="70" applyNumberFormat="0" applyFill="0" applyAlignment="0" applyProtection="0"/>
    <xf numFmtId="0" fontId="24" fillId="0" borderId="71" applyNumberFormat="0" applyFill="0" applyAlignment="0" applyProtection="0"/>
    <xf numFmtId="0" fontId="25" fillId="0" borderId="72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73" applyNumberFormat="0" applyAlignment="0" applyProtection="0"/>
    <xf numFmtId="0" fontId="30" fillId="27" borderId="74" applyNumberFormat="0" applyAlignment="0" applyProtection="0"/>
    <xf numFmtId="0" fontId="31" fillId="27" borderId="73" applyNumberFormat="0" applyAlignment="0" applyProtection="0"/>
    <xf numFmtId="0" fontId="32" fillId="0" borderId="75" applyNumberFormat="0" applyFill="0" applyAlignment="0" applyProtection="0"/>
    <xf numFmtId="0" fontId="33" fillId="28" borderId="7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8" applyNumberFormat="0" applyFill="0" applyAlignment="0" applyProtection="0"/>
    <xf numFmtId="0" fontId="37" fillId="30" borderId="0" applyNumberFormat="0" applyBorder="0" applyAlignment="0" applyProtection="0"/>
    <xf numFmtId="0" fontId="1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1" fillId="44" borderId="0" applyNumberFormat="0" applyBorder="0" applyAlignment="0" applyProtection="0"/>
    <xf numFmtId="0" fontId="3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6" fillId="0" borderId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51" borderId="0" applyNumberFormat="0" applyBorder="0" applyAlignment="0" applyProtection="0"/>
    <xf numFmtId="0" fontId="39" fillId="51" borderId="0" applyNumberFormat="0" applyBorder="0" applyAlignment="0" applyProtection="0"/>
    <xf numFmtId="0" fontId="1" fillId="32" borderId="0" applyNumberFormat="0" applyBorder="0" applyAlignment="0" applyProtection="0"/>
    <xf numFmtId="0" fontId="39" fillId="32" borderId="0" applyNumberFormat="0" applyBorder="0" applyAlignment="0" applyProtection="0"/>
    <xf numFmtId="0" fontId="1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52" borderId="0" applyNumberFormat="0" applyBorder="0" applyAlignment="0" applyProtection="0"/>
    <xf numFmtId="0" fontId="39" fillId="52" borderId="0" applyNumberFormat="0" applyBorder="0" applyAlignment="0" applyProtection="0"/>
    <xf numFmtId="0" fontId="37" fillId="33" borderId="0" applyNumberFormat="0" applyBorder="0" applyAlignment="0" applyProtection="0"/>
    <xf numFmtId="0" fontId="40" fillId="33" borderId="0" applyNumberFormat="0" applyBorder="0" applyAlignment="0" applyProtection="0"/>
    <xf numFmtId="0" fontId="37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41" borderId="0" applyNumberFormat="0" applyBorder="0" applyAlignment="0" applyProtection="0"/>
    <xf numFmtId="0" fontId="40" fillId="41" borderId="0" applyNumberFormat="0" applyBorder="0" applyAlignment="0" applyProtection="0"/>
    <xf numFmtId="0" fontId="37" fillId="45" borderId="0" applyNumberFormat="0" applyBorder="0" applyAlignment="0" applyProtection="0"/>
    <xf numFmtId="0" fontId="40" fillId="45" borderId="0" applyNumberFormat="0" applyBorder="0" applyAlignment="0" applyProtection="0"/>
    <xf numFmtId="0" fontId="37" fillId="49" borderId="0" applyNumberFormat="0" applyBorder="0" applyAlignment="0" applyProtection="0"/>
    <xf numFmtId="0" fontId="40" fillId="49" borderId="0" applyNumberFormat="0" applyBorder="0" applyAlignment="0" applyProtection="0"/>
    <xf numFmtId="0" fontId="37" fillId="53" borderId="0" applyNumberFormat="0" applyBorder="0" applyAlignment="0" applyProtection="0"/>
    <xf numFmtId="0" fontId="40" fillId="53" borderId="0" applyNumberFormat="0" applyBorder="0" applyAlignment="0" applyProtection="0"/>
    <xf numFmtId="0" fontId="37" fillId="30" borderId="0" applyNumberFormat="0" applyBorder="0" applyAlignment="0" applyProtection="0"/>
    <xf numFmtId="0" fontId="40" fillId="30" borderId="0" applyNumberFormat="0" applyBorder="0" applyAlignment="0" applyProtection="0"/>
    <xf numFmtId="0" fontId="37" fillId="34" borderId="0" applyNumberFormat="0" applyBorder="0" applyAlignment="0" applyProtection="0"/>
    <xf numFmtId="0" fontId="40" fillId="34" borderId="0" applyNumberFormat="0" applyBorder="0" applyAlignment="0" applyProtection="0"/>
    <xf numFmtId="0" fontId="37" fillId="38" borderId="0" applyNumberFormat="0" applyBorder="0" applyAlignment="0" applyProtection="0"/>
    <xf numFmtId="0" fontId="40" fillId="38" borderId="0" applyNumberFormat="0" applyBorder="0" applyAlignment="0" applyProtection="0"/>
    <xf numFmtId="0" fontId="37" fillId="42" borderId="0" applyNumberFormat="0" applyBorder="0" applyAlignment="0" applyProtection="0"/>
    <xf numFmtId="0" fontId="40" fillId="42" borderId="0" applyNumberFormat="0" applyBorder="0" applyAlignment="0" applyProtection="0"/>
    <xf numFmtId="0" fontId="37" fillId="46" borderId="0" applyNumberFormat="0" applyBorder="0" applyAlignment="0" applyProtection="0"/>
    <xf numFmtId="0" fontId="40" fillId="46" borderId="0" applyNumberFormat="0" applyBorder="0" applyAlignment="0" applyProtection="0"/>
    <xf numFmtId="0" fontId="37" fillId="50" borderId="0" applyNumberFormat="0" applyBorder="0" applyAlignment="0" applyProtection="0"/>
    <xf numFmtId="0" fontId="40" fillId="50" borderId="0" applyNumberFormat="0" applyBorder="0" applyAlignment="0" applyProtection="0"/>
    <xf numFmtId="0" fontId="27" fillId="24" borderId="0" applyNumberFormat="0" applyBorder="0" applyAlignment="0" applyProtection="0"/>
    <xf numFmtId="0" fontId="41" fillId="24" borderId="0" applyNumberFormat="0" applyBorder="0" applyAlignment="0" applyProtection="0"/>
    <xf numFmtId="0" fontId="31" fillId="27" borderId="73" applyNumberFormat="0" applyAlignment="0" applyProtection="0"/>
    <xf numFmtId="0" fontId="42" fillId="27" borderId="73" applyNumberFormat="0" applyAlignment="0" applyProtection="0"/>
    <xf numFmtId="0" fontId="33" fillId="28" borderId="76" applyNumberFormat="0" applyAlignment="0" applyProtection="0"/>
    <xf numFmtId="0" fontId="43" fillId="28" borderId="76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5" fillId="23" borderId="0" applyNumberFormat="0" applyBorder="0" applyAlignment="0" applyProtection="0"/>
    <xf numFmtId="0" fontId="29" fillId="26" borderId="73" applyNumberFormat="0" applyAlignment="0" applyProtection="0"/>
    <xf numFmtId="0" fontId="46" fillId="26" borderId="73" applyNumberFormat="0" applyAlignment="0" applyProtection="0"/>
    <xf numFmtId="0" fontId="32" fillId="0" borderId="75" applyNumberFormat="0" applyFill="0" applyAlignment="0" applyProtection="0"/>
    <xf numFmtId="0" fontId="47" fillId="0" borderId="75" applyNumberFormat="0" applyFill="0" applyAlignment="0" applyProtection="0"/>
    <xf numFmtId="0" fontId="28" fillId="25" borderId="0" applyNumberFormat="0" applyBorder="0" applyAlignment="0" applyProtection="0"/>
    <xf numFmtId="0" fontId="48" fillId="25" borderId="0" applyNumberFormat="0" applyBorder="0" applyAlignment="0" applyProtection="0"/>
    <xf numFmtId="0" fontId="6" fillId="0" borderId="0"/>
    <xf numFmtId="0" fontId="1" fillId="0" borderId="0"/>
    <xf numFmtId="0" fontId="11" fillId="0" borderId="0">
      <alignment vertical="top"/>
    </xf>
    <xf numFmtId="0" fontId="6" fillId="0" borderId="0"/>
    <xf numFmtId="0" fontId="39" fillId="0" borderId="0"/>
    <xf numFmtId="0" fontId="1" fillId="29" borderId="77" applyNumberFormat="0" applyFont="0" applyAlignment="0" applyProtection="0"/>
    <xf numFmtId="0" fontId="39" fillId="29" borderId="77" applyNumberFormat="0" applyFont="0" applyAlignment="0" applyProtection="0"/>
    <xf numFmtId="0" fontId="30" fillId="27" borderId="74" applyNumberFormat="0" applyAlignment="0" applyProtection="0"/>
    <xf numFmtId="0" fontId="49" fillId="27" borderId="74" applyNumberFormat="0" applyAlignment="0" applyProtection="0"/>
    <xf numFmtId="0" fontId="50" fillId="0" borderId="0" applyNumberFormat="0" applyFill="0" applyBorder="0" applyAlignment="0" applyProtection="0"/>
    <xf numFmtId="0" fontId="36" fillId="0" borderId="78" applyNumberFormat="0" applyFill="0" applyAlignment="0" applyProtection="0"/>
    <xf numFmtId="0" fontId="51" fillId="0" borderId="78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59" borderId="0" applyNumberFormat="0" applyBorder="0" applyAlignment="0" applyProtection="0"/>
    <xf numFmtId="0" fontId="53" fillId="58" borderId="0" applyNumberFormat="0" applyBorder="0" applyAlignment="0" applyProtection="0"/>
    <xf numFmtId="0" fontId="53" fillId="65" borderId="0" applyNumberFormat="0" applyBorder="0" applyAlignment="0" applyProtection="0"/>
    <xf numFmtId="0" fontId="53" fillId="67" borderId="0" applyNumberFormat="0" applyBorder="0" applyAlignment="0" applyProtection="0"/>
    <xf numFmtId="0" fontId="54" fillId="68" borderId="0" applyNumberFormat="0" applyBorder="0" applyAlignment="0" applyProtection="0"/>
    <xf numFmtId="0" fontId="54" fillId="66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9" borderId="0" applyNumberFormat="0" applyBorder="0" applyAlignment="0" applyProtection="0"/>
    <xf numFmtId="0" fontId="54" fillId="61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2" borderId="0" applyNumberFormat="0" applyBorder="0" applyAlignment="0" applyProtection="0"/>
    <xf numFmtId="0" fontId="54" fillId="60" borderId="0" applyNumberFormat="0" applyBorder="0" applyAlignment="0" applyProtection="0"/>
    <xf numFmtId="0" fontId="54" fillId="69" borderId="0" applyNumberFormat="0" applyBorder="0" applyAlignment="0" applyProtection="0"/>
    <xf numFmtId="0" fontId="54" fillId="73" borderId="0" applyNumberFormat="0" applyBorder="0" applyAlignment="0" applyProtection="0"/>
    <xf numFmtId="0" fontId="55" fillId="56" borderId="0" applyNumberFormat="0" applyBorder="0" applyAlignment="0" applyProtection="0"/>
    <xf numFmtId="0" fontId="56" fillId="74" borderId="79" applyNumberFormat="0" applyAlignment="0" applyProtection="0"/>
    <xf numFmtId="0" fontId="57" fillId="75" borderId="80" applyNumberFormat="0" applyAlignment="0" applyProtection="0"/>
    <xf numFmtId="0" fontId="58" fillId="0" borderId="0" applyNumberFormat="0" applyFill="0" applyBorder="0" applyAlignment="0" applyProtection="0"/>
    <xf numFmtId="0" fontId="59" fillId="57" borderId="0" applyNumberFormat="0" applyBorder="0" applyAlignment="0" applyProtection="0"/>
    <xf numFmtId="0" fontId="60" fillId="0" borderId="81" applyNumberFormat="0" applyFill="0" applyAlignment="0" applyProtection="0"/>
    <xf numFmtId="0" fontId="61" fillId="0" borderId="82" applyNumberFormat="0" applyFill="0" applyAlignment="0" applyProtection="0"/>
    <xf numFmtId="0" fontId="62" fillId="0" borderId="83" applyNumberFormat="0" applyFill="0" applyAlignment="0" applyProtection="0"/>
    <xf numFmtId="0" fontId="62" fillId="0" borderId="0" applyNumberFormat="0" applyFill="0" applyBorder="0" applyAlignment="0" applyProtection="0"/>
    <xf numFmtId="0" fontId="63" fillId="64" borderId="79" applyNumberFormat="0" applyAlignment="0" applyProtection="0"/>
    <xf numFmtId="164" fontId="6" fillId="0" borderId="0" applyFont="0" applyFill="0" applyBorder="0" applyAlignment="0" applyProtection="0"/>
    <xf numFmtId="0" fontId="64" fillId="0" borderId="84" applyNumberFormat="0" applyFill="0" applyAlignment="0" applyProtection="0"/>
    <xf numFmtId="0" fontId="65" fillId="76" borderId="0" applyNumberFormat="0" applyBorder="0" applyAlignment="0" applyProtection="0"/>
    <xf numFmtId="0" fontId="6" fillId="77" borderId="85" applyNumberFormat="0" applyFont="0" applyAlignment="0" applyProtection="0"/>
    <xf numFmtId="0" fontId="66" fillId="74" borderId="86" applyNumberFormat="0" applyAlignment="0" applyProtection="0"/>
    <xf numFmtId="0" fontId="67" fillId="0" borderId="0" applyNumberFormat="0" applyFill="0" applyBorder="0" applyAlignment="0" applyProtection="0"/>
    <xf numFmtId="0" fontId="68" fillId="0" borderId="87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20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2" fontId="3" fillId="8" borderId="7" xfId="0" applyNumberFormat="1" applyFont="1" applyFill="1" applyBorder="1" applyAlignment="1"/>
    <xf numFmtId="2" fontId="3" fillId="8" borderId="10" xfId="0" applyNumberFormat="1" applyFont="1" applyFill="1" applyBorder="1" applyAlignment="1"/>
    <xf numFmtId="0" fontId="3" fillId="8" borderId="3" xfId="0" applyFont="1" applyFill="1" applyBorder="1"/>
    <xf numFmtId="0" fontId="3" fillId="8" borderId="7" xfId="0" applyFont="1" applyFill="1" applyBorder="1"/>
    <xf numFmtId="2" fontId="3" fillId="8" borderId="7" xfId="0" applyNumberFormat="1" applyFont="1" applyFill="1" applyBorder="1" applyAlignment="1">
      <alignment horizontal="right"/>
    </xf>
    <xf numFmtId="2" fontId="3" fillId="8" borderId="3" xfId="0" applyNumberFormat="1" applyFont="1" applyFill="1" applyBorder="1"/>
    <xf numFmtId="168" fontId="3" fillId="8" borderId="3" xfId="0" applyNumberFormat="1" applyFont="1" applyFill="1" applyBorder="1"/>
    <xf numFmtId="2" fontId="3" fillId="8" borderId="7" xfId="0" applyNumberFormat="1" applyFont="1" applyFill="1" applyBorder="1"/>
    <xf numFmtId="1" fontId="3" fillId="8" borderId="7" xfId="0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left" indent="3"/>
    </xf>
    <xf numFmtId="2" fontId="3" fillId="8" borderId="9" xfId="0" applyNumberFormat="1" applyFont="1" applyFill="1" applyBorder="1" applyAlignment="1">
      <alignment horizontal="left" indent="3"/>
    </xf>
    <xf numFmtId="2" fontId="3" fillId="8" borderId="7" xfId="0" applyNumberFormat="1" applyFont="1" applyFill="1" applyBorder="1" applyAlignment="1">
      <alignment horizontal="left" indent="3"/>
    </xf>
    <xf numFmtId="0" fontId="3" fillId="8" borderId="12" xfId="0" applyFont="1" applyFill="1" applyBorder="1" applyAlignment="1">
      <alignment horizontal="center"/>
    </xf>
    <xf numFmtId="168" fontId="3" fillId="8" borderId="7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6" borderId="5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2" fontId="3" fillId="6" borderId="3" xfId="0" applyNumberFormat="1" applyFont="1" applyFill="1" applyBorder="1" applyAlignment="1">
      <alignment horizontal="center"/>
    </xf>
    <xf numFmtId="168" fontId="3" fillId="6" borderId="3" xfId="0" applyNumberFormat="1" applyFont="1" applyFill="1" applyBorder="1" applyAlignment="1">
      <alignment horizontal="center"/>
    </xf>
    <xf numFmtId="2" fontId="3" fillId="6" borderId="7" xfId="0" applyNumberFormat="1" applyFont="1" applyFill="1" applyBorder="1" applyAlignment="1">
      <alignment horizontal="center"/>
    </xf>
    <xf numFmtId="168" fontId="3" fillId="6" borderId="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/>
    </xf>
    <xf numFmtId="166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vertical="top" wrapText="1"/>
    </xf>
    <xf numFmtId="1" fontId="3" fillId="6" borderId="7" xfId="0" applyNumberFormat="1" applyFont="1" applyFill="1" applyBorder="1" applyAlignment="1">
      <alignment horizontal="center" vertical="top"/>
    </xf>
    <xf numFmtId="167" fontId="3" fillId="6" borderId="7" xfId="0" applyNumberFormat="1" applyFont="1" applyFill="1" applyBorder="1" applyAlignment="1">
      <alignment vertical="top"/>
    </xf>
    <xf numFmtId="0" fontId="3" fillId="9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66" fontId="3" fillId="6" borderId="3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66" fontId="3" fillId="0" borderId="0" xfId="0" applyNumberFormat="1" applyFont="1"/>
    <xf numFmtId="166" fontId="3" fillId="8" borderId="3" xfId="0" applyNumberFormat="1" applyFont="1" applyFill="1" applyBorder="1"/>
    <xf numFmtId="2" fontId="3" fillId="6" borderId="7" xfId="0" applyNumberFormat="1" applyFont="1" applyFill="1" applyBorder="1" applyAlignment="1">
      <alignment horizontal="center" vertical="top"/>
    </xf>
    <xf numFmtId="168" fontId="3" fillId="6" borderId="7" xfId="0" applyNumberFormat="1" applyFont="1" applyFill="1" applyBorder="1" applyAlignment="1">
      <alignment horizontal="center" vertical="top"/>
    </xf>
    <xf numFmtId="2" fontId="3" fillId="6" borderId="10" xfId="0" applyNumberFormat="1" applyFont="1" applyFill="1" applyBorder="1" applyAlignment="1">
      <alignment horizontal="center" vertical="top"/>
    </xf>
    <xf numFmtId="166" fontId="3" fillId="6" borderId="7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167" fontId="3" fillId="4" borderId="3" xfId="0" applyNumberFormat="1" applyFont="1" applyFill="1" applyBorder="1"/>
    <xf numFmtId="0" fontId="17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8" fillId="0" borderId="0" xfId="0" applyFont="1"/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3" fillId="13" borderId="0" xfId="0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 vertical="center"/>
    </xf>
    <xf numFmtId="1" fontId="3" fillId="13" borderId="0" xfId="0" applyNumberFormat="1" applyFont="1" applyFill="1" applyBorder="1" applyAlignment="1">
      <alignment horizontal="center" vertical="center"/>
    </xf>
    <xf numFmtId="168" fontId="3" fillId="13" borderId="0" xfId="0" applyNumberFormat="1" applyFont="1" applyFill="1" applyBorder="1" applyAlignment="1">
      <alignment horizontal="center" vertical="center"/>
    </xf>
    <xf numFmtId="2" fontId="3" fillId="13" borderId="0" xfId="0" applyNumberFormat="1" applyFont="1" applyFill="1" applyBorder="1" applyAlignment="1">
      <alignment horizontal="center" vertical="center"/>
    </xf>
    <xf numFmtId="2" fontId="3" fillId="5" borderId="12" xfId="0" applyNumberFormat="1" applyFont="1" applyFill="1" applyBorder="1" applyAlignment="1">
      <alignment horizontal="left" indent="3"/>
    </xf>
    <xf numFmtId="0" fontId="3" fillId="5" borderId="3" xfId="0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left" indent="3"/>
    </xf>
    <xf numFmtId="2" fontId="3" fillId="5" borderId="9" xfId="0" applyNumberFormat="1" applyFont="1" applyFill="1" applyBorder="1" applyAlignment="1">
      <alignment horizontal="left" indent="3"/>
    </xf>
    <xf numFmtId="2" fontId="3" fillId="3" borderId="7" xfId="0" applyNumberFormat="1" applyFont="1" applyFill="1" applyBorder="1" applyAlignment="1">
      <alignment horizontal="left" indent="3"/>
    </xf>
    <xf numFmtId="0" fontId="3" fillId="14" borderId="3" xfId="0" applyFont="1" applyFill="1" applyBorder="1"/>
    <xf numFmtId="0" fontId="3" fillId="15" borderId="3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68" fontId="3" fillId="4" borderId="12" xfId="0" applyNumberFormat="1" applyFont="1" applyFill="1" applyBorder="1"/>
    <xf numFmtId="0" fontId="3" fillId="14" borderId="7" xfId="0" applyFont="1" applyFill="1" applyBorder="1"/>
    <xf numFmtId="0" fontId="3" fillId="15" borderId="1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166" fontId="3" fillId="14" borderId="7" xfId="0" applyNumberFormat="1" applyFont="1" applyFill="1" applyBorder="1" applyAlignment="1">
      <alignment horizontal="center"/>
    </xf>
    <xf numFmtId="2" fontId="3" fillId="14" borderId="7" xfId="0" applyNumberFormat="1" applyFont="1" applyFill="1" applyBorder="1" applyAlignment="1">
      <alignment horizontal="center"/>
    </xf>
    <xf numFmtId="168" fontId="3" fillId="14" borderId="7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5" borderId="7" xfId="0" applyFont="1" applyFill="1" applyBorder="1"/>
    <xf numFmtId="166" fontId="3" fillId="15" borderId="7" xfId="0" applyNumberFormat="1" applyFont="1" applyFill="1" applyBorder="1" applyAlignment="1">
      <alignment horizontal="center"/>
    </xf>
    <xf numFmtId="2" fontId="3" fillId="15" borderId="7" xfId="0" applyNumberFormat="1" applyFont="1" applyFill="1" applyBorder="1" applyAlignment="1">
      <alignment horizontal="center"/>
    </xf>
    <xf numFmtId="168" fontId="3" fillId="15" borderId="7" xfId="0" applyNumberFormat="1" applyFont="1" applyFill="1" applyBorder="1" applyAlignment="1">
      <alignment horizontal="center"/>
    </xf>
    <xf numFmtId="2" fontId="3" fillId="8" borderId="10" xfId="0" applyNumberFormat="1" applyFont="1" applyFill="1" applyBorder="1" applyAlignment="1">
      <alignment horizontal="left" indent="3"/>
    </xf>
    <xf numFmtId="167" fontId="3" fillId="4" borderId="12" xfId="0" applyNumberFormat="1" applyFont="1" applyFill="1" applyBorder="1"/>
    <xf numFmtId="1" fontId="3" fillId="14" borderId="7" xfId="0" applyNumberFormat="1" applyFont="1" applyFill="1" applyBorder="1" applyAlignment="1">
      <alignment horizontal="center"/>
    </xf>
    <xf numFmtId="167" fontId="3" fillId="8" borderId="3" xfId="0" applyNumberFormat="1" applyFont="1" applyFill="1" applyBorder="1"/>
    <xf numFmtId="1" fontId="3" fillId="15" borderId="7" xfId="0" applyNumberFormat="1" applyFont="1" applyFill="1" applyBorder="1" applyAlignment="1">
      <alignment horizontal="center"/>
    </xf>
    <xf numFmtId="2" fontId="3" fillId="15" borderId="10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2" fontId="3" fillId="14" borderId="10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left" indent="4"/>
    </xf>
    <xf numFmtId="166" fontId="3" fillId="8" borderId="7" xfId="0" applyNumberFormat="1" applyFont="1" applyFill="1" applyBorder="1"/>
    <xf numFmtId="167" fontId="3" fillId="8" borderId="7" xfId="0" applyNumberFormat="1" applyFont="1" applyFill="1" applyBorder="1"/>
    <xf numFmtId="2" fontId="3" fillId="8" borderId="7" xfId="0" applyNumberFormat="1" applyFont="1" applyFill="1" applyBorder="1" applyAlignment="1">
      <alignment horizontal="left" indent="4"/>
    </xf>
    <xf numFmtId="0" fontId="3" fillId="15" borderId="12" xfId="0" applyFont="1" applyFill="1" applyBorder="1" applyAlignment="1">
      <alignment horizontal="center" vertical="top"/>
    </xf>
    <xf numFmtId="0" fontId="3" fillId="15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167" fontId="3" fillId="4" borderId="3" xfId="0" applyNumberFormat="1" applyFont="1" applyFill="1" applyBorder="1" applyAlignment="1">
      <alignment horizontal="center"/>
    </xf>
    <xf numFmtId="168" fontId="3" fillId="4" borderId="3" xfId="0" applyNumberFormat="1" applyFont="1" applyFill="1" applyBorder="1"/>
    <xf numFmtId="2" fontId="3" fillId="4" borderId="3" xfId="0" applyNumberFormat="1" applyFont="1" applyFill="1" applyBorder="1"/>
    <xf numFmtId="2" fontId="3" fillId="4" borderId="3" xfId="0" applyNumberFormat="1" applyFont="1" applyFill="1" applyBorder="1" applyAlignment="1">
      <alignment horizontal="left" indent="3"/>
    </xf>
    <xf numFmtId="2" fontId="3" fillId="4" borderId="9" xfId="0" applyNumberFormat="1" applyFont="1" applyFill="1" applyBorder="1" applyAlignment="1">
      <alignment horizontal="left" indent="3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167" fontId="3" fillId="13" borderId="0" xfId="0" applyNumberFormat="1" applyFont="1" applyFill="1" applyBorder="1"/>
    <xf numFmtId="167" fontId="3" fillId="13" borderId="0" xfId="0" applyNumberFormat="1" applyFont="1" applyFill="1" applyBorder="1" applyAlignment="1">
      <alignment horizontal="center"/>
    </xf>
    <xf numFmtId="168" fontId="3" fillId="13" borderId="0" xfId="0" applyNumberFormat="1" applyFont="1" applyFill="1" applyBorder="1"/>
    <xf numFmtId="2" fontId="3" fillId="13" borderId="0" xfId="0" applyNumberFormat="1" applyFont="1" applyFill="1" applyBorder="1"/>
    <xf numFmtId="2" fontId="3" fillId="13" borderId="0" xfId="0" applyNumberFormat="1" applyFont="1" applyFill="1" applyBorder="1" applyAlignment="1">
      <alignment horizontal="center"/>
    </xf>
    <xf numFmtId="2" fontId="3" fillId="13" borderId="0" xfId="0" applyNumberFormat="1" applyFont="1" applyFill="1" applyBorder="1" applyAlignment="1">
      <alignment horizontal="left" indent="3"/>
    </xf>
    <xf numFmtId="0" fontId="3" fillId="13" borderId="0" xfId="0" applyFont="1" applyFill="1"/>
    <xf numFmtId="0" fontId="3" fillId="10" borderId="5" xfId="0" applyFont="1" applyFill="1" applyBorder="1" applyAlignment="1">
      <alignment horizontal="center"/>
    </xf>
    <xf numFmtId="0" fontId="13" fillId="8" borderId="7" xfId="0" applyFont="1" applyFill="1" applyBorder="1"/>
    <xf numFmtId="167" fontId="3" fillId="5" borderId="3" xfId="0" applyNumberFormat="1" applyFont="1" applyFill="1" applyBorder="1"/>
    <xf numFmtId="0" fontId="3" fillId="5" borderId="7" xfId="0" applyFont="1" applyFill="1" applyBorder="1" applyAlignment="1">
      <alignment horizontal="center"/>
    </xf>
    <xf numFmtId="167" fontId="3" fillId="5" borderId="7" xfId="0" applyNumberFormat="1" applyFont="1" applyFill="1" applyBorder="1"/>
    <xf numFmtId="2" fontId="3" fillId="5" borderId="7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center"/>
    </xf>
    <xf numFmtId="0" fontId="3" fillId="5" borderId="3" xfId="0" applyFont="1" applyFill="1" applyBorder="1"/>
    <xf numFmtId="168" fontId="3" fillId="5" borderId="3" xfId="0" applyNumberFormat="1" applyFont="1" applyFill="1" applyBorder="1"/>
    <xf numFmtId="2" fontId="3" fillId="5" borderId="3" xfId="0" applyNumberFormat="1" applyFont="1" applyFill="1" applyBorder="1"/>
    <xf numFmtId="2" fontId="3" fillId="5" borderId="7" xfId="0" applyNumberFormat="1" applyFont="1" applyFill="1" applyBorder="1"/>
    <xf numFmtId="167" fontId="3" fillId="5" borderId="3" xfId="0" applyNumberFormat="1" applyFont="1" applyFill="1" applyBorder="1" applyAlignment="1">
      <alignment horizontal="left" indent="4"/>
    </xf>
    <xf numFmtId="0" fontId="3" fillId="5" borderId="7" xfId="0" applyFont="1" applyFill="1" applyBorder="1"/>
    <xf numFmtId="2" fontId="3" fillId="3" borderId="7" xfId="0" applyNumberFormat="1" applyFont="1" applyFill="1" applyBorder="1"/>
    <xf numFmtId="0" fontId="3" fillId="10" borderId="3" xfId="6" applyFont="1" applyFill="1" applyBorder="1" applyAlignment="1">
      <alignment horizontal="left"/>
    </xf>
    <xf numFmtId="0" fontId="3" fillId="10" borderId="3" xfId="6" applyFont="1" applyFill="1" applyBorder="1" applyAlignment="1">
      <alignment horizontal="center"/>
    </xf>
    <xf numFmtId="167" fontId="3" fillId="10" borderId="3" xfId="6" applyNumberFormat="1" applyFont="1" applyFill="1" applyBorder="1" applyAlignment="1">
      <alignment horizontal="right"/>
    </xf>
    <xf numFmtId="167" fontId="3" fillId="10" borderId="3" xfId="6" applyNumberFormat="1" applyFont="1" applyFill="1" applyBorder="1"/>
    <xf numFmtId="167" fontId="3" fillId="10" borderId="3" xfId="6" applyNumberFormat="1" applyFont="1" applyFill="1" applyBorder="1" applyAlignment="1">
      <alignment horizontal="center"/>
    </xf>
    <xf numFmtId="168" fontId="3" fillId="10" borderId="3" xfId="6" applyNumberFormat="1" applyFont="1" applyFill="1" applyBorder="1"/>
    <xf numFmtId="2" fontId="3" fillId="10" borderId="3" xfId="6" applyNumberFormat="1" applyFont="1" applyFill="1" applyBorder="1"/>
    <xf numFmtId="2" fontId="3" fillId="10" borderId="3" xfId="6" applyNumberFormat="1" applyFont="1" applyFill="1" applyBorder="1" applyAlignment="1">
      <alignment horizontal="center"/>
    </xf>
    <xf numFmtId="2" fontId="3" fillId="10" borderId="3" xfId="6" applyNumberFormat="1" applyFont="1" applyFill="1" applyBorder="1" applyAlignment="1">
      <alignment horizontal="left" indent="3"/>
    </xf>
    <xf numFmtId="2" fontId="3" fillId="10" borderId="23" xfId="6" applyNumberFormat="1" applyFont="1" applyFill="1" applyBorder="1" applyAlignment="1">
      <alignment horizontal="left" indent="3"/>
    </xf>
    <xf numFmtId="0" fontId="3" fillId="11" borderId="3" xfId="6" applyFont="1" applyFill="1" applyBorder="1"/>
    <xf numFmtId="0" fontId="3" fillId="11" borderId="3" xfId="6" applyFont="1" applyFill="1" applyBorder="1" applyAlignment="1">
      <alignment horizontal="center"/>
    </xf>
    <xf numFmtId="167" fontId="3" fillId="11" borderId="3" xfId="6" applyNumberFormat="1" applyFont="1" applyFill="1" applyBorder="1"/>
    <xf numFmtId="167" fontId="3" fillId="11" borderId="3" xfId="6" applyNumberFormat="1" applyFont="1" applyFill="1" applyBorder="1" applyAlignment="1">
      <alignment horizontal="center"/>
    </xf>
    <xf numFmtId="168" fontId="3" fillId="11" borderId="3" xfId="6" applyNumberFormat="1" applyFont="1" applyFill="1" applyBorder="1"/>
    <xf numFmtId="2" fontId="3" fillId="11" borderId="3" xfId="6" applyNumberFormat="1" applyFont="1" applyFill="1" applyBorder="1"/>
    <xf numFmtId="2" fontId="3" fillId="11" borderId="3" xfId="6" applyNumberFormat="1" applyFont="1" applyFill="1" applyBorder="1" applyAlignment="1">
      <alignment horizontal="center"/>
    </xf>
    <xf numFmtId="2" fontId="3" fillId="11" borderId="9" xfId="6" applyNumberFormat="1" applyFont="1" applyFill="1" applyBorder="1" applyAlignment="1">
      <alignment horizontal="left" indent="3"/>
    </xf>
    <xf numFmtId="0" fontId="3" fillId="11" borderId="7" xfId="6" applyFont="1" applyFill="1" applyBorder="1"/>
    <xf numFmtId="0" fontId="3" fillId="11" borderId="7" xfId="6" applyFont="1" applyFill="1" applyBorder="1" applyAlignment="1">
      <alignment horizontal="center"/>
    </xf>
    <xf numFmtId="167" fontId="3" fillId="11" borderId="7" xfId="6" applyNumberFormat="1" applyFont="1" applyFill="1" applyBorder="1"/>
    <xf numFmtId="167" fontId="3" fillId="11" borderId="7" xfId="6" applyNumberFormat="1" applyFont="1" applyFill="1" applyBorder="1" applyAlignment="1">
      <alignment horizontal="center"/>
    </xf>
    <xf numFmtId="168" fontId="3" fillId="11" borderId="7" xfId="6" applyNumberFormat="1" applyFont="1" applyFill="1" applyBorder="1"/>
    <xf numFmtId="2" fontId="3" fillId="11" borderId="7" xfId="6" applyNumberFormat="1" applyFont="1" applyFill="1" applyBorder="1"/>
    <xf numFmtId="2" fontId="3" fillId="11" borderId="7" xfId="6" applyNumberFormat="1" applyFont="1" applyFill="1" applyBorder="1" applyAlignment="1">
      <alignment horizontal="center"/>
    </xf>
    <xf numFmtId="2" fontId="3" fillId="11" borderId="10" xfId="6" applyNumberFormat="1" applyFont="1" applyFill="1" applyBorder="1" applyAlignment="1">
      <alignment horizontal="left" indent="3"/>
    </xf>
    <xf numFmtId="0" fontId="3" fillId="4" borderId="5" xfId="6" applyFont="1" applyFill="1" applyBorder="1"/>
    <xf numFmtId="0" fontId="3" fillId="4" borderId="5" xfId="6" applyFont="1" applyFill="1" applyBorder="1" applyAlignment="1">
      <alignment horizontal="center"/>
    </xf>
    <xf numFmtId="167" fontId="3" fillId="4" borderId="5" xfId="6" applyNumberFormat="1" applyFont="1" applyFill="1" applyBorder="1"/>
    <xf numFmtId="167" fontId="3" fillId="4" borderId="5" xfId="6" applyNumberFormat="1" applyFont="1" applyFill="1" applyBorder="1" applyAlignment="1">
      <alignment horizontal="center"/>
    </xf>
    <xf numFmtId="168" fontId="3" fillId="4" borderId="5" xfId="6" applyNumberFormat="1" applyFont="1" applyFill="1" applyBorder="1"/>
    <xf numFmtId="2" fontId="3" fillId="4" borderId="5" xfId="6" applyNumberFormat="1" applyFont="1" applyFill="1" applyBorder="1"/>
    <xf numFmtId="2" fontId="3" fillId="4" borderId="5" xfId="6" applyNumberFormat="1" applyFont="1" applyFill="1" applyBorder="1" applyAlignment="1">
      <alignment horizontal="center"/>
    </xf>
    <xf numFmtId="2" fontId="3" fillId="4" borderId="5" xfId="6" applyNumberFormat="1" applyFont="1" applyFill="1" applyBorder="1" applyAlignment="1">
      <alignment horizontal="left" indent="3"/>
    </xf>
    <xf numFmtId="2" fontId="3" fillId="4" borderId="22" xfId="6" applyNumberFormat="1" applyFont="1" applyFill="1" applyBorder="1" applyAlignment="1">
      <alignment horizontal="left" indent="3"/>
    </xf>
    <xf numFmtId="0" fontId="3" fillId="4" borderId="3" xfId="6" applyFont="1" applyFill="1" applyBorder="1"/>
    <xf numFmtId="0" fontId="3" fillId="4" borderId="3" xfId="6" applyFont="1" applyFill="1" applyBorder="1" applyAlignment="1">
      <alignment horizontal="center"/>
    </xf>
    <xf numFmtId="167" fontId="3" fillId="4" borderId="3" xfId="6" applyNumberFormat="1" applyFont="1" applyFill="1" applyBorder="1"/>
    <xf numFmtId="167" fontId="3" fillId="4" borderId="3" xfId="6" applyNumberFormat="1" applyFont="1" applyFill="1" applyBorder="1" applyAlignment="1">
      <alignment horizontal="center"/>
    </xf>
    <xf numFmtId="168" fontId="3" fillId="4" borderId="3" xfId="6" applyNumberFormat="1" applyFont="1" applyFill="1" applyBorder="1"/>
    <xf numFmtId="2" fontId="3" fillId="4" borderId="3" xfId="6" applyNumberFormat="1" applyFont="1" applyFill="1" applyBorder="1"/>
    <xf numFmtId="2" fontId="3" fillId="4" borderId="3" xfId="6" applyNumberFormat="1" applyFont="1" applyFill="1" applyBorder="1" applyAlignment="1">
      <alignment horizontal="center"/>
    </xf>
    <xf numFmtId="2" fontId="3" fillId="4" borderId="3" xfId="6" applyNumberFormat="1" applyFont="1" applyFill="1" applyBorder="1" applyAlignment="1">
      <alignment horizontal="left" indent="3"/>
    </xf>
    <xf numFmtId="2" fontId="3" fillId="4" borderId="9" xfId="6" applyNumberFormat="1" applyFont="1" applyFill="1" applyBorder="1" applyAlignment="1">
      <alignment horizontal="left" indent="3"/>
    </xf>
    <xf numFmtId="0" fontId="3" fillId="4" borderId="7" xfId="6" applyFont="1" applyFill="1" applyBorder="1"/>
    <xf numFmtId="0" fontId="3" fillId="4" borderId="7" xfId="6" applyFont="1" applyFill="1" applyBorder="1" applyAlignment="1">
      <alignment horizontal="center"/>
    </xf>
    <xf numFmtId="167" fontId="3" fillId="4" borderId="7" xfId="6" applyNumberFormat="1" applyFont="1" applyFill="1" applyBorder="1"/>
    <xf numFmtId="167" fontId="3" fillId="4" borderId="7" xfId="6" applyNumberFormat="1" applyFont="1" applyFill="1" applyBorder="1" applyAlignment="1">
      <alignment horizontal="center"/>
    </xf>
    <xf numFmtId="168" fontId="3" fillId="4" borderId="7" xfId="6" applyNumberFormat="1" applyFont="1" applyFill="1" applyBorder="1"/>
    <xf numFmtId="2" fontId="3" fillId="4" borderId="7" xfId="6" applyNumberFormat="1" applyFont="1" applyFill="1" applyBorder="1"/>
    <xf numFmtId="2" fontId="3" fillId="4" borderId="7" xfId="6" applyNumberFormat="1" applyFont="1" applyFill="1" applyBorder="1" applyAlignment="1">
      <alignment horizontal="center"/>
    </xf>
    <xf numFmtId="2" fontId="3" fillId="4" borderId="7" xfId="6" applyNumberFormat="1" applyFont="1" applyFill="1" applyBorder="1" applyAlignment="1">
      <alignment horizontal="left" indent="3"/>
    </xf>
    <xf numFmtId="2" fontId="3" fillId="4" borderId="10" xfId="6" applyNumberFormat="1" applyFont="1" applyFill="1" applyBorder="1" applyAlignment="1">
      <alignment horizontal="left" indent="3"/>
    </xf>
    <xf numFmtId="0" fontId="3" fillId="10" borderId="3" xfId="7" applyFont="1" applyFill="1" applyBorder="1" applyAlignment="1">
      <alignment horizontal="left"/>
    </xf>
    <xf numFmtId="0" fontId="3" fillId="10" borderId="3" xfId="7" applyFont="1" applyFill="1" applyBorder="1" applyAlignment="1">
      <alignment horizontal="center"/>
    </xf>
    <xf numFmtId="167" fontId="3" fillId="10" borderId="3" xfId="7" applyNumberFormat="1" applyFont="1" applyFill="1" applyBorder="1" applyAlignment="1">
      <alignment horizontal="right"/>
    </xf>
    <xf numFmtId="167" fontId="3" fillId="10" borderId="3" xfId="7" applyNumberFormat="1" applyFont="1" applyFill="1" applyBorder="1"/>
    <xf numFmtId="167" fontId="3" fillId="10" borderId="3" xfId="7" applyNumberFormat="1" applyFont="1" applyFill="1" applyBorder="1" applyAlignment="1">
      <alignment horizontal="center"/>
    </xf>
    <xf numFmtId="168" fontId="3" fillId="10" borderId="3" xfId="7" applyNumberFormat="1" applyFont="1" applyFill="1" applyBorder="1"/>
    <xf numFmtId="2" fontId="3" fillId="10" borderId="3" xfId="7" applyNumberFormat="1" applyFont="1" applyFill="1" applyBorder="1"/>
    <xf numFmtId="2" fontId="3" fillId="10" borderId="3" xfId="7" applyNumberFormat="1" applyFont="1" applyFill="1" applyBorder="1" applyAlignment="1">
      <alignment horizontal="center"/>
    </xf>
    <xf numFmtId="2" fontId="3" fillId="10" borderId="3" xfId="7" applyNumberFormat="1" applyFont="1" applyFill="1" applyBorder="1" applyAlignment="1">
      <alignment horizontal="left" indent="3"/>
    </xf>
    <xf numFmtId="2" fontId="3" fillId="10" borderId="23" xfId="7" applyNumberFormat="1" applyFont="1" applyFill="1" applyBorder="1" applyAlignment="1">
      <alignment horizontal="left" indent="3"/>
    </xf>
    <xf numFmtId="2" fontId="3" fillId="10" borderId="17" xfId="6" applyNumberFormat="1" applyFont="1" applyFill="1" applyBorder="1" applyAlignment="1">
      <alignment horizontal="left" indent="3"/>
    </xf>
    <xf numFmtId="0" fontId="3" fillId="10" borderId="7" xfId="0" applyFont="1" applyFill="1" applyBorder="1" applyAlignment="1">
      <alignment horizontal="center"/>
    </xf>
    <xf numFmtId="2" fontId="3" fillId="12" borderId="3" xfId="0" applyNumberFormat="1" applyFont="1" applyFill="1" applyBorder="1" applyAlignment="1">
      <alignment horizontal="left" vertical="center"/>
    </xf>
    <xf numFmtId="2" fontId="3" fillId="12" borderId="3" xfId="0" applyNumberFormat="1" applyFont="1" applyFill="1" applyBorder="1" applyAlignment="1">
      <alignment horizontal="center" vertical="center"/>
    </xf>
    <xf numFmtId="2" fontId="3" fillId="12" borderId="9" xfId="0" applyNumberFormat="1" applyFont="1" applyFill="1" applyBorder="1" applyAlignment="1">
      <alignment horizontal="center" vertical="center"/>
    </xf>
    <xf numFmtId="2" fontId="3" fillId="12" borderId="7" xfId="0" applyNumberFormat="1" applyFont="1" applyFill="1" applyBorder="1" applyAlignment="1">
      <alignment horizontal="left" vertical="center"/>
    </xf>
    <xf numFmtId="2" fontId="3" fillId="12" borderId="7" xfId="0" applyNumberFormat="1" applyFont="1" applyFill="1" applyBorder="1" applyAlignment="1">
      <alignment horizontal="center" vertical="center"/>
    </xf>
    <xf numFmtId="2" fontId="3" fillId="12" borderId="10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7" fontId="3" fillId="2" borderId="3" xfId="0" applyNumberFormat="1" applyFont="1" applyFill="1" applyBorder="1" applyProtection="1">
      <protection locked="0"/>
    </xf>
    <xf numFmtId="168" fontId="3" fillId="2" borderId="3" xfId="0" applyNumberFormat="1" applyFont="1" applyFill="1" applyBorder="1" applyProtection="1"/>
    <xf numFmtId="2" fontId="3" fillId="2" borderId="3" xfId="0" applyNumberFormat="1" applyFont="1" applyFill="1" applyBorder="1" applyAlignment="1" applyProtection="1">
      <alignment horizontal="left" indent="3"/>
    </xf>
    <xf numFmtId="2" fontId="3" fillId="2" borderId="9" xfId="0" applyNumberFormat="1" applyFont="1" applyFill="1" applyBorder="1" applyAlignment="1" applyProtection="1">
      <alignment horizontal="left" indent="3"/>
    </xf>
    <xf numFmtId="167" fontId="3" fillId="3" borderId="5" xfId="0" applyNumberFormat="1" applyFont="1" applyFill="1" applyBorder="1" applyProtection="1">
      <protection locked="0"/>
    </xf>
    <xf numFmtId="168" fontId="3" fillId="3" borderId="3" xfId="0" applyNumberFormat="1" applyFont="1" applyFill="1" applyBorder="1" applyProtection="1"/>
    <xf numFmtId="167" fontId="3" fillId="3" borderId="3" xfId="0" applyNumberFormat="1" applyFont="1" applyFill="1" applyBorder="1" applyProtection="1">
      <protection locked="0"/>
    </xf>
    <xf numFmtId="2" fontId="3" fillId="3" borderId="3" xfId="0" applyNumberFormat="1" applyFont="1" applyFill="1" applyBorder="1" applyAlignment="1" applyProtection="1">
      <alignment horizontal="left" indent="3"/>
    </xf>
    <xf numFmtId="2" fontId="3" fillId="3" borderId="9" xfId="0" applyNumberFormat="1" applyFont="1" applyFill="1" applyBorder="1" applyAlignment="1" applyProtection="1">
      <alignment horizontal="left" indent="3"/>
    </xf>
    <xf numFmtId="168" fontId="3" fillId="4" borderId="3" xfId="0" applyNumberFormat="1" applyFont="1" applyFill="1" applyBorder="1" applyProtection="1"/>
    <xf numFmtId="167" fontId="3" fillId="4" borderId="3" xfId="0" applyNumberFormat="1" applyFont="1" applyFill="1" applyBorder="1" applyProtection="1">
      <protection locked="0"/>
    </xf>
    <xf numFmtId="2" fontId="3" fillId="4" borderId="3" xfId="0" applyNumberFormat="1" applyFont="1" applyFill="1" applyBorder="1" applyAlignment="1" applyProtection="1">
      <alignment horizontal="left" indent="3"/>
    </xf>
    <xf numFmtId="2" fontId="3" fillId="4" borderId="9" xfId="0" applyNumberFormat="1" applyFont="1" applyFill="1" applyBorder="1" applyAlignment="1" applyProtection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9" borderId="12" xfId="4" applyFont="1" applyFill="1" applyBorder="1"/>
    <xf numFmtId="0" fontId="10" fillId="9" borderId="12" xfId="4" applyFont="1" applyFill="1" applyBorder="1" applyAlignment="1">
      <alignment horizontal="center"/>
    </xf>
    <xf numFmtId="167" fontId="3" fillId="9" borderId="12" xfId="4" applyNumberFormat="1" applyFont="1" applyFill="1" applyBorder="1"/>
    <xf numFmtId="167" fontId="3" fillId="9" borderId="12" xfId="4" applyNumberFormat="1" applyFont="1" applyFill="1" applyBorder="1" applyAlignment="1">
      <alignment horizontal="center"/>
    </xf>
    <xf numFmtId="168" fontId="3" fillId="9" borderId="12" xfId="4" applyNumberFormat="1" applyFont="1" applyFill="1" applyBorder="1"/>
    <xf numFmtId="2" fontId="3" fillId="9" borderId="12" xfId="4" applyNumberFormat="1" applyFont="1" applyFill="1" applyBorder="1"/>
    <xf numFmtId="2" fontId="3" fillId="9" borderId="12" xfId="4" applyNumberFormat="1" applyFont="1" applyFill="1" applyBorder="1" applyAlignment="1">
      <alignment horizontal="center"/>
    </xf>
    <xf numFmtId="2" fontId="3" fillId="9" borderId="12" xfId="4" applyNumberFormat="1" applyFont="1" applyFill="1" applyBorder="1" applyAlignment="1">
      <alignment horizontal="left" indent="3"/>
    </xf>
    <xf numFmtId="2" fontId="3" fillId="9" borderId="23" xfId="4" applyNumberFormat="1" applyFont="1" applyFill="1" applyBorder="1" applyAlignment="1">
      <alignment horizontal="left" indent="3"/>
    </xf>
    <xf numFmtId="0" fontId="3" fillId="12" borderId="3" xfId="4" applyFont="1" applyFill="1" applyBorder="1"/>
    <xf numFmtId="0" fontId="3" fillId="12" borderId="3" xfId="4" applyFont="1" applyFill="1" applyBorder="1" applyAlignment="1">
      <alignment horizontal="center"/>
    </xf>
    <xf numFmtId="167" fontId="3" fillId="12" borderId="3" xfId="4" applyNumberFormat="1" applyFont="1" applyFill="1" applyBorder="1"/>
    <xf numFmtId="167" fontId="3" fillId="12" borderId="3" xfId="4" applyNumberFormat="1" applyFont="1" applyFill="1" applyBorder="1" applyAlignment="1">
      <alignment horizontal="center"/>
    </xf>
    <xf numFmtId="168" fontId="3" fillId="12" borderId="3" xfId="4" applyNumberFormat="1" applyFont="1" applyFill="1" applyBorder="1"/>
    <xf numFmtId="2" fontId="3" fillId="12" borderId="3" xfId="4" applyNumberFormat="1" applyFont="1" applyFill="1" applyBorder="1"/>
    <xf numFmtId="2" fontId="3" fillId="12" borderId="3" xfId="4" applyNumberFormat="1" applyFont="1" applyFill="1" applyBorder="1" applyAlignment="1">
      <alignment horizontal="center"/>
    </xf>
    <xf numFmtId="2" fontId="3" fillId="12" borderId="3" xfId="4" applyNumberFormat="1" applyFont="1" applyFill="1" applyBorder="1" applyAlignment="1">
      <alignment horizontal="left" indent="3"/>
    </xf>
    <xf numFmtId="2" fontId="3" fillId="12" borderId="9" xfId="4" applyNumberFormat="1" applyFont="1" applyFill="1" applyBorder="1" applyAlignment="1">
      <alignment horizontal="left" indent="3"/>
    </xf>
    <xf numFmtId="0" fontId="3" fillId="12" borderId="7" xfId="4" applyFont="1" applyFill="1" applyBorder="1"/>
    <xf numFmtId="0" fontId="3" fillId="12" borderId="7" xfId="4" applyFont="1" applyFill="1" applyBorder="1" applyAlignment="1">
      <alignment horizontal="center"/>
    </xf>
    <xf numFmtId="167" fontId="3" fillId="12" borderId="7" xfId="4" applyNumberFormat="1" applyFont="1" applyFill="1" applyBorder="1"/>
    <xf numFmtId="167" fontId="3" fillId="12" borderId="7" xfId="4" applyNumberFormat="1" applyFont="1" applyFill="1" applyBorder="1" applyAlignment="1">
      <alignment horizontal="center"/>
    </xf>
    <xf numFmtId="168" fontId="3" fillId="12" borderId="7" xfId="4" applyNumberFormat="1" applyFont="1" applyFill="1" applyBorder="1"/>
    <xf numFmtId="2" fontId="3" fillId="12" borderId="7" xfId="4" applyNumberFormat="1" applyFont="1" applyFill="1" applyBorder="1"/>
    <xf numFmtId="2" fontId="3" fillId="12" borderId="7" xfId="4" applyNumberFormat="1" applyFont="1" applyFill="1" applyBorder="1" applyAlignment="1">
      <alignment horizontal="center"/>
    </xf>
    <xf numFmtId="2" fontId="3" fillId="12" borderId="7" xfId="4" applyNumberFormat="1" applyFont="1" applyFill="1" applyBorder="1" applyAlignment="1">
      <alignment horizontal="left" indent="3"/>
    </xf>
    <xf numFmtId="2" fontId="3" fillId="12" borderId="10" xfId="4" applyNumberFormat="1" applyFont="1" applyFill="1" applyBorder="1" applyAlignment="1">
      <alignment horizontal="left" indent="3"/>
    </xf>
    <xf numFmtId="0" fontId="3" fillId="14" borderId="12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5" fillId="13" borderId="0" xfId="0" applyFont="1" applyFill="1"/>
    <xf numFmtId="0" fontId="3" fillId="13" borderId="0" xfId="0" applyFont="1" applyFill="1" applyBorder="1" applyAlignment="1">
      <alignment vertical="center" wrapText="1"/>
    </xf>
    <xf numFmtId="167" fontId="3" fillId="2" borderId="12" xfId="0" applyNumberFormat="1" applyFont="1" applyFill="1" applyBorder="1" applyProtection="1">
      <protection locked="0"/>
    </xf>
    <xf numFmtId="170" fontId="3" fillId="8" borderId="3" xfId="0" applyNumberFormat="1" applyFont="1" applyFill="1" applyBorder="1"/>
    <xf numFmtId="170" fontId="3" fillId="8" borderId="7" xfId="0" applyNumberFormat="1" applyFont="1" applyFill="1" applyBorder="1"/>
    <xf numFmtId="167" fontId="3" fillId="2" borderId="1" xfId="0" applyNumberFormat="1" applyFont="1" applyFill="1" applyBorder="1" applyProtection="1">
      <protection locked="0"/>
    </xf>
    <xf numFmtId="168" fontId="3" fillId="2" borderId="1" xfId="0" applyNumberFormat="1" applyFont="1" applyFill="1" applyBorder="1" applyProtection="1"/>
    <xf numFmtId="167" fontId="3" fillId="4" borderId="5" xfId="0" applyNumberFormat="1" applyFont="1" applyFill="1" applyBorder="1" applyProtection="1">
      <protection locked="0"/>
    </xf>
    <xf numFmtId="0" fontId="3" fillId="4" borderId="7" xfId="4" applyFont="1" applyFill="1" applyBorder="1"/>
    <xf numFmtId="0" fontId="3" fillId="4" borderId="7" xfId="4" applyFont="1" applyFill="1" applyBorder="1" applyAlignment="1">
      <alignment horizontal="center"/>
    </xf>
    <xf numFmtId="167" fontId="3" fillId="4" borderId="7" xfId="4" applyNumberFormat="1" applyFont="1" applyFill="1" applyBorder="1"/>
    <xf numFmtId="167" fontId="3" fillId="4" borderId="7" xfId="4" applyNumberFormat="1" applyFont="1" applyFill="1" applyBorder="1" applyAlignment="1">
      <alignment horizontal="center"/>
    </xf>
    <xf numFmtId="168" fontId="3" fillId="4" borderId="7" xfId="4" applyNumberFormat="1" applyFont="1" applyFill="1" applyBorder="1"/>
    <xf numFmtId="2" fontId="3" fillId="4" borderId="7" xfId="4" applyNumberFormat="1" applyFont="1" applyFill="1" applyBorder="1"/>
    <xf numFmtId="2" fontId="3" fillId="4" borderId="7" xfId="4" applyNumberFormat="1" applyFont="1" applyFill="1" applyBorder="1" applyAlignment="1">
      <alignment horizontal="center"/>
    </xf>
    <xf numFmtId="2" fontId="3" fillId="4" borderId="7" xfId="4" applyNumberFormat="1" applyFont="1" applyFill="1" applyBorder="1" applyAlignment="1">
      <alignment horizontal="left" indent="3"/>
    </xf>
    <xf numFmtId="2" fontId="3" fillId="4" borderId="10" xfId="4" applyNumberFormat="1" applyFont="1" applyFill="1" applyBorder="1" applyAlignment="1">
      <alignment horizontal="left" indent="3"/>
    </xf>
    <xf numFmtId="0" fontId="3" fillId="4" borderId="7" xfId="11" applyFont="1" applyFill="1" applyBorder="1"/>
    <xf numFmtId="0" fontId="3" fillId="4" borderId="7" xfId="11" applyFont="1" applyFill="1" applyBorder="1" applyAlignment="1">
      <alignment horizontal="center"/>
    </xf>
    <xf numFmtId="167" fontId="3" fillId="4" borderId="7" xfId="11" applyNumberFormat="1" applyFont="1" applyFill="1" applyBorder="1"/>
    <xf numFmtId="167" fontId="3" fillId="4" borderId="7" xfId="11" applyNumberFormat="1" applyFont="1" applyFill="1" applyBorder="1" applyAlignment="1">
      <alignment horizontal="center"/>
    </xf>
    <xf numFmtId="168" fontId="3" fillId="4" borderId="7" xfId="11" applyNumberFormat="1" applyFont="1" applyFill="1" applyBorder="1"/>
    <xf numFmtId="2" fontId="3" fillId="4" borderId="7" xfId="11" applyNumberFormat="1" applyFont="1" applyFill="1" applyBorder="1"/>
    <xf numFmtId="2" fontId="3" fillId="4" borderId="7" xfId="11" applyNumberFormat="1" applyFont="1" applyFill="1" applyBorder="1" applyAlignment="1">
      <alignment horizontal="center"/>
    </xf>
    <xf numFmtId="2" fontId="3" fillId="4" borderId="7" xfId="11" applyNumberFormat="1" applyFont="1" applyFill="1" applyBorder="1" applyAlignment="1">
      <alignment horizontal="left" indent="3"/>
    </xf>
    <xf numFmtId="2" fontId="3" fillId="4" borderId="10" xfId="11" applyNumberFormat="1" applyFont="1" applyFill="1" applyBorder="1" applyAlignment="1">
      <alignment horizontal="left" indent="3"/>
    </xf>
    <xf numFmtId="0" fontId="3" fillId="2" borderId="12" xfId="0" applyFont="1" applyFill="1" applyBorder="1" applyAlignment="1" applyProtection="1">
      <alignment horizontal="center"/>
      <protection locked="0"/>
    </xf>
    <xf numFmtId="167" fontId="3" fillId="2" borderId="12" xfId="0" applyNumberFormat="1" applyFont="1" applyFill="1" applyBorder="1" applyAlignment="1" applyProtection="1">
      <alignment horizontal="left" indent="4"/>
      <protection locked="0"/>
    </xf>
    <xf numFmtId="168" fontId="3" fillId="2" borderId="12" xfId="0" applyNumberFormat="1" applyFont="1" applyFill="1" applyBorder="1" applyProtection="1"/>
    <xf numFmtId="2" fontId="3" fillId="4" borderId="12" xfId="0" applyNumberFormat="1" applyFont="1" applyFill="1" applyBorder="1" applyProtection="1">
      <protection locked="0"/>
    </xf>
    <xf numFmtId="2" fontId="3" fillId="6" borderId="15" xfId="0" applyNumberFormat="1" applyFont="1" applyFill="1" applyBorder="1" applyAlignment="1" applyProtection="1">
      <alignment horizontal="left" indent="3"/>
    </xf>
    <xf numFmtId="2" fontId="3" fillId="6" borderId="22" xfId="0" applyNumberFormat="1" applyFont="1" applyFill="1" applyBorder="1" applyAlignment="1" applyProtection="1">
      <alignment horizontal="left" indent="3"/>
    </xf>
    <xf numFmtId="0" fontId="3" fillId="2" borderId="3" xfId="0" applyFont="1" applyFill="1" applyBorder="1" applyAlignment="1" applyProtection="1">
      <alignment horizontal="center"/>
      <protection locked="0"/>
    </xf>
    <xf numFmtId="167" fontId="3" fillId="2" borderId="3" xfId="0" applyNumberFormat="1" applyFont="1" applyFill="1" applyBorder="1" applyAlignment="1" applyProtection="1">
      <alignment horizontal="left" indent="4"/>
      <protection locked="0"/>
    </xf>
    <xf numFmtId="2" fontId="3" fillId="6" borderId="3" xfId="0" applyNumberFormat="1" applyFont="1" applyFill="1" applyBorder="1" applyAlignment="1" applyProtection="1">
      <alignment horizontal="left" indent="3"/>
    </xf>
    <xf numFmtId="2" fontId="3" fillId="6" borderId="9" xfId="0" applyNumberFormat="1" applyFont="1" applyFill="1" applyBorder="1" applyAlignment="1" applyProtection="1">
      <alignment horizontal="left" indent="3"/>
    </xf>
    <xf numFmtId="0" fontId="3" fillId="16" borderId="5" xfId="0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167" fontId="3" fillId="5" borderId="3" xfId="0" applyNumberFormat="1" applyFont="1" applyFill="1" applyBorder="1" applyProtection="1">
      <protection locked="0"/>
    </xf>
    <xf numFmtId="167" fontId="3" fillId="5" borderId="5" xfId="0" applyNumberFormat="1" applyFont="1" applyFill="1" applyBorder="1" applyProtection="1">
      <protection locked="0"/>
    </xf>
    <xf numFmtId="167" fontId="3" fillId="5" borderId="5" xfId="0" applyNumberFormat="1" applyFont="1" applyFill="1" applyBorder="1" applyAlignment="1" applyProtection="1">
      <alignment horizontal="left" indent="4"/>
      <protection locked="0"/>
    </xf>
    <xf numFmtId="168" fontId="3" fillId="5" borderId="12" xfId="0" applyNumberFormat="1" applyFont="1" applyFill="1" applyBorder="1" applyProtection="1"/>
    <xf numFmtId="2" fontId="3" fillId="5" borderId="12" xfId="0" applyNumberFormat="1" applyFont="1" applyFill="1" applyBorder="1" applyAlignment="1" applyProtection="1">
      <alignment horizontal="left" indent="3"/>
    </xf>
    <xf numFmtId="2" fontId="3" fillId="5" borderId="23" xfId="0" applyNumberFormat="1" applyFont="1" applyFill="1" applyBorder="1" applyAlignment="1" applyProtection="1">
      <alignment horizontal="left" indent="3"/>
    </xf>
    <xf numFmtId="0" fontId="3" fillId="16" borderId="3" xfId="0" applyFont="1" applyFill="1" applyBorder="1" applyProtection="1">
      <protection locked="0"/>
    </xf>
    <xf numFmtId="167" fontId="3" fillId="5" borderId="3" xfId="0" applyNumberFormat="1" applyFont="1" applyFill="1" applyBorder="1" applyAlignment="1" applyProtection="1">
      <alignment horizontal="left" indent="4"/>
      <protection locked="0"/>
    </xf>
    <xf numFmtId="168" fontId="3" fillId="5" borderId="3" xfId="0" applyNumberFormat="1" applyFont="1" applyFill="1" applyBorder="1" applyProtection="1"/>
    <xf numFmtId="2" fontId="3" fillId="5" borderId="9" xfId="0" applyNumberFormat="1" applyFont="1" applyFill="1" applyBorder="1" applyAlignment="1" applyProtection="1">
      <alignment horizontal="left" indent="3"/>
    </xf>
    <xf numFmtId="167" fontId="3" fillId="3" borderId="5" xfId="0" applyNumberFormat="1" applyFont="1" applyFill="1" applyBorder="1" applyAlignment="1" applyProtection="1">
      <alignment horizontal="left" indent="4"/>
      <protection locked="0"/>
    </xf>
    <xf numFmtId="167" fontId="3" fillId="3" borderId="12" xfId="0" applyNumberFormat="1" applyFont="1" applyFill="1" applyBorder="1" applyProtection="1">
      <protection locked="0"/>
    </xf>
    <xf numFmtId="168" fontId="3" fillId="3" borderId="12" xfId="0" applyNumberFormat="1" applyFont="1" applyFill="1" applyBorder="1" applyProtection="1"/>
    <xf numFmtId="2" fontId="3" fillId="3" borderId="12" xfId="0" applyNumberFormat="1" applyFont="1" applyFill="1" applyBorder="1" applyAlignment="1" applyProtection="1">
      <alignment horizontal="left" indent="3"/>
    </xf>
    <xf numFmtId="2" fontId="3" fillId="3" borderId="23" xfId="0" applyNumberFormat="1" applyFont="1" applyFill="1" applyBorder="1" applyAlignment="1" applyProtection="1">
      <alignment horizontal="left" indent="3"/>
    </xf>
    <xf numFmtId="167" fontId="3" fillId="3" borderId="3" xfId="0" applyNumberFormat="1" applyFont="1" applyFill="1" applyBorder="1" applyAlignment="1" applyProtection="1">
      <alignment horizontal="left" indent="4"/>
      <protection locked="0"/>
    </xf>
    <xf numFmtId="0" fontId="3" fillId="4" borderId="5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167" fontId="3" fillId="4" borderId="5" xfId="0" applyNumberFormat="1" applyFont="1" applyFill="1" applyBorder="1" applyAlignment="1" applyProtection="1">
      <alignment horizontal="left" indent="4"/>
      <protection locked="0"/>
    </xf>
    <xf numFmtId="167" fontId="3" fillId="4" borderId="12" xfId="0" applyNumberFormat="1" applyFont="1" applyFill="1" applyBorder="1" applyProtection="1">
      <protection locked="0"/>
    </xf>
    <xf numFmtId="168" fontId="3" fillId="4" borderId="12" xfId="0" applyNumberFormat="1" applyFont="1" applyFill="1" applyBorder="1" applyProtection="1"/>
    <xf numFmtId="2" fontId="3" fillId="4" borderId="12" xfId="0" applyNumberFormat="1" applyFont="1" applyFill="1" applyBorder="1" applyAlignment="1" applyProtection="1">
      <alignment horizontal="left" indent="3"/>
    </xf>
    <xf numFmtId="2" fontId="3" fillId="4" borderId="23" xfId="0" applyNumberFormat="1" applyFont="1" applyFill="1" applyBorder="1" applyAlignment="1" applyProtection="1">
      <alignment horizontal="left" indent="3"/>
    </xf>
    <xf numFmtId="0" fontId="3" fillId="4" borderId="12" xfId="0" applyFont="1" applyFill="1" applyBorder="1" applyAlignment="1" applyProtection="1">
      <alignment horizontal="center"/>
      <protection locked="0"/>
    </xf>
    <xf numFmtId="167" fontId="3" fillId="4" borderId="3" xfId="0" applyNumberFormat="1" applyFont="1" applyFill="1" applyBorder="1" applyAlignment="1" applyProtection="1">
      <alignment horizontal="left" indent="4"/>
      <protection locked="0"/>
    </xf>
    <xf numFmtId="2" fontId="3" fillId="15" borderId="12" xfId="0" applyNumberFormat="1" applyFont="1" applyFill="1" applyBorder="1" applyAlignment="1" applyProtection="1">
      <alignment horizontal="left" indent="3"/>
    </xf>
    <xf numFmtId="168" fontId="3" fillId="15" borderId="3" xfId="0" applyNumberFormat="1" applyFont="1" applyFill="1" applyBorder="1" applyProtection="1"/>
    <xf numFmtId="2" fontId="3" fillId="14" borderId="3" xfId="0" applyNumberFormat="1" applyFont="1" applyFill="1" applyBorder="1"/>
    <xf numFmtId="2" fontId="3" fillId="14" borderId="3" xfId="0" applyNumberFormat="1" applyFont="1" applyFill="1" applyBorder="1" applyAlignment="1">
      <alignment horizontal="left" indent="3"/>
    </xf>
    <xf numFmtId="2" fontId="3" fillId="14" borderId="9" xfId="0" applyNumberFormat="1" applyFont="1" applyFill="1" applyBorder="1" applyAlignment="1">
      <alignment horizontal="left" indent="3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 applyProtection="1">
      <alignment horizontal="left" indent="3"/>
    </xf>
    <xf numFmtId="0" fontId="3" fillId="2" borderId="3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3" fillId="15" borderId="3" xfId="0" applyFont="1" applyFill="1" applyBorder="1" applyProtection="1">
      <protection locked="0"/>
    </xf>
    <xf numFmtId="2" fontId="3" fillId="15" borderId="3" xfId="0" applyNumberFormat="1" applyFont="1" applyFill="1" applyBorder="1" applyProtection="1">
      <protection locked="0"/>
    </xf>
    <xf numFmtId="2" fontId="3" fillId="15" borderId="3" xfId="0" applyNumberFormat="1" applyFont="1" applyFill="1" applyBorder="1" applyAlignment="1" applyProtection="1">
      <alignment horizontal="left" indent="3"/>
    </xf>
    <xf numFmtId="2" fontId="3" fillId="15" borderId="9" xfId="0" applyNumberFormat="1" applyFont="1" applyFill="1" applyBorder="1" applyAlignment="1" applyProtection="1">
      <alignment horizontal="left" indent="3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2" fontId="3" fillId="3" borderId="7" xfId="0" applyNumberFormat="1" applyFont="1" applyFill="1" applyBorder="1" applyAlignment="1" applyProtection="1">
      <alignment horizontal="left" indent="3"/>
    </xf>
    <xf numFmtId="2" fontId="3" fillId="3" borderId="10" xfId="0" applyNumberFormat="1" applyFont="1" applyFill="1" applyBorder="1" applyAlignment="1" applyProtection="1">
      <alignment horizontal="left" indent="3"/>
    </xf>
    <xf numFmtId="2" fontId="3" fillId="4" borderId="5" xfId="0" applyNumberFormat="1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2" fontId="3" fillId="4" borderId="7" xfId="0" applyNumberFormat="1" applyFont="1" applyFill="1" applyBorder="1" applyAlignment="1" applyProtection="1">
      <alignment horizontal="left" indent="3"/>
    </xf>
    <xf numFmtId="2" fontId="3" fillId="4" borderId="10" xfId="0" applyNumberFormat="1" applyFont="1" applyFill="1" applyBorder="1" applyAlignment="1" applyProtection="1">
      <alignment horizontal="left" indent="3"/>
    </xf>
    <xf numFmtId="2" fontId="3" fillId="3" borderId="3" xfId="0" applyNumberFormat="1" applyFont="1" applyFill="1" applyBorder="1" applyProtection="1">
      <protection locked="0"/>
    </xf>
    <xf numFmtId="2" fontId="3" fillId="4" borderId="3" xfId="0" applyNumberFormat="1" applyFont="1" applyFill="1" applyBorder="1" applyProtection="1">
      <protection locked="0"/>
    </xf>
    <xf numFmtId="168" fontId="3" fillId="4" borderId="7" xfId="0" applyNumberFormat="1" applyFont="1" applyFill="1" applyBorder="1" applyProtection="1"/>
    <xf numFmtId="2" fontId="3" fillId="4" borderId="7" xfId="0" applyNumberFormat="1" applyFont="1" applyFill="1" applyBorder="1" applyProtection="1">
      <protection locked="0"/>
    </xf>
    <xf numFmtId="168" fontId="3" fillId="2" borderId="7" xfId="0" applyNumberFormat="1" applyFont="1" applyFill="1" applyBorder="1" applyProtection="1"/>
    <xf numFmtId="2" fontId="3" fillId="2" borderId="7" xfId="0" applyNumberFormat="1" applyFont="1" applyFill="1" applyBorder="1" applyProtection="1">
      <protection locked="0"/>
    </xf>
    <xf numFmtId="168" fontId="3" fillId="3" borderId="7" xfId="0" applyNumberFormat="1" applyFont="1" applyFill="1" applyBorder="1" applyProtection="1"/>
    <xf numFmtId="2" fontId="3" fillId="3" borderId="7" xfId="0" applyNumberFormat="1" applyFont="1" applyFill="1" applyBorder="1" applyProtection="1">
      <protection locked="0"/>
    </xf>
    <xf numFmtId="166" fontId="3" fillId="2" borderId="12" xfId="0" applyNumberFormat="1" applyFont="1" applyFill="1" applyBorder="1" applyAlignment="1" applyProtection="1">
      <alignment horizontal="center"/>
      <protection locked="0"/>
    </xf>
    <xf numFmtId="166" fontId="3" fillId="2" borderId="3" xfId="0" applyNumberFormat="1" applyFont="1" applyFill="1" applyBorder="1" applyProtection="1">
      <protection locked="0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2" fontId="3" fillId="6" borderId="11" xfId="0" applyNumberFormat="1" applyFont="1" applyFill="1" applyBorder="1" applyAlignment="1" applyProtection="1">
      <alignment horizontal="left" indent="3"/>
    </xf>
    <xf numFmtId="2" fontId="3" fillId="6" borderId="7" xfId="0" applyNumberFormat="1" applyFont="1" applyFill="1" applyBorder="1" applyAlignment="1" applyProtection="1">
      <alignment horizontal="left" indent="3"/>
    </xf>
    <xf numFmtId="2" fontId="3" fillId="6" borderId="10" xfId="0" applyNumberFormat="1" applyFont="1" applyFill="1" applyBorder="1" applyAlignment="1" applyProtection="1">
      <alignment horizontal="left" indent="3"/>
    </xf>
    <xf numFmtId="166" fontId="3" fillId="5" borderId="5" xfId="0" applyNumberFormat="1" applyFont="1" applyFill="1" applyBorder="1" applyProtection="1">
      <protection locked="0"/>
    </xf>
    <xf numFmtId="166" fontId="3" fillId="5" borderId="3" xfId="0" applyNumberFormat="1" applyFont="1" applyFill="1" applyBorder="1" applyProtection="1">
      <protection locked="0"/>
    </xf>
    <xf numFmtId="2" fontId="3" fillId="5" borderId="5" xfId="0" applyNumberFormat="1" applyFont="1" applyFill="1" applyBorder="1" applyProtection="1">
      <protection locked="0"/>
    </xf>
    <xf numFmtId="2" fontId="3" fillId="5" borderId="12" xfId="0" applyNumberFormat="1" applyFont="1" applyFill="1" applyBorder="1" applyProtection="1">
      <protection locked="0"/>
    </xf>
    <xf numFmtId="2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2" fontId="3" fillId="5" borderId="3" xfId="0" applyNumberFormat="1" applyFont="1" applyFill="1" applyBorder="1" applyAlignment="1" applyProtection="1">
      <alignment horizontal="left" indent="3"/>
    </xf>
    <xf numFmtId="0" fontId="3" fillId="5" borderId="7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2" fontId="3" fillId="5" borderId="7" xfId="0" applyNumberFormat="1" applyFont="1" applyFill="1" applyBorder="1" applyProtection="1">
      <protection locked="0"/>
    </xf>
    <xf numFmtId="168" fontId="3" fillId="5" borderId="7" xfId="0" applyNumberFormat="1" applyFont="1" applyFill="1" applyBorder="1" applyProtection="1"/>
    <xf numFmtId="2" fontId="3" fillId="5" borderId="7" xfId="0" applyNumberFormat="1" applyFont="1" applyFill="1" applyBorder="1" applyAlignment="1" applyProtection="1">
      <alignment horizontal="left" indent="3"/>
    </xf>
    <xf numFmtId="2" fontId="3" fillId="5" borderId="10" xfId="0" applyNumberFormat="1" applyFont="1" applyFill="1" applyBorder="1" applyAlignment="1" applyProtection="1">
      <alignment horizontal="left" indent="3"/>
    </xf>
    <xf numFmtId="0" fontId="3" fillId="3" borderId="5" xfId="0" applyFont="1" applyFill="1" applyBorder="1" applyAlignment="1" applyProtection="1">
      <alignment horizontal="center"/>
      <protection locked="0"/>
    </xf>
    <xf numFmtId="166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166" fontId="3" fillId="3" borderId="3" xfId="0" applyNumberFormat="1" applyFont="1" applyFill="1" applyBorder="1" applyProtection="1">
      <protection locked="0"/>
    </xf>
    <xf numFmtId="166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66" fontId="3" fillId="3" borderId="7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Protection="1"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6" fontId="3" fillId="4" borderId="3" xfId="0" applyNumberFormat="1" applyFont="1" applyFill="1" applyBorder="1" applyProtection="1">
      <protection locked="0"/>
    </xf>
    <xf numFmtId="166" fontId="3" fillId="4" borderId="3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167" fontId="3" fillId="4" borderId="7" xfId="0" applyNumberFormat="1" applyFont="1" applyFill="1" applyBorder="1" applyProtection="1">
      <protection locked="0"/>
    </xf>
    <xf numFmtId="166" fontId="3" fillId="4" borderId="7" xfId="0" applyNumberFormat="1" applyFont="1" applyFill="1" applyBorder="1" applyProtection="1">
      <protection locked="0"/>
    </xf>
    <xf numFmtId="0" fontId="12" fillId="0" borderId="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3" fillId="3" borderId="7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3" xfId="0" applyNumberFormat="1" applyFont="1" applyFill="1" applyBorder="1" applyAlignment="1" applyProtection="1">
      <alignment horizontal="center"/>
      <protection locked="0"/>
    </xf>
    <xf numFmtId="2" fontId="3" fillId="4" borderId="7" xfId="0" applyNumberFormat="1" applyFont="1" applyFill="1" applyBorder="1" applyAlignment="1" applyProtection="1">
      <alignment horizontal="center"/>
      <protection locked="0"/>
    </xf>
    <xf numFmtId="167" fontId="3" fillId="5" borderId="7" xfId="0" applyNumberFormat="1" applyFont="1" applyFill="1" applyBorder="1" applyProtection="1">
      <protection locked="0"/>
    </xf>
    <xf numFmtId="167" fontId="3" fillId="5" borderId="7" xfId="0" applyNumberFormat="1" applyFont="1" applyFill="1" applyBorder="1" applyAlignment="1" applyProtection="1">
      <alignment horizontal="left" indent="4"/>
      <protection locked="0"/>
    </xf>
    <xf numFmtId="167" fontId="3" fillId="3" borderId="7" xfId="0" applyNumberFormat="1" applyFont="1" applyFill="1" applyBorder="1" applyAlignment="1" applyProtection="1">
      <alignment horizontal="left" indent="4"/>
      <protection locked="0"/>
    </xf>
    <xf numFmtId="167" fontId="3" fillId="4" borderId="3" xfId="0" applyNumberFormat="1" applyFont="1" applyFill="1" applyBorder="1" applyAlignment="1" applyProtection="1">
      <alignment horizontal="center"/>
      <protection locked="0"/>
    </xf>
    <xf numFmtId="167" fontId="3" fillId="4" borderId="7" xfId="0" applyNumberFormat="1" applyFont="1" applyFill="1" applyBorder="1" applyAlignment="1" applyProtection="1">
      <alignment horizontal="center"/>
      <protection locked="0"/>
    </xf>
    <xf numFmtId="167" fontId="3" fillId="2" borderId="19" xfId="0" applyNumberFormat="1" applyFont="1" applyFill="1" applyBorder="1" applyProtection="1">
      <protection locked="0"/>
    </xf>
    <xf numFmtId="167" fontId="3" fillId="2" borderId="1" xfId="0" applyNumberFormat="1" applyFont="1" applyFill="1" applyBorder="1" applyAlignment="1" applyProtection="1">
      <alignment horizontal="left" indent="4"/>
      <protection locked="0"/>
    </xf>
    <xf numFmtId="2" fontId="3" fillId="6" borderId="6" xfId="0" applyNumberFormat="1" applyFont="1" applyFill="1" applyBorder="1" applyAlignment="1" applyProtection="1">
      <alignment horizontal="left" indent="3"/>
    </xf>
    <xf numFmtId="2" fontId="3" fillId="6" borderId="1" xfId="0" applyNumberFormat="1" applyFont="1" applyFill="1" applyBorder="1" applyAlignment="1" applyProtection="1">
      <alignment horizontal="left" indent="3"/>
    </xf>
    <xf numFmtId="2" fontId="3" fillId="6" borderId="2" xfId="0" applyNumberFormat="1" applyFont="1" applyFill="1" applyBorder="1" applyAlignment="1" applyProtection="1">
      <alignment horizontal="left" indent="3"/>
    </xf>
    <xf numFmtId="0" fontId="3" fillId="5" borderId="5" xfId="0" applyFont="1" applyFill="1" applyBorder="1" applyAlignment="1" applyProtection="1">
      <alignment horizontal="center"/>
      <protection locked="0"/>
    </xf>
    <xf numFmtId="167" fontId="3" fillId="17" borderId="32" xfId="0" applyNumberFormat="1" applyFont="1" applyFill="1" applyBorder="1" applyProtection="1">
      <protection locked="0"/>
    </xf>
    <xf numFmtId="168" fontId="3" fillId="5" borderId="5" xfId="0" applyNumberFormat="1" applyFont="1" applyFill="1" applyBorder="1" applyProtection="1"/>
    <xf numFmtId="2" fontId="3" fillId="5" borderId="5" xfId="0" applyNumberFormat="1" applyFont="1" applyFill="1" applyBorder="1" applyAlignment="1" applyProtection="1">
      <alignment horizontal="left" indent="3"/>
    </xf>
    <xf numFmtId="2" fontId="3" fillId="5" borderId="22" xfId="0" applyNumberFormat="1" applyFont="1" applyFill="1" applyBorder="1" applyAlignment="1" applyProtection="1">
      <alignment horizontal="left" indent="3"/>
    </xf>
    <xf numFmtId="0" fontId="3" fillId="5" borderId="8" xfId="0" applyFont="1" applyFill="1" applyBorder="1" applyAlignment="1" applyProtection="1">
      <alignment horizontal="center"/>
      <protection locked="0"/>
    </xf>
    <xf numFmtId="167" fontId="3" fillId="17" borderId="3" xfId="0" applyNumberFormat="1" applyFont="1" applyFill="1" applyBorder="1" applyProtection="1">
      <protection locked="0"/>
    </xf>
    <xf numFmtId="167" fontId="3" fillId="5" borderId="27" xfId="0" applyNumberFormat="1" applyFont="1" applyFill="1" applyBorder="1" applyProtection="1"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9" fillId="0" borderId="20" xfId="0" applyFont="1" applyBorder="1" applyAlignment="1"/>
    <xf numFmtId="0" fontId="19" fillId="0" borderId="2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7" fontId="3" fillId="2" borderId="7" xfId="0" applyNumberFormat="1" applyFont="1" applyFill="1" applyBorder="1" applyProtection="1">
      <protection locked="0"/>
    </xf>
    <xf numFmtId="167" fontId="3" fillId="2" borderId="7" xfId="0" applyNumberFormat="1" applyFont="1" applyFill="1" applyBorder="1" applyAlignment="1" applyProtection="1">
      <alignment horizontal="left" indent="4"/>
      <protection locked="0"/>
    </xf>
    <xf numFmtId="0" fontId="3" fillId="12" borderId="3" xfId="8" applyFont="1" applyFill="1" applyBorder="1" applyAlignment="1">
      <alignment vertical="center"/>
    </xf>
    <xf numFmtId="0" fontId="3" fillId="12" borderId="3" xfId="8" applyFont="1" applyFill="1" applyBorder="1" applyAlignment="1">
      <alignment horizontal="center" vertical="center"/>
    </xf>
    <xf numFmtId="167" fontId="3" fillId="12" borderId="3" xfId="8" applyNumberFormat="1" applyFont="1" applyFill="1" applyBorder="1" applyAlignment="1">
      <alignment horizontal="center" vertical="center"/>
    </xf>
    <xf numFmtId="168" fontId="3" fillId="12" borderId="3" xfId="8" applyNumberFormat="1" applyFont="1" applyFill="1" applyBorder="1" applyAlignment="1">
      <alignment horizontal="center" vertical="center"/>
    </xf>
    <xf numFmtId="2" fontId="3" fillId="12" borderId="3" xfId="8" applyNumberFormat="1" applyFont="1" applyFill="1" applyBorder="1" applyAlignment="1">
      <alignment horizontal="center" vertical="center"/>
    </xf>
    <xf numFmtId="2" fontId="3" fillId="12" borderId="9" xfId="8" applyNumberFormat="1" applyFont="1" applyFill="1" applyBorder="1" applyAlignment="1">
      <alignment horizontal="center" vertical="center"/>
    </xf>
    <xf numFmtId="0" fontId="3" fillId="12" borderId="7" xfId="8" applyFont="1" applyFill="1" applyBorder="1" applyAlignment="1">
      <alignment vertical="center"/>
    </xf>
    <xf numFmtId="0" fontId="3" fillId="12" borderId="7" xfId="8" applyFont="1" applyFill="1" applyBorder="1" applyAlignment="1">
      <alignment horizontal="center" vertical="center"/>
    </xf>
    <xf numFmtId="167" fontId="3" fillId="12" borderId="7" xfId="8" applyNumberFormat="1" applyFont="1" applyFill="1" applyBorder="1" applyAlignment="1">
      <alignment horizontal="center" vertical="center"/>
    </xf>
    <xf numFmtId="168" fontId="3" fillId="12" borderId="7" xfId="8" applyNumberFormat="1" applyFont="1" applyFill="1" applyBorder="1" applyAlignment="1">
      <alignment horizontal="center" vertical="center"/>
    </xf>
    <xf numFmtId="2" fontId="3" fillId="12" borderId="7" xfId="8" applyNumberFormat="1" applyFont="1" applyFill="1" applyBorder="1" applyAlignment="1">
      <alignment horizontal="center" vertical="center"/>
    </xf>
    <xf numFmtId="2" fontId="3" fillId="12" borderId="10" xfId="8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5" borderId="3" xfId="0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>
      <alignment horizontal="center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167" fontId="3" fillId="2" borderId="5" xfId="0" applyNumberFormat="1" applyFont="1" applyFill="1" applyBorder="1" applyProtection="1">
      <protection locked="0"/>
    </xf>
    <xf numFmtId="168" fontId="3" fillId="2" borderId="5" xfId="0" applyNumberFormat="1" applyFont="1" applyFill="1" applyBorder="1" applyProtection="1"/>
    <xf numFmtId="2" fontId="3" fillId="2" borderId="5" xfId="0" applyNumberFormat="1" applyFont="1" applyFill="1" applyBorder="1" applyProtection="1">
      <protection locked="0"/>
    </xf>
    <xf numFmtId="2" fontId="3" fillId="6" borderId="13" xfId="0" applyNumberFormat="1" applyFont="1" applyFill="1" applyBorder="1" applyAlignment="1" applyProtection="1">
      <alignment horizontal="left" indent="3"/>
    </xf>
    <xf numFmtId="167" fontId="3" fillId="4" borderId="7" xfId="0" applyNumberFormat="1" applyFont="1" applyFill="1" applyBorder="1" applyAlignment="1" applyProtection="1">
      <alignment horizontal="left" indent="4"/>
      <protection locked="0"/>
    </xf>
    <xf numFmtId="2" fontId="3" fillId="15" borderId="7" xfId="0" applyNumberFormat="1" applyFont="1" applyFill="1" applyBorder="1" applyProtection="1">
      <protection locked="0"/>
    </xf>
    <xf numFmtId="167" fontId="3" fillId="15" borderId="3" xfId="0" applyNumberFormat="1" applyFont="1" applyFill="1" applyBorder="1" applyProtection="1">
      <protection locked="0"/>
    </xf>
    <xf numFmtId="167" fontId="3" fillId="15" borderId="3" xfId="0" applyNumberFormat="1" applyFont="1" applyFill="1" applyBorder="1" applyAlignment="1" applyProtection="1">
      <alignment horizontal="left" indent="4"/>
      <protection locked="0"/>
    </xf>
    <xf numFmtId="2" fontId="3" fillId="8" borderId="12" xfId="0" applyNumberFormat="1" applyFont="1" applyFill="1" applyBorder="1" applyProtection="1">
      <protection locked="0"/>
    </xf>
    <xf numFmtId="2" fontId="3" fillId="8" borderId="3" xfId="0" applyNumberFormat="1" applyFont="1" applyFill="1" applyBorder="1" applyAlignment="1">
      <alignment horizontal="center"/>
    </xf>
    <xf numFmtId="167" fontId="3" fillId="8" borderId="3" xfId="0" applyNumberFormat="1" applyFont="1" applyFill="1" applyBorder="1" applyAlignment="1">
      <alignment horizontal="center"/>
    </xf>
    <xf numFmtId="167" fontId="3" fillId="8" borderId="7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0" fontId="3" fillId="18" borderId="49" xfId="12" applyFont="1" applyFill="1" applyBorder="1" applyProtection="1">
      <protection locked="0"/>
    </xf>
    <xf numFmtId="167" fontId="3" fillId="18" borderId="50" xfId="12" applyNumberFormat="1" applyFont="1" applyFill="1" applyBorder="1" applyProtection="1">
      <protection locked="0"/>
    </xf>
    <xf numFmtId="167" fontId="3" fillId="18" borderId="50" xfId="12" applyNumberFormat="1" applyFont="1" applyFill="1" applyBorder="1" applyAlignment="1" applyProtection="1">
      <alignment horizontal="left" indent="3"/>
      <protection locked="0"/>
    </xf>
    <xf numFmtId="2" fontId="3" fillId="18" borderId="50" xfId="12" applyNumberFormat="1" applyFont="1" applyFill="1" applyBorder="1" applyProtection="1">
      <protection locked="0"/>
    </xf>
    <xf numFmtId="2" fontId="3" fillId="18" borderId="51" xfId="12" applyNumberFormat="1" applyFont="1" applyFill="1" applyBorder="1" applyAlignment="1" applyProtection="1">
      <alignment horizontal="left" indent="3"/>
    </xf>
    <xf numFmtId="0" fontId="3" fillId="18" borderId="49" xfId="12" applyFont="1" applyFill="1" applyBorder="1" applyAlignment="1" applyProtection="1">
      <alignment horizontal="center"/>
      <protection locked="0"/>
    </xf>
    <xf numFmtId="167" fontId="3" fillId="18" borderId="49" xfId="12" applyNumberFormat="1" applyFont="1" applyFill="1" applyBorder="1" applyProtection="1">
      <protection locked="0"/>
    </xf>
    <xf numFmtId="168" fontId="3" fillId="18" borderId="49" xfId="12" applyNumberFormat="1" applyFont="1" applyFill="1" applyBorder="1" applyProtection="1"/>
    <xf numFmtId="2" fontId="3" fillId="18" borderId="49" xfId="12" applyNumberFormat="1" applyFont="1" applyFill="1" applyBorder="1" applyAlignment="1" applyProtection="1">
      <alignment horizontal="left" indent="3"/>
    </xf>
    <xf numFmtId="167" fontId="3" fillId="18" borderId="54" xfId="12" applyNumberFormat="1" applyFont="1" applyFill="1" applyBorder="1" applyProtection="1">
      <protection locked="0"/>
    </xf>
    <xf numFmtId="167" fontId="3" fillId="18" borderId="54" xfId="12" applyNumberFormat="1" applyFont="1" applyFill="1" applyBorder="1" applyAlignment="1" applyProtection="1">
      <alignment horizontal="left" indent="3"/>
      <protection locked="0"/>
    </xf>
    <xf numFmtId="2" fontId="3" fillId="18" borderId="55" xfId="12" applyNumberFormat="1" applyFont="1" applyFill="1" applyBorder="1" applyProtection="1">
      <protection locked="0"/>
    </xf>
    <xf numFmtId="0" fontId="3" fillId="19" borderId="60" xfId="12" applyFont="1" applyFill="1" applyBorder="1" applyProtection="1">
      <protection locked="0"/>
    </xf>
    <xf numFmtId="0" fontId="3" fillId="19" borderId="60" xfId="12" applyFont="1" applyFill="1" applyBorder="1" applyAlignment="1" applyProtection="1">
      <alignment horizontal="center"/>
      <protection locked="0"/>
    </xf>
    <xf numFmtId="0" fontId="3" fillId="19" borderId="61" xfId="12" applyFont="1" applyFill="1" applyBorder="1" applyAlignment="1" applyProtection="1">
      <alignment horizontal="center"/>
      <protection locked="0"/>
    </xf>
    <xf numFmtId="167" fontId="3" fillId="19" borderId="12" xfId="12" applyNumberFormat="1" applyFont="1" applyFill="1" applyBorder="1" applyProtection="1">
      <protection locked="0"/>
    </xf>
    <xf numFmtId="167" fontId="3" fillId="19" borderId="59" xfId="12" applyNumberFormat="1" applyFont="1" applyFill="1" applyBorder="1" applyProtection="1">
      <protection locked="0"/>
    </xf>
    <xf numFmtId="167" fontId="3" fillId="19" borderId="60" xfId="12" applyNumberFormat="1" applyFont="1" applyFill="1" applyBorder="1" applyProtection="1">
      <protection locked="0"/>
    </xf>
    <xf numFmtId="167" fontId="3" fillId="19" borderId="50" xfId="12" applyNumberFormat="1" applyFont="1" applyFill="1" applyBorder="1" applyAlignment="1" applyProtection="1">
      <alignment horizontal="left" indent="3"/>
      <protection locked="0"/>
    </xf>
    <xf numFmtId="167" fontId="3" fillId="19" borderId="50" xfId="12" applyNumberFormat="1" applyFont="1" applyFill="1" applyBorder="1" applyProtection="1">
      <protection locked="0"/>
    </xf>
    <xf numFmtId="168" fontId="3" fillId="19" borderId="50" xfId="12" applyNumberFormat="1" applyFont="1" applyFill="1" applyBorder="1" applyProtection="1"/>
    <xf numFmtId="2" fontId="3" fillId="19" borderId="50" xfId="12" applyNumberFormat="1" applyFont="1" applyFill="1" applyBorder="1" applyProtection="1">
      <protection locked="0"/>
    </xf>
    <xf numFmtId="2" fontId="3" fillId="19" borderId="50" xfId="12" applyNumberFormat="1" applyFont="1" applyFill="1" applyBorder="1" applyAlignment="1" applyProtection="1">
      <alignment horizontal="left" indent="3"/>
    </xf>
    <xf numFmtId="2" fontId="3" fillId="19" borderId="63" xfId="12" applyNumberFormat="1" applyFont="1" applyFill="1" applyBorder="1" applyAlignment="1" applyProtection="1">
      <alignment horizontal="left" indent="3"/>
    </xf>
    <xf numFmtId="0" fontId="3" fillId="19" borderId="49" xfId="12" applyFont="1" applyFill="1" applyBorder="1" applyProtection="1">
      <protection locked="0"/>
    </xf>
    <xf numFmtId="0" fontId="3" fillId="19" borderId="49" xfId="12" applyFont="1" applyFill="1" applyBorder="1" applyAlignment="1" applyProtection="1">
      <alignment horizontal="center"/>
      <protection locked="0"/>
    </xf>
    <xf numFmtId="0" fontId="3" fillId="19" borderId="58" xfId="12" applyFont="1" applyFill="1" applyBorder="1" applyAlignment="1" applyProtection="1">
      <alignment horizontal="center"/>
      <protection locked="0"/>
    </xf>
    <xf numFmtId="167" fontId="3" fillId="19" borderId="3" xfId="12" applyNumberFormat="1" applyFont="1" applyFill="1" applyBorder="1" applyProtection="1">
      <protection locked="0"/>
    </xf>
    <xf numFmtId="167" fontId="3" fillId="19" borderId="64" xfId="12" applyNumberFormat="1" applyFont="1" applyFill="1" applyBorder="1" applyProtection="1">
      <protection locked="0"/>
    </xf>
    <xf numFmtId="167" fontId="3" fillId="19" borderId="49" xfId="12" applyNumberFormat="1" applyFont="1" applyFill="1" applyBorder="1" applyProtection="1">
      <protection locked="0"/>
    </xf>
    <xf numFmtId="168" fontId="3" fillId="19" borderId="49" xfId="12" applyNumberFormat="1" applyFont="1" applyFill="1" applyBorder="1" applyProtection="1"/>
    <xf numFmtId="2" fontId="3" fillId="19" borderId="49" xfId="12" applyNumberFormat="1" applyFont="1" applyFill="1" applyBorder="1" applyAlignment="1" applyProtection="1">
      <alignment horizontal="left" indent="3"/>
    </xf>
    <xf numFmtId="2" fontId="3" fillId="19" borderId="52" xfId="12" applyNumberFormat="1" applyFont="1" applyFill="1" applyBorder="1" applyAlignment="1" applyProtection="1">
      <alignment horizontal="left" indent="3"/>
    </xf>
    <xf numFmtId="0" fontId="3" fillId="19" borderId="53" xfId="12" applyFont="1" applyFill="1" applyBorder="1" applyAlignment="1" applyProtection="1">
      <alignment horizontal="center"/>
      <protection locked="0"/>
    </xf>
    <xf numFmtId="167" fontId="3" fillId="19" borderId="55" xfId="12" applyNumberFormat="1" applyFont="1" applyFill="1" applyBorder="1" applyProtection="1">
      <protection locked="0"/>
    </xf>
    <xf numFmtId="167" fontId="3" fillId="19" borderId="53" xfId="12" applyNumberFormat="1" applyFont="1" applyFill="1" applyBorder="1" applyProtection="1">
      <protection locked="0"/>
    </xf>
    <xf numFmtId="167" fontId="3" fillId="19" borderId="54" xfId="12" applyNumberFormat="1" applyFont="1" applyFill="1" applyBorder="1" applyAlignment="1" applyProtection="1">
      <alignment horizontal="left" indent="3"/>
      <protection locked="0"/>
    </xf>
    <xf numFmtId="167" fontId="3" fillId="19" borderId="54" xfId="12" applyNumberFormat="1" applyFont="1" applyFill="1" applyBorder="1" applyProtection="1">
      <protection locked="0"/>
    </xf>
    <xf numFmtId="168" fontId="3" fillId="19" borderId="53" xfId="12" applyNumberFormat="1" applyFont="1" applyFill="1" applyBorder="1" applyProtection="1"/>
    <xf numFmtId="2" fontId="3" fillId="19" borderId="53" xfId="12" applyNumberFormat="1" applyFont="1" applyFill="1" applyBorder="1" applyAlignment="1" applyProtection="1">
      <alignment horizontal="left" indent="3"/>
    </xf>
    <xf numFmtId="2" fontId="3" fillId="19" borderId="57" xfId="12" applyNumberFormat="1" applyFont="1" applyFill="1" applyBorder="1" applyAlignment="1" applyProtection="1">
      <alignment horizontal="left" indent="3"/>
    </xf>
    <xf numFmtId="0" fontId="3" fillId="20" borderId="60" xfId="12" applyFont="1" applyFill="1" applyBorder="1" applyAlignment="1" applyProtection="1">
      <alignment horizontal="center"/>
      <protection locked="0"/>
    </xf>
    <xf numFmtId="0" fontId="3" fillId="20" borderId="61" xfId="12" applyFont="1" applyFill="1" applyBorder="1" applyAlignment="1" applyProtection="1">
      <alignment horizontal="center"/>
      <protection locked="0"/>
    </xf>
    <xf numFmtId="167" fontId="3" fillId="20" borderId="12" xfId="12" applyNumberFormat="1" applyFont="1" applyFill="1" applyBorder="1" applyProtection="1">
      <protection locked="0"/>
    </xf>
    <xf numFmtId="167" fontId="3" fillId="20" borderId="59" xfId="12" applyNumberFormat="1" applyFont="1" applyFill="1" applyBorder="1" applyProtection="1">
      <protection locked="0"/>
    </xf>
    <xf numFmtId="167" fontId="3" fillId="20" borderId="60" xfId="12" applyNumberFormat="1" applyFont="1" applyFill="1" applyBorder="1" applyProtection="1">
      <protection locked="0"/>
    </xf>
    <xf numFmtId="167" fontId="3" fillId="20" borderId="61" xfId="12" applyNumberFormat="1" applyFont="1" applyFill="1" applyBorder="1" applyProtection="1">
      <protection locked="0"/>
    </xf>
    <xf numFmtId="167" fontId="3" fillId="20" borderId="12" xfId="12" applyNumberFormat="1" applyFont="1" applyFill="1" applyBorder="1" applyAlignment="1" applyProtection="1">
      <alignment horizontal="left" indent="3"/>
      <protection locked="0"/>
    </xf>
    <xf numFmtId="167" fontId="3" fillId="20" borderId="62" xfId="12" applyNumberFormat="1" applyFont="1" applyFill="1" applyBorder="1" applyProtection="1">
      <protection locked="0"/>
    </xf>
    <xf numFmtId="168" fontId="3" fillId="20" borderId="50" xfId="12" applyNumberFormat="1" applyFont="1" applyFill="1" applyBorder="1" applyProtection="1"/>
    <xf numFmtId="2" fontId="3" fillId="20" borderId="50" xfId="12" applyNumberFormat="1" applyFont="1" applyFill="1" applyBorder="1" applyProtection="1">
      <protection locked="0"/>
    </xf>
    <xf numFmtId="2" fontId="3" fillId="20" borderId="50" xfId="12" applyNumberFormat="1" applyFont="1" applyFill="1" applyBorder="1" applyAlignment="1" applyProtection="1">
      <alignment horizontal="left" indent="3"/>
    </xf>
    <xf numFmtId="2" fontId="3" fillId="20" borderId="63" xfId="12" applyNumberFormat="1" applyFont="1" applyFill="1" applyBorder="1" applyAlignment="1" applyProtection="1">
      <alignment horizontal="left" indent="3"/>
    </xf>
    <xf numFmtId="0" fontId="3" fillId="20" borderId="49" xfId="12" applyFont="1" applyFill="1" applyBorder="1" applyProtection="1">
      <protection locked="0"/>
    </xf>
    <xf numFmtId="0" fontId="3" fillId="20" borderId="49" xfId="12" applyFont="1" applyFill="1" applyBorder="1" applyAlignment="1" applyProtection="1">
      <alignment horizontal="center"/>
      <protection locked="0"/>
    </xf>
    <xf numFmtId="0" fontId="3" fillId="20" borderId="58" xfId="12" applyFont="1" applyFill="1" applyBorder="1" applyAlignment="1" applyProtection="1">
      <alignment horizontal="center"/>
      <protection locked="0"/>
    </xf>
    <xf numFmtId="167" fontId="3" fillId="20" borderId="3" xfId="12" applyNumberFormat="1" applyFont="1" applyFill="1" applyBorder="1" applyProtection="1">
      <protection locked="0"/>
    </xf>
    <xf numFmtId="167" fontId="3" fillId="20" borderId="64" xfId="12" applyNumberFormat="1" applyFont="1" applyFill="1" applyBorder="1" applyProtection="1">
      <protection locked="0"/>
    </xf>
    <xf numFmtId="167" fontId="3" fillId="20" borderId="49" xfId="12" applyNumberFormat="1" applyFont="1" applyFill="1" applyBorder="1" applyProtection="1">
      <protection locked="0"/>
    </xf>
    <xf numFmtId="167" fontId="3" fillId="20" borderId="58" xfId="12" applyNumberFormat="1" applyFont="1" applyFill="1" applyBorder="1" applyProtection="1">
      <protection locked="0"/>
    </xf>
    <xf numFmtId="167" fontId="3" fillId="20" borderId="3" xfId="12" applyNumberFormat="1" applyFont="1" applyFill="1" applyBorder="1" applyAlignment="1" applyProtection="1">
      <alignment horizontal="left" indent="3"/>
      <protection locked="0"/>
    </xf>
    <xf numFmtId="168" fontId="3" fillId="20" borderId="49" xfId="12" applyNumberFormat="1" applyFont="1" applyFill="1" applyBorder="1" applyProtection="1"/>
    <xf numFmtId="2" fontId="3" fillId="20" borderId="49" xfId="12" applyNumberFormat="1" applyFont="1" applyFill="1" applyBorder="1" applyAlignment="1" applyProtection="1">
      <alignment horizontal="left" indent="3"/>
    </xf>
    <xf numFmtId="2" fontId="3" fillId="20" borderId="52" xfId="12" applyNumberFormat="1" applyFont="1" applyFill="1" applyBorder="1" applyAlignment="1" applyProtection="1">
      <alignment horizontal="left" indent="3"/>
    </xf>
    <xf numFmtId="2" fontId="3" fillId="20" borderId="64" xfId="12" applyNumberFormat="1" applyFont="1" applyFill="1" applyBorder="1" applyProtection="1">
      <protection locked="0"/>
    </xf>
    <xf numFmtId="0" fontId="3" fillId="20" borderId="58" xfId="12" applyFont="1" applyFill="1" applyBorder="1" applyProtection="1">
      <protection locked="0"/>
    </xf>
    <xf numFmtId="0" fontId="3" fillId="20" borderId="53" xfId="12" applyFont="1" applyFill="1" applyBorder="1" applyAlignment="1" applyProtection="1">
      <alignment horizontal="center"/>
      <protection locked="0"/>
    </xf>
    <xf numFmtId="167" fontId="3" fillId="20" borderId="55" xfId="12" applyNumberFormat="1" applyFont="1" applyFill="1" applyBorder="1" applyProtection="1">
      <protection locked="0"/>
    </xf>
    <xf numFmtId="2" fontId="3" fillId="20" borderId="53" xfId="12" applyNumberFormat="1" applyFont="1" applyFill="1" applyBorder="1" applyProtection="1">
      <protection locked="0"/>
    </xf>
    <xf numFmtId="0" fontId="3" fillId="20" borderId="53" xfId="12" applyFont="1" applyFill="1" applyBorder="1" applyProtection="1">
      <protection locked="0"/>
    </xf>
    <xf numFmtId="167" fontId="3" fillId="20" borderId="53" xfId="12" applyNumberFormat="1" applyFont="1" applyFill="1" applyBorder="1" applyProtection="1">
      <protection locked="0"/>
    </xf>
    <xf numFmtId="167" fontId="3" fillId="20" borderId="66" xfId="12" applyNumberFormat="1" applyFont="1" applyFill="1" applyBorder="1" applyAlignment="1" applyProtection="1">
      <alignment horizontal="left" indent="3"/>
      <protection locked="0"/>
    </xf>
    <xf numFmtId="167" fontId="3" fillId="20" borderId="67" xfId="12" applyNumberFormat="1" applyFont="1" applyFill="1" applyBorder="1" applyProtection="1">
      <protection locked="0"/>
    </xf>
    <xf numFmtId="168" fontId="3" fillId="20" borderId="53" xfId="12" applyNumberFormat="1" applyFont="1" applyFill="1" applyBorder="1" applyProtection="1"/>
    <xf numFmtId="2" fontId="3" fillId="20" borderId="53" xfId="12" applyNumberFormat="1" applyFont="1" applyFill="1" applyBorder="1" applyAlignment="1" applyProtection="1">
      <alignment horizontal="left" indent="3"/>
    </xf>
    <xf numFmtId="2" fontId="3" fillId="20" borderId="57" xfId="12" applyNumberFormat="1" applyFont="1" applyFill="1" applyBorder="1" applyAlignment="1" applyProtection="1">
      <alignment horizontal="left" indent="3"/>
    </xf>
    <xf numFmtId="0" fontId="3" fillId="10" borderId="3" xfId="4" applyFont="1" applyFill="1" applyBorder="1" applyAlignment="1">
      <alignment horizontal="left"/>
    </xf>
    <xf numFmtId="0" fontId="3" fillId="10" borderId="3" xfId="4" applyFont="1" applyFill="1" applyBorder="1" applyAlignment="1">
      <alignment horizontal="center"/>
    </xf>
    <xf numFmtId="167" fontId="3" fillId="10" borderId="3" xfId="4" applyNumberFormat="1" applyFont="1" applyFill="1" applyBorder="1" applyAlignment="1">
      <alignment horizontal="right"/>
    </xf>
    <xf numFmtId="167" fontId="3" fillId="10" borderId="3" xfId="4" applyNumberFormat="1" applyFont="1" applyFill="1" applyBorder="1"/>
    <xf numFmtId="167" fontId="3" fillId="10" borderId="3" xfId="4" applyNumberFormat="1" applyFont="1" applyFill="1" applyBorder="1" applyAlignment="1">
      <alignment horizontal="center"/>
    </xf>
    <xf numFmtId="168" fontId="3" fillId="10" borderId="3" xfId="4" applyNumberFormat="1" applyFont="1" applyFill="1" applyBorder="1"/>
    <xf numFmtId="2" fontId="3" fillId="10" borderId="3" xfId="4" applyNumberFormat="1" applyFont="1" applyFill="1" applyBorder="1"/>
    <xf numFmtId="2" fontId="3" fillId="10" borderId="3" xfId="4" applyNumberFormat="1" applyFont="1" applyFill="1" applyBorder="1" applyAlignment="1">
      <alignment horizontal="center"/>
    </xf>
    <xf numFmtId="2" fontId="3" fillId="10" borderId="3" xfId="4" applyNumberFormat="1" applyFont="1" applyFill="1" applyBorder="1" applyAlignment="1">
      <alignment horizontal="left" indent="3"/>
    </xf>
    <xf numFmtId="0" fontId="3" fillId="9" borderId="12" xfId="6" applyFont="1" applyFill="1" applyBorder="1"/>
    <xf numFmtId="0" fontId="3" fillId="9" borderId="12" xfId="6" applyFont="1" applyFill="1" applyBorder="1" applyAlignment="1">
      <alignment horizontal="center"/>
    </xf>
    <xf numFmtId="167" fontId="3" fillId="9" borderId="12" xfId="6" applyNumberFormat="1" applyFont="1" applyFill="1" applyBorder="1"/>
    <xf numFmtId="167" fontId="3" fillId="9" borderId="12" xfId="6" applyNumberFormat="1" applyFont="1" applyFill="1" applyBorder="1" applyAlignment="1">
      <alignment horizontal="center"/>
    </xf>
    <xf numFmtId="168" fontId="3" fillId="9" borderId="12" xfId="6" applyNumberFormat="1" applyFont="1" applyFill="1" applyBorder="1"/>
    <xf numFmtId="2" fontId="3" fillId="9" borderId="12" xfId="6" applyNumberFormat="1" applyFont="1" applyFill="1" applyBorder="1"/>
    <xf numFmtId="2" fontId="3" fillId="9" borderId="12" xfId="6" applyNumberFormat="1" applyFont="1" applyFill="1" applyBorder="1" applyAlignment="1">
      <alignment horizontal="center"/>
    </xf>
    <xf numFmtId="2" fontId="3" fillId="9" borderId="12" xfId="6" applyNumberFormat="1" applyFont="1" applyFill="1" applyBorder="1" applyAlignment="1">
      <alignment horizontal="left" indent="3"/>
    </xf>
    <xf numFmtId="2" fontId="3" fillId="9" borderId="23" xfId="6" applyNumberFormat="1" applyFont="1" applyFill="1" applyBorder="1" applyAlignment="1">
      <alignment horizontal="left" indent="3"/>
    </xf>
    <xf numFmtId="0" fontId="3" fillId="9" borderId="19" xfId="6" applyFont="1" applyFill="1" applyBorder="1"/>
    <xf numFmtId="0" fontId="3" fillId="9" borderId="19" xfId="6" applyFont="1" applyFill="1" applyBorder="1" applyAlignment="1">
      <alignment horizontal="center"/>
    </xf>
    <xf numFmtId="167" fontId="3" fillId="9" borderId="19" xfId="6" applyNumberFormat="1" applyFont="1" applyFill="1" applyBorder="1"/>
    <xf numFmtId="167" fontId="3" fillId="9" borderId="19" xfId="6" applyNumberFormat="1" applyFont="1" applyFill="1" applyBorder="1" applyAlignment="1">
      <alignment horizontal="center"/>
    </xf>
    <xf numFmtId="168" fontId="3" fillId="9" borderId="19" xfId="6" applyNumberFormat="1" applyFont="1" applyFill="1" applyBorder="1"/>
    <xf numFmtId="2" fontId="3" fillId="9" borderId="19" xfId="6" applyNumberFormat="1" applyFont="1" applyFill="1" applyBorder="1"/>
    <xf numFmtId="2" fontId="3" fillId="9" borderId="19" xfId="6" applyNumberFormat="1" applyFont="1" applyFill="1" applyBorder="1" applyAlignment="1">
      <alignment horizontal="center"/>
    </xf>
    <xf numFmtId="2" fontId="3" fillId="9" borderId="19" xfId="6" applyNumberFormat="1" applyFont="1" applyFill="1" applyBorder="1" applyAlignment="1">
      <alignment horizontal="left" indent="3"/>
    </xf>
    <xf numFmtId="2" fontId="3" fillId="9" borderId="24" xfId="6" applyNumberFormat="1" applyFont="1" applyFill="1" applyBorder="1" applyAlignment="1">
      <alignment horizontal="left" indent="3"/>
    </xf>
    <xf numFmtId="0" fontId="3" fillId="9" borderId="3" xfId="6" applyFont="1" applyFill="1" applyBorder="1" applyAlignment="1">
      <alignment horizontal="center"/>
    </xf>
    <xf numFmtId="167" fontId="3" fillId="9" borderId="3" xfId="6" applyNumberFormat="1" applyFont="1" applyFill="1" applyBorder="1"/>
    <xf numFmtId="167" fontId="3" fillId="9" borderId="3" xfId="6" applyNumberFormat="1" applyFont="1" applyFill="1" applyBorder="1" applyAlignment="1">
      <alignment horizontal="center"/>
    </xf>
    <xf numFmtId="168" fontId="3" fillId="9" borderId="3" xfId="6" applyNumberFormat="1" applyFont="1" applyFill="1" applyBorder="1"/>
    <xf numFmtId="2" fontId="3" fillId="9" borderId="3" xfId="6" applyNumberFormat="1" applyFont="1" applyFill="1" applyBorder="1"/>
    <xf numFmtId="2" fontId="3" fillId="9" borderId="3" xfId="6" applyNumberFormat="1" applyFont="1" applyFill="1" applyBorder="1" applyAlignment="1">
      <alignment horizontal="center"/>
    </xf>
    <xf numFmtId="2" fontId="3" fillId="9" borderId="3" xfId="6" applyNumberFormat="1" applyFont="1" applyFill="1" applyBorder="1" applyAlignment="1">
      <alignment horizontal="left" indent="3"/>
    </xf>
    <xf numFmtId="0" fontId="3" fillId="8" borderId="3" xfId="6" applyFont="1" applyFill="1" applyBorder="1" applyAlignment="1">
      <alignment horizontal="center"/>
    </xf>
    <xf numFmtId="167" fontId="3" fillId="8" borderId="3" xfId="6" applyNumberFormat="1" applyFont="1" applyFill="1" applyBorder="1"/>
    <xf numFmtId="167" fontId="3" fillId="8" borderId="3" xfId="6" applyNumberFormat="1" applyFont="1" applyFill="1" applyBorder="1" applyAlignment="1">
      <alignment horizontal="center"/>
    </xf>
    <xf numFmtId="168" fontId="3" fillId="8" borderId="3" xfId="6" applyNumberFormat="1" applyFont="1" applyFill="1" applyBorder="1"/>
    <xf numFmtId="2" fontId="3" fillId="8" borderId="3" xfId="6" applyNumberFormat="1" applyFont="1" applyFill="1" applyBorder="1"/>
    <xf numFmtId="2" fontId="3" fillId="8" borderId="3" xfId="6" applyNumberFormat="1" applyFont="1" applyFill="1" applyBorder="1" applyAlignment="1">
      <alignment horizontal="center"/>
    </xf>
    <xf numFmtId="2" fontId="3" fillId="8" borderId="3" xfId="6" applyNumberFormat="1" applyFont="1" applyFill="1" applyBorder="1" applyAlignment="1">
      <alignment horizontal="left" indent="3"/>
    </xf>
    <xf numFmtId="0" fontId="3" fillId="10" borderId="7" xfId="6" applyFont="1" applyFill="1" applyBorder="1" applyAlignment="1">
      <alignment horizontal="left"/>
    </xf>
    <xf numFmtId="0" fontId="3" fillId="10" borderId="7" xfId="6" applyFont="1" applyFill="1" applyBorder="1" applyAlignment="1">
      <alignment horizontal="center"/>
    </xf>
    <xf numFmtId="167" fontId="3" fillId="10" borderId="7" xfId="6" applyNumberFormat="1" applyFont="1" applyFill="1" applyBorder="1" applyAlignment="1">
      <alignment horizontal="right"/>
    </xf>
    <xf numFmtId="167" fontId="3" fillId="10" borderId="7" xfId="6" applyNumberFormat="1" applyFont="1" applyFill="1" applyBorder="1"/>
    <xf numFmtId="167" fontId="3" fillId="10" borderId="7" xfId="6" applyNumberFormat="1" applyFont="1" applyFill="1" applyBorder="1" applyAlignment="1">
      <alignment horizontal="center"/>
    </xf>
    <xf numFmtId="168" fontId="3" fillId="10" borderId="7" xfId="6" applyNumberFormat="1" applyFont="1" applyFill="1" applyBorder="1"/>
    <xf numFmtId="2" fontId="3" fillId="10" borderId="7" xfId="6" applyNumberFormat="1" applyFont="1" applyFill="1" applyBorder="1"/>
    <xf numFmtId="2" fontId="3" fillId="10" borderId="7" xfId="6" applyNumberFormat="1" applyFont="1" applyFill="1" applyBorder="1" applyAlignment="1">
      <alignment horizontal="center"/>
    </xf>
    <xf numFmtId="0" fontId="3" fillId="9" borderId="3" xfId="6" applyFont="1" applyFill="1" applyBorder="1"/>
    <xf numFmtId="2" fontId="3" fillId="9" borderId="9" xfId="6" applyNumberFormat="1" applyFont="1" applyFill="1" applyBorder="1" applyAlignment="1">
      <alignment horizontal="left" indent="3"/>
    </xf>
    <xf numFmtId="0" fontId="3" fillId="9" borderId="7" xfId="6" applyFont="1" applyFill="1" applyBorder="1"/>
    <xf numFmtId="0" fontId="3" fillId="9" borderId="7" xfId="6" applyFont="1" applyFill="1" applyBorder="1" applyAlignment="1">
      <alignment horizontal="center"/>
    </xf>
    <xf numFmtId="167" fontId="3" fillId="9" borderId="7" xfId="6" applyNumberFormat="1" applyFont="1" applyFill="1" applyBorder="1"/>
    <xf numFmtId="167" fontId="3" fillId="9" borderId="7" xfId="6" applyNumberFormat="1" applyFont="1" applyFill="1" applyBorder="1" applyAlignment="1">
      <alignment horizontal="center"/>
    </xf>
    <xf numFmtId="168" fontId="3" fillId="9" borderId="7" xfId="6" applyNumberFormat="1" applyFont="1" applyFill="1" applyBorder="1"/>
    <xf numFmtId="2" fontId="3" fillId="9" borderId="7" xfId="6" applyNumberFormat="1" applyFont="1" applyFill="1" applyBorder="1"/>
    <xf numFmtId="2" fontId="3" fillId="9" borderId="7" xfId="6" applyNumberFormat="1" applyFont="1" applyFill="1" applyBorder="1" applyAlignment="1">
      <alignment horizontal="center"/>
    </xf>
    <xf numFmtId="2" fontId="3" fillId="9" borderId="7" xfId="6" applyNumberFormat="1" applyFont="1" applyFill="1" applyBorder="1" applyAlignment="1">
      <alignment horizontal="left" indent="3"/>
    </xf>
    <xf numFmtId="2" fontId="3" fillId="9" borderId="10" xfId="6" applyNumberFormat="1" applyFont="1" applyFill="1" applyBorder="1" applyAlignment="1">
      <alignment horizontal="left" indent="3"/>
    </xf>
    <xf numFmtId="0" fontId="3" fillId="8" borderId="12" xfId="6" applyFont="1" applyFill="1" applyBorder="1"/>
    <xf numFmtId="0" fontId="3" fillId="8" borderId="12" xfId="6" applyFont="1" applyFill="1" applyBorder="1" applyAlignment="1">
      <alignment horizontal="center"/>
    </xf>
    <xf numFmtId="167" fontId="3" fillId="8" borderId="12" xfId="6" applyNumberFormat="1" applyFont="1" applyFill="1" applyBorder="1"/>
    <xf numFmtId="167" fontId="3" fillId="8" borderId="12" xfId="6" applyNumberFormat="1" applyFont="1" applyFill="1" applyBorder="1" applyAlignment="1">
      <alignment horizontal="center"/>
    </xf>
    <xf numFmtId="168" fontId="3" fillId="8" borderId="12" xfId="6" applyNumberFormat="1" applyFont="1" applyFill="1" applyBorder="1"/>
    <xf numFmtId="2" fontId="3" fillId="8" borderId="12" xfId="6" applyNumberFormat="1" applyFont="1" applyFill="1" applyBorder="1"/>
    <xf numFmtId="2" fontId="3" fillId="8" borderId="12" xfId="6" applyNumberFormat="1" applyFont="1" applyFill="1" applyBorder="1" applyAlignment="1">
      <alignment horizontal="center"/>
    </xf>
    <xf numFmtId="2" fontId="3" fillId="8" borderId="12" xfId="6" applyNumberFormat="1" applyFont="1" applyFill="1" applyBorder="1" applyAlignment="1">
      <alignment horizontal="left" indent="3"/>
    </xf>
    <xf numFmtId="2" fontId="3" fillId="8" borderId="23" xfId="6" applyNumberFormat="1" applyFont="1" applyFill="1" applyBorder="1" applyAlignment="1">
      <alignment horizontal="left" indent="3"/>
    </xf>
    <xf numFmtId="0" fontId="3" fillId="8" borderId="3" xfId="6" applyFont="1" applyFill="1" applyBorder="1"/>
    <xf numFmtId="2" fontId="3" fillId="8" borderId="9" xfId="6" applyNumberFormat="1" applyFont="1" applyFill="1" applyBorder="1" applyAlignment="1">
      <alignment horizontal="left" indent="3"/>
    </xf>
    <xf numFmtId="0" fontId="3" fillId="8" borderId="7" xfId="6" applyFont="1" applyFill="1" applyBorder="1"/>
    <xf numFmtId="0" fontId="3" fillId="8" borderId="7" xfId="6" applyFont="1" applyFill="1" applyBorder="1" applyAlignment="1">
      <alignment horizontal="center"/>
    </xf>
    <xf numFmtId="167" fontId="3" fillId="8" borderId="7" xfId="6" applyNumberFormat="1" applyFont="1" applyFill="1" applyBorder="1"/>
    <xf numFmtId="167" fontId="3" fillId="8" borderId="7" xfId="6" applyNumberFormat="1" applyFont="1" applyFill="1" applyBorder="1" applyAlignment="1">
      <alignment horizontal="center"/>
    </xf>
    <xf numFmtId="168" fontId="3" fillId="8" borderId="7" xfId="6" applyNumberFormat="1" applyFont="1" applyFill="1" applyBorder="1"/>
    <xf numFmtId="2" fontId="3" fillId="8" borderId="7" xfId="6" applyNumberFormat="1" applyFont="1" applyFill="1" applyBorder="1"/>
    <xf numFmtId="2" fontId="3" fillId="8" borderId="7" xfId="6" applyNumberFormat="1" applyFont="1" applyFill="1" applyBorder="1" applyAlignment="1">
      <alignment horizontal="center"/>
    </xf>
    <xf numFmtId="2" fontId="3" fillId="8" borderId="7" xfId="6" applyNumberFormat="1" applyFont="1" applyFill="1" applyBorder="1" applyAlignment="1">
      <alignment horizontal="left" indent="3"/>
    </xf>
    <xf numFmtId="2" fontId="3" fillId="8" borderId="10" xfId="6" applyNumberFormat="1" applyFont="1" applyFill="1" applyBorder="1" applyAlignment="1">
      <alignment horizontal="left" indent="3"/>
    </xf>
    <xf numFmtId="167" fontId="3" fillId="10" borderId="3" xfId="6" applyNumberFormat="1" applyFont="1" applyFill="1" applyBorder="1" applyAlignment="1">
      <alignment horizontal="left" indent="3"/>
    </xf>
    <xf numFmtId="167" fontId="3" fillId="11" borderId="3" xfId="6" applyNumberFormat="1" applyFont="1" applyFill="1" applyBorder="1" applyAlignment="1">
      <alignment horizontal="left" indent="3"/>
    </xf>
    <xf numFmtId="167" fontId="3" fillId="11" borderId="7" xfId="6" applyNumberFormat="1" applyFont="1" applyFill="1" applyBorder="1" applyAlignment="1">
      <alignment horizontal="left" indent="3"/>
    </xf>
    <xf numFmtId="167" fontId="3" fillId="10" borderId="7" xfId="6" applyNumberFormat="1" applyFont="1" applyFill="1" applyBorder="1" applyAlignment="1">
      <alignment horizontal="left" indent="3"/>
    </xf>
    <xf numFmtId="0" fontId="3" fillId="4" borderId="3" xfId="9" applyFont="1" applyFill="1" applyBorder="1"/>
    <xf numFmtId="0" fontId="3" fillId="4" borderId="3" xfId="9" applyFont="1" applyFill="1" applyBorder="1" applyAlignment="1">
      <alignment horizontal="center"/>
    </xf>
    <xf numFmtId="167" fontId="3" fillId="4" borderId="3" xfId="9" applyNumberFormat="1" applyFont="1" applyFill="1" applyBorder="1"/>
    <xf numFmtId="167" fontId="3" fillId="4" borderId="3" xfId="9" applyNumberFormat="1" applyFont="1" applyFill="1" applyBorder="1" applyAlignment="1">
      <alignment horizontal="center"/>
    </xf>
    <xf numFmtId="168" fontId="3" fillId="4" borderId="3" xfId="9" applyNumberFormat="1" applyFont="1" applyFill="1" applyBorder="1"/>
    <xf numFmtId="2" fontId="3" fillId="4" borderId="3" xfId="9" applyNumberFormat="1" applyFont="1" applyFill="1" applyBorder="1"/>
    <xf numFmtId="2" fontId="3" fillId="4" borderId="3" xfId="9" applyNumberFormat="1" applyFont="1" applyFill="1" applyBorder="1" applyAlignment="1">
      <alignment horizontal="center"/>
    </xf>
    <xf numFmtId="2" fontId="3" fillId="4" borderId="3" xfId="9" applyNumberFormat="1" applyFont="1" applyFill="1" applyBorder="1" applyAlignment="1">
      <alignment horizontal="left" indent="3"/>
    </xf>
    <xf numFmtId="2" fontId="3" fillId="4" borderId="9" xfId="9" applyNumberFormat="1" applyFont="1" applyFill="1" applyBorder="1" applyAlignment="1">
      <alignment horizontal="left" indent="3"/>
    </xf>
    <xf numFmtId="2" fontId="3" fillId="6" borderId="3" xfId="4" applyNumberFormat="1" applyFont="1" applyFill="1" applyBorder="1" applyAlignment="1">
      <alignment horizontal="center" vertical="center"/>
    </xf>
    <xf numFmtId="2" fontId="3" fillId="6" borderId="9" xfId="4" applyNumberFormat="1" applyFont="1" applyFill="1" applyBorder="1" applyAlignment="1">
      <alignment horizontal="center" vertical="center"/>
    </xf>
    <xf numFmtId="0" fontId="10" fillId="9" borderId="12" xfId="4" applyFont="1" applyFill="1" applyBorder="1" applyAlignment="1">
      <alignment horizontal="center" vertical="center"/>
    </xf>
    <xf numFmtId="167" fontId="3" fillId="9" borderId="12" xfId="4" applyNumberFormat="1" applyFont="1" applyFill="1" applyBorder="1" applyAlignment="1">
      <alignment horizontal="center" vertical="center"/>
    </xf>
    <xf numFmtId="168" fontId="3" fillId="9" borderId="12" xfId="4" applyNumberFormat="1" applyFont="1" applyFill="1" applyBorder="1" applyAlignment="1">
      <alignment horizontal="center" vertical="center"/>
    </xf>
    <xf numFmtId="2" fontId="3" fillId="9" borderId="12" xfId="4" applyNumberFormat="1" applyFont="1" applyFill="1" applyBorder="1" applyAlignment="1">
      <alignment horizontal="center" vertical="center"/>
    </xf>
    <xf numFmtId="2" fontId="3" fillId="9" borderId="23" xfId="4" applyNumberFormat="1" applyFont="1" applyFill="1" applyBorder="1" applyAlignment="1">
      <alignment horizontal="center" vertical="center"/>
    </xf>
    <xf numFmtId="2" fontId="3" fillId="12" borderId="3" xfId="4" applyNumberFormat="1" applyFont="1" applyFill="1" applyBorder="1" applyAlignment="1">
      <alignment horizontal="center" vertical="center"/>
    </xf>
    <xf numFmtId="2" fontId="3" fillId="12" borderId="9" xfId="4" applyNumberFormat="1" applyFont="1" applyFill="1" applyBorder="1" applyAlignment="1">
      <alignment horizontal="center" vertical="center"/>
    </xf>
    <xf numFmtId="2" fontId="3" fillId="6" borderId="3" xfId="4" applyNumberFormat="1" applyFont="1" applyFill="1" applyBorder="1" applyAlignment="1">
      <alignment horizontal="left" vertical="center"/>
    </xf>
    <xf numFmtId="0" fontId="10" fillId="9" borderId="12" xfId="4" applyFont="1" applyFill="1" applyBorder="1" applyAlignment="1">
      <alignment horizontal="left" vertical="center"/>
    </xf>
    <xf numFmtId="0" fontId="10" fillId="9" borderId="4" xfId="4" applyFont="1" applyFill="1" applyBorder="1" applyAlignment="1">
      <alignment horizontal="left" vertical="center"/>
    </xf>
    <xf numFmtId="0" fontId="10" fillId="9" borderId="4" xfId="4" applyFont="1" applyFill="1" applyBorder="1" applyAlignment="1">
      <alignment horizontal="center" vertical="center"/>
    </xf>
    <xf numFmtId="167" fontId="3" fillId="9" borderId="4" xfId="4" applyNumberFormat="1" applyFont="1" applyFill="1" applyBorder="1" applyAlignment="1">
      <alignment horizontal="center" vertical="center"/>
    </xf>
    <xf numFmtId="168" fontId="3" fillId="9" borderId="4" xfId="4" applyNumberFormat="1" applyFont="1" applyFill="1" applyBorder="1" applyAlignment="1">
      <alignment horizontal="center" vertical="center"/>
    </xf>
    <xf numFmtId="2" fontId="3" fillId="9" borderId="4" xfId="4" applyNumberFormat="1" applyFont="1" applyFill="1" applyBorder="1" applyAlignment="1">
      <alignment horizontal="center" vertical="center"/>
    </xf>
    <xf numFmtId="2" fontId="3" fillId="9" borderId="17" xfId="4" applyNumberFormat="1" applyFont="1" applyFill="1" applyBorder="1" applyAlignment="1">
      <alignment horizontal="center" vertical="center"/>
    </xf>
    <xf numFmtId="2" fontId="3" fillId="12" borderId="3" xfId="4" applyNumberFormat="1" applyFont="1" applyFill="1" applyBorder="1" applyAlignment="1">
      <alignment horizontal="left" vertical="center"/>
    </xf>
    <xf numFmtId="2" fontId="3" fillId="10" borderId="9" xfId="4" applyNumberFormat="1" applyFont="1" applyFill="1" applyBorder="1" applyAlignment="1">
      <alignment horizontal="left" indent="3"/>
    </xf>
    <xf numFmtId="0" fontId="3" fillId="4" borderId="12" xfId="0" applyFont="1" applyFill="1" applyBorder="1" applyProtection="1">
      <protection locked="0"/>
    </xf>
    <xf numFmtId="0" fontId="3" fillId="15" borderId="8" xfId="0" applyFont="1" applyFill="1" applyBorder="1" applyAlignment="1" applyProtection="1">
      <alignment horizontal="center"/>
      <protection locked="0"/>
    </xf>
    <xf numFmtId="167" fontId="3" fillId="15" borderId="27" xfId="0" applyNumberFormat="1" applyFont="1" applyFill="1" applyBorder="1" applyProtection="1">
      <protection locked="0"/>
    </xf>
    <xf numFmtId="0" fontId="3" fillId="15" borderId="7" xfId="0" applyFont="1" applyFill="1" applyBorder="1" applyProtection="1">
      <protection locked="0"/>
    </xf>
    <xf numFmtId="0" fontId="3" fillId="15" borderId="7" xfId="0" applyFont="1" applyFill="1" applyBorder="1" applyAlignment="1" applyProtection="1">
      <alignment horizontal="center"/>
      <protection locked="0"/>
    </xf>
    <xf numFmtId="167" fontId="3" fillId="15" borderId="4" xfId="0" applyNumberFormat="1" applyFont="1" applyFill="1" applyBorder="1" applyProtection="1">
      <protection locked="0"/>
    </xf>
    <xf numFmtId="167" fontId="3" fillId="15" borderId="7" xfId="0" applyNumberFormat="1" applyFont="1" applyFill="1" applyBorder="1" applyProtection="1">
      <protection locked="0"/>
    </xf>
    <xf numFmtId="167" fontId="3" fillId="15" borderId="7" xfId="0" applyNumberFormat="1" applyFont="1" applyFill="1" applyBorder="1" applyAlignment="1" applyProtection="1">
      <alignment horizontal="left" indent="4"/>
      <protection locked="0"/>
    </xf>
    <xf numFmtId="168" fontId="3" fillId="15" borderId="7" xfId="0" applyNumberFormat="1" applyFont="1" applyFill="1" applyBorder="1" applyProtection="1"/>
    <xf numFmtId="2" fontId="3" fillId="15" borderId="7" xfId="0" applyNumberFormat="1" applyFont="1" applyFill="1" applyBorder="1" applyAlignment="1" applyProtection="1">
      <alignment horizontal="left" indent="3"/>
    </xf>
    <xf numFmtId="2" fontId="3" fillId="15" borderId="10" xfId="0" applyNumberFormat="1" applyFont="1" applyFill="1" applyBorder="1" applyAlignment="1" applyProtection="1">
      <alignment horizontal="left" indent="3"/>
    </xf>
    <xf numFmtId="167" fontId="3" fillId="2" borderId="4" xfId="0" applyNumberFormat="1" applyFont="1" applyFill="1" applyBorder="1" applyProtection="1">
      <protection locked="0"/>
    </xf>
    <xf numFmtId="166" fontId="3" fillId="3" borderId="12" xfId="0" applyNumberFormat="1" applyFont="1" applyFill="1" applyBorder="1" applyProtection="1">
      <protection locked="0"/>
    </xf>
    <xf numFmtId="166" fontId="3" fillId="4" borderId="12" xfId="0" applyNumberFormat="1" applyFont="1" applyFill="1" applyBorder="1" applyProtection="1">
      <protection locked="0"/>
    </xf>
    <xf numFmtId="0" fontId="3" fillId="0" borderId="3" xfId="0" applyFont="1" applyFill="1" applyBorder="1" applyAlignment="1">
      <alignment horizontal="center" vertical="center" wrapText="1"/>
    </xf>
    <xf numFmtId="165" fontId="3" fillId="14" borderId="3" xfId="0" applyNumberFormat="1" applyFont="1" applyFill="1" applyBorder="1"/>
    <xf numFmtId="165" fontId="3" fillId="14" borderId="3" xfId="0" applyNumberFormat="1" applyFont="1" applyFill="1" applyBorder="1" applyAlignment="1">
      <alignment horizontal="left" indent="4"/>
    </xf>
    <xf numFmtId="170" fontId="3" fillId="14" borderId="3" xfId="0" applyNumberFormat="1" applyFont="1" applyFill="1" applyBorder="1"/>
    <xf numFmtId="166" fontId="3" fillId="14" borderId="3" xfId="0" applyNumberFormat="1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left" indent="3"/>
    </xf>
    <xf numFmtId="2" fontId="3" fillId="4" borderId="23" xfId="0" applyNumberFormat="1" applyFont="1" applyFill="1" applyBorder="1" applyAlignment="1">
      <alignment horizontal="left" indent="3"/>
    </xf>
    <xf numFmtId="0" fontId="3" fillId="13" borderId="0" xfId="0" applyFont="1" applyFill="1" applyBorder="1" applyProtection="1">
      <protection locked="0"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13" borderId="0" xfId="0" applyNumberFormat="1" applyFont="1" applyFill="1" applyBorder="1" applyProtection="1">
      <protection locked="0"/>
    </xf>
    <xf numFmtId="167" fontId="3" fillId="13" borderId="0" xfId="0" applyNumberFormat="1" applyFont="1" applyFill="1" applyBorder="1" applyAlignment="1" applyProtection="1">
      <alignment horizontal="left" indent="4"/>
      <protection locked="0"/>
    </xf>
    <xf numFmtId="168" fontId="3" fillId="13" borderId="0" xfId="0" applyNumberFormat="1" applyFont="1" applyFill="1" applyBorder="1" applyProtection="1"/>
    <xf numFmtId="2" fontId="3" fillId="13" borderId="0" xfId="0" applyNumberFormat="1" applyFont="1" applyFill="1" applyBorder="1" applyProtection="1">
      <protection locked="0"/>
    </xf>
    <xf numFmtId="2" fontId="3" fillId="13" borderId="0" xfId="0" applyNumberFormat="1" applyFont="1" applyFill="1" applyBorder="1" applyAlignment="1" applyProtection="1">
      <alignment horizontal="left" indent="3"/>
    </xf>
    <xf numFmtId="0" fontId="3" fillId="4" borderId="12" xfId="0" applyFont="1" applyFill="1" applyBorder="1"/>
    <xf numFmtId="167" fontId="3" fillId="4" borderId="12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168" fontId="3" fillId="0" borderId="0" xfId="0" applyNumberFormat="1" applyFont="1"/>
    <xf numFmtId="168" fontId="7" fillId="0" borderId="0" xfId="0" applyNumberFormat="1" applyFont="1"/>
    <xf numFmtId="166" fontId="3" fillId="2" borderId="3" xfId="0" applyNumberFormat="1" applyFont="1" applyFill="1" applyBorder="1" applyAlignment="1" applyProtection="1">
      <alignment horizontal="left" indent="4"/>
      <protection locked="0"/>
    </xf>
    <xf numFmtId="166" fontId="3" fillId="3" borderId="3" xfId="0" applyNumberFormat="1" applyFont="1" applyFill="1" applyBorder="1" applyAlignment="1" applyProtection="1">
      <alignment horizontal="left" indent="4"/>
      <protection locked="0"/>
    </xf>
    <xf numFmtId="166" fontId="3" fillId="4" borderId="5" xfId="0" applyNumberFormat="1" applyFont="1" applyFill="1" applyBorder="1" applyAlignment="1" applyProtection="1">
      <alignment horizontal="left" indent="4"/>
      <protection locked="0"/>
    </xf>
    <xf numFmtId="166" fontId="3" fillId="4" borderId="3" xfId="0" applyNumberFormat="1" applyFont="1" applyFill="1" applyBorder="1" applyAlignment="1" applyProtection="1">
      <alignment horizontal="left" indent="4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2" fontId="3" fillId="13" borderId="0" xfId="0" applyNumberFormat="1" applyFont="1" applyFill="1" applyBorder="1" applyAlignment="1" applyProtection="1">
      <alignment horizontal="right"/>
      <protection locked="0"/>
    </xf>
    <xf numFmtId="2" fontId="3" fillId="9" borderId="12" xfId="0" applyNumberFormat="1" applyFont="1" applyFill="1" applyBorder="1" applyProtection="1">
      <protection locked="0"/>
    </xf>
    <xf numFmtId="2" fontId="3" fillId="9" borderId="12" xfId="0" applyNumberFormat="1" applyFont="1" applyFill="1" applyBorder="1" applyAlignment="1" applyProtection="1">
      <alignment horizontal="left" indent="3"/>
    </xf>
    <xf numFmtId="0" fontId="3" fillId="9" borderId="3" xfId="0" applyFont="1" applyFill="1" applyBorder="1" applyProtection="1">
      <protection locked="0"/>
    </xf>
    <xf numFmtId="0" fontId="3" fillId="9" borderId="3" xfId="0" applyFont="1" applyFill="1" applyBorder="1" applyAlignment="1" applyProtection="1">
      <alignment horizontal="center"/>
      <protection locked="0"/>
    </xf>
    <xf numFmtId="2" fontId="3" fillId="9" borderId="3" xfId="0" applyNumberFormat="1" applyFont="1" applyFill="1" applyBorder="1" applyProtection="1">
      <protection locked="0"/>
    </xf>
    <xf numFmtId="168" fontId="3" fillId="9" borderId="3" xfId="0" applyNumberFormat="1" applyFont="1" applyFill="1" applyBorder="1" applyProtection="1"/>
    <xf numFmtId="2" fontId="3" fillId="9" borderId="3" xfId="0" applyNumberFormat="1" applyFont="1" applyFill="1" applyBorder="1" applyAlignment="1" applyProtection="1">
      <alignment horizontal="left" indent="3"/>
    </xf>
    <xf numFmtId="2" fontId="3" fillId="9" borderId="9" xfId="0" applyNumberFormat="1" applyFont="1" applyFill="1" applyBorder="1" applyAlignment="1" applyProtection="1">
      <alignment horizontal="left" indent="3"/>
    </xf>
    <xf numFmtId="0" fontId="3" fillId="9" borderId="7" xfId="0" applyFont="1" applyFill="1" applyBorder="1" applyProtection="1"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2" fontId="3" fillId="9" borderId="7" xfId="0" applyNumberFormat="1" applyFont="1" applyFill="1" applyBorder="1" applyProtection="1">
      <protection locked="0"/>
    </xf>
    <xf numFmtId="168" fontId="3" fillId="9" borderId="7" xfId="0" applyNumberFormat="1" applyFont="1" applyFill="1" applyBorder="1" applyProtection="1"/>
    <xf numFmtId="2" fontId="3" fillId="9" borderId="7" xfId="0" applyNumberFormat="1" applyFont="1" applyFill="1" applyBorder="1" applyAlignment="1" applyProtection="1">
      <alignment horizontal="left" indent="3"/>
    </xf>
    <xf numFmtId="2" fontId="3" fillId="9" borderId="10" xfId="0" applyNumberFormat="1" applyFont="1" applyFill="1" applyBorder="1" applyAlignment="1" applyProtection="1">
      <alignment horizontal="left" indent="3"/>
    </xf>
    <xf numFmtId="166" fontId="3" fillId="5" borderId="3" xfId="0" applyNumberFormat="1" applyFont="1" applyFill="1" applyBorder="1" applyAlignment="1" applyProtection="1">
      <alignment horizontal="left" indent="4"/>
      <protection locked="0"/>
    </xf>
    <xf numFmtId="2" fontId="3" fillId="6" borderId="23" xfId="0" applyNumberFormat="1" applyFont="1" applyFill="1" applyBorder="1" applyAlignment="1" applyProtection="1">
      <alignment horizontal="left" indent="3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3" fillId="4" borderId="7" xfId="0" applyNumberFormat="1" applyFont="1" applyFill="1" applyBorder="1" applyAlignment="1" applyProtection="1">
      <alignment horizontal="center"/>
      <protection locked="0"/>
    </xf>
    <xf numFmtId="167" fontId="3" fillId="5" borderId="1" xfId="0" applyNumberFormat="1" applyFont="1" applyFill="1" applyBorder="1" applyProtection="1">
      <protection locked="0"/>
    </xf>
    <xf numFmtId="0" fontId="21" fillId="6" borderId="5" xfId="5" applyFont="1" applyFill="1" applyBorder="1" applyAlignment="1" applyProtection="1">
      <alignment horizontal="center" vertical="center" wrapText="1"/>
      <protection locked="0"/>
    </xf>
    <xf numFmtId="0" fontId="21" fillId="6" borderId="5" xfId="5" applyFont="1" applyFill="1" applyBorder="1" applyAlignment="1" applyProtection="1">
      <alignment horizontal="center" vertical="center"/>
      <protection locked="0"/>
    </xf>
    <xf numFmtId="4" fontId="21" fillId="6" borderId="5" xfId="0" applyNumberFormat="1" applyFont="1" applyFill="1" applyBorder="1" applyAlignment="1" applyProtection="1">
      <alignment vertical="top" wrapText="1"/>
      <protection locked="0"/>
    </xf>
    <xf numFmtId="4" fontId="21" fillId="6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5" applyFont="1" applyFill="1" applyBorder="1" applyAlignment="1" applyProtection="1">
      <alignment vertical="center" wrapText="1"/>
      <protection locked="0"/>
    </xf>
    <xf numFmtId="0" fontId="21" fillId="6" borderId="3" xfId="5" applyFont="1" applyFill="1" applyBorder="1" applyAlignment="1" applyProtection="1">
      <alignment horizontal="center" vertical="center" wrapText="1"/>
      <protection locked="0"/>
    </xf>
    <xf numFmtId="0" fontId="21" fillId="6" borderId="3" xfId="5" applyFont="1" applyFill="1" applyBorder="1" applyAlignment="1" applyProtection="1">
      <alignment horizontal="center" vertical="center"/>
      <protection locked="0"/>
    </xf>
    <xf numFmtId="4" fontId="21" fillId="6" borderId="3" xfId="0" applyNumberFormat="1" applyFont="1" applyFill="1" applyBorder="1" applyAlignment="1" applyProtection="1">
      <alignment vertical="top" wrapText="1"/>
      <protection locked="0"/>
    </xf>
    <xf numFmtId="4" fontId="21" fillId="6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0" applyFont="1" applyFill="1" applyBorder="1" applyAlignment="1" applyProtection="1">
      <alignment vertical="center" wrapText="1"/>
      <protection locked="0"/>
    </xf>
    <xf numFmtId="0" fontId="21" fillId="6" borderId="7" xfId="5" applyFont="1" applyFill="1" applyBorder="1" applyAlignment="1" applyProtection="1">
      <alignment vertical="center" wrapText="1"/>
      <protection locked="0"/>
    </xf>
    <xf numFmtId="0" fontId="21" fillId="6" borderId="7" xfId="5" applyFont="1" applyFill="1" applyBorder="1" applyAlignment="1" applyProtection="1">
      <alignment horizontal="center" vertical="center" wrapText="1"/>
      <protection locked="0"/>
    </xf>
    <xf numFmtId="0" fontId="21" fillId="6" borderId="7" xfId="5" applyFont="1" applyFill="1" applyBorder="1" applyAlignment="1" applyProtection="1">
      <alignment horizontal="center" vertical="center"/>
      <protection locked="0"/>
    </xf>
    <xf numFmtId="4" fontId="21" fillId="6" borderId="7" xfId="0" applyNumberFormat="1" applyFont="1" applyFill="1" applyBorder="1" applyAlignment="1" applyProtection="1">
      <alignment vertical="top" wrapText="1"/>
      <protection locked="0"/>
    </xf>
    <xf numFmtId="4" fontId="21" fillId="6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15" borderId="3" xfId="0" applyFont="1" applyFill="1" applyBorder="1" applyAlignment="1" applyProtection="1">
      <alignment vertical="center" wrapText="1"/>
      <protection locked="0"/>
    </xf>
    <xf numFmtId="0" fontId="21" fillId="15" borderId="3" xfId="5" applyFont="1" applyFill="1" applyBorder="1" applyAlignment="1" applyProtection="1">
      <alignment horizontal="center" vertical="center" wrapText="1"/>
      <protection locked="0"/>
    </xf>
    <xf numFmtId="0" fontId="21" fillId="15" borderId="3" xfId="5" applyFont="1" applyFill="1" applyBorder="1" applyAlignment="1" applyProtection="1">
      <alignment horizontal="center" vertical="center"/>
      <protection locked="0"/>
    </xf>
    <xf numFmtId="4" fontId="21" fillId="15" borderId="3" xfId="0" applyNumberFormat="1" applyFont="1" applyFill="1" applyBorder="1" applyAlignment="1" applyProtection="1">
      <alignment vertical="top" wrapText="1"/>
      <protection locked="0"/>
    </xf>
    <xf numFmtId="4" fontId="21" fillId="15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15" borderId="1" xfId="0" applyFont="1" applyFill="1" applyBorder="1" applyAlignment="1" applyProtection="1">
      <alignment vertical="center" wrapText="1"/>
      <protection locked="0"/>
    </xf>
    <xf numFmtId="0" fontId="21" fillId="15" borderId="1" xfId="5" applyFont="1" applyFill="1" applyBorder="1" applyAlignment="1" applyProtection="1">
      <alignment horizontal="center" vertical="center" wrapText="1"/>
      <protection locked="0"/>
    </xf>
    <xf numFmtId="0" fontId="21" fillId="15" borderId="1" xfId="5" applyFont="1" applyFill="1" applyBorder="1" applyAlignment="1" applyProtection="1">
      <alignment horizontal="center" vertical="center"/>
      <protection locked="0"/>
    </xf>
    <xf numFmtId="4" fontId="21" fillId="15" borderId="1" xfId="0" applyNumberFormat="1" applyFont="1" applyFill="1" applyBorder="1" applyAlignment="1" applyProtection="1">
      <alignment vertical="top" wrapText="1"/>
      <protection locked="0"/>
    </xf>
    <xf numFmtId="4" fontId="21" fillId="15" borderId="1" xfId="5" applyNumberFormat="1" applyFont="1" applyFill="1" applyBorder="1" applyAlignment="1" applyProtection="1">
      <alignment horizontal="right" vertical="center" wrapText="1"/>
      <protection locked="0"/>
    </xf>
    <xf numFmtId="0" fontId="21" fillId="9" borderId="5" xfId="0" applyFont="1" applyFill="1" applyBorder="1" applyAlignment="1" applyProtection="1">
      <alignment vertical="center" wrapText="1"/>
      <protection locked="0"/>
    </xf>
    <xf numFmtId="0" fontId="21" fillId="9" borderId="5" xfId="5" applyFont="1" applyFill="1" applyBorder="1" applyAlignment="1" applyProtection="1">
      <alignment horizontal="center" vertical="center" wrapText="1"/>
      <protection locked="0"/>
    </xf>
    <xf numFmtId="4" fontId="21" fillId="9" borderId="5" xfId="0" applyNumberFormat="1" applyFont="1" applyFill="1" applyBorder="1" applyAlignment="1" applyProtection="1">
      <alignment vertical="top" wrapText="1"/>
      <protection locked="0"/>
    </xf>
    <xf numFmtId="4" fontId="21" fillId="9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9" borderId="3" xfId="0" applyFont="1" applyFill="1" applyBorder="1" applyAlignment="1" applyProtection="1">
      <alignment vertical="center" wrapText="1"/>
      <protection locked="0"/>
    </xf>
    <xf numFmtId="0" fontId="21" fillId="9" borderId="3" xfId="5" applyFont="1" applyFill="1" applyBorder="1" applyAlignment="1" applyProtection="1">
      <alignment horizontal="center" vertical="center" wrapText="1"/>
      <protection locked="0"/>
    </xf>
    <xf numFmtId="0" fontId="21" fillId="9" borderId="3" xfId="5" applyFont="1" applyFill="1" applyBorder="1" applyAlignment="1" applyProtection="1">
      <alignment horizontal="center" vertical="center"/>
      <protection locked="0"/>
    </xf>
    <xf numFmtId="4" fontId="21" fillId="9" borderId="3" xfId="0" applyNumberFormat="1" applyFont="1" applyFill="1" applyBorder="1" applyAlignment="1" applyProtection="1">
      <alignment vertical="top" wrapText="1"/>
      <protection locked="0"/>
    </xf>
    <xf numFmtId="4" fontId="21" fillId="9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9" borderId="3" xfId="0" applyFont="1" applyFill="1" applyBorder="1" applyProtection="1">
      <protection locked="0"/>
    </xf>
    <xf numFmtId="0" fontId="21" fillId="9" borderId="3" xfId="0" applyFont="1" applyFill="1" applyBorder="1" applyAlignment="1" applyProtection="1">
      <alignment vertical="top" wrapText="1"/>
      <protection locked="0"/>
    </xf>
    <xf numFmtId="4" fontId="21" fillId="9" borderId="3" xfId="5" applyNumberFormat="1" applyFont="1" applyFill="1" applyBorder="1" applyAlignment="1" applyProtection="1">
      <alignment horizontal="center" vertical="center"/>
      <protection locked="0"/>
    </xf>
    <xf numFmtId="0" fontId="21" fillId="9" borderId="7" xfId="0" applyFont="1" applyFill="1" applyBorder="1" applyAlignment="1" applyProtection="1">
      <alignment vertical="center" wrapText="1"/>
      <protection locked="0"/>
    </xf>
    <xf numFmtId="0" fontId="21" fillId="9" borderId="7" xfId="5" applyFont="1" applyFill="1" applyBorder="1" applyAlignment="1" applyProtection="1">
      <alignment horizontal="center" vertical="center" wrapText="1"/>
      <protection locked="0"/>
    </xf>
    <xf numFmtId="0" fontId="21" fillId="9" borderId="7" xfId="5" applyFont="1" applyFill="1" applyBorder="1" applyAlignment="1" applyProtection="1">
      <alignment horizontal="center" vertical="center"/>
      <protection locked="0"/>
    </xf>
    <xf numFmtId="4" fontId="21" fillId="9" borderId="7" xfId="0" applyNumberFormat="1" applyFont="1" applyFill="1" applyBorder="1" applyAlignment="1" applyProtection="1">
      <alignment vertical="top" wrapText="1"/>
      <protection locked="0"/>
    </xf>
    <xf numFmtId="4" fontId="21" fillId="9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12" xfId="0" applyFont="1" applyFill="1" applyBorder="1" applyAlignment="1" applyProtection="1">
      <alignment vertical="center" wrapText="1"/>
      <protection locked="0"/>
    </xf>
    <xf numFmtId="0" fontId="21" fillId="8" borderId="12" xfId="0" applyFont="1" applyFill="1" applyBorder="1" applyAlignment="1" applyProtection="1">
      <alignment horizontal="center" vertical="top" wrapText="1"/>
      <protection locked="0"/>
    </xf>
    <xf numFmtId="4" fontId="21" fillId="8" borderId="12" xfId="5" applyNumberFormat="1" applyFont="1" applyFill="1" applyBorder="1" applyAlignment="1" applyProtection="1">
      <alignment horizontal="center" vertical="center"/>
      <protection locked="0"/>
    </xf>
    <xf numFmtId="4" fontId="21" fillId="8" borderId="12" xfId="0" applyNumberFormat="1" applyFont="1" applyFill="1" applyBorder="1" applyAlignment="1" applyProtection="1">
      <alignment vertical="top" wrapText="1"/>
      <protection locked="0"/>
    </xf>
    <xf numFmtId="0" fontId="21" fillId="8" borderId="3" xfId="0" applyFont="1" applyFill="1" applyBorder="1" applyAlignment="1" applyProtection="1">
      <alignment vertical="top" wrapText="1"/>
      <protection locked="0"/>
    </xf>
    <xf numFmtId="0" fontId="21" fillId="8" borderId="3" xfId="0" applyFont="1" applyFill="1" applyBorder="1" applyAlignment="1" applyProtection="1">
      <alignment horizontal="center" vertical="top" wrapText="1"/>
      <protection locked="0"/>
    </xf>
    <xf numFmtId="4" fontId="21" fillId="8" borderId="3" xfId="5" applyNumberFormat="1" applyFont="1" applyFill="1" applyBorder="1" applyAlignment="1" applyProtection="1">
      <alignment horizontal="center" vertical="center"/>
      <protection locked="0"/>
    </xf>
    <xf numFmtId="4" fontId="21" fillId="8" borderId="3" xfId="0" applyNumberFormat="1" applyFont="1" applyFill="1" applyBorder="1" applyAlignment="1" applyProtection="1">
      <alignment vertical="top" wrapText="1"/>
      <protection locked="0"/>
    </xf>
    <xf numFmtId="2" fontId="3" fillId="8" borderId="3" xfId="0" applyNumberFormat="1" applyFont="1" applyFill="1" applyBorder="1" applyProtection="1">
      <protection locked="0"/>
    </xf>
    <xf numFmtId="0" fontId="21" fillId="8" borderId="3" xfId="0" applyFont="1" applyFill="1" applyBorder="1" applyAlignment="1" applyProtection="1">
      <alignment vertical="center" wrapText="1"/>
      <protection locked="0"/>
    </xf>
    <xf numFmtId="4" fontId="21" fillId="8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3" xfId="5" applyFont="1" applyFill="1" applyBorder="1" applyAlignment="1" applyProtection="1">
      <alignment horizontal="center" vertical="center" wrapText="1"/>
      <protection locked="0"/>
    </xf>
    <xf numFmtId="4" fontId="21" fillId="8" borderId="3" xfId="0" applyNumberFormat="1" applyFont="1" applyFill="1" applyBorder="1" applyAlignment="1" applyProtection="1">
      <alignment horizontal="right" vertical="top" wrapText="1"/>
      <protection locked="0"/>
    </xf>
    <xf numFmtId="0" fontId="21" fillId="8" borderId="7" xfId="0" applyFont="1" applyFill="1" applyBorder="1" applyAlignment="1" applyProtection="1">
      <alignment vertical="center" wrapText="1"/>
      <protection locked="0"/>
    </xf>
    <xf numFmtId="0" fontId="21" fillId="8" borderId="7" xfId="5" applyFont="1" applyFill="1" applyBorder="1" applyAlignment="1" applyProtection="1">
      <alignment horizontal="center" vertical="center" wrapText="1"/>
      <protection locked="0"/>
    </xf>
    <xf numFmtId="4" fontId="21" fillId="8" borderId="7" xfId="0" applyNumberFormat="1" applyFont="1" applyFill="1" applyBorder="1" applyAlignment="1" applyProtection="1">
      <alignment vertical="top" wrapText="1"/>
      <protection locked="0"/>
    </xf>
    <xf numFmtId="4" fontId="21" fillId="8" borderId="7" xfId="5" applyNumberFormat="1" applyFont="1" applyFill="1" applyBorder="1" applyAlignment="1" applyProtection="1">
      <alignment horizontal="right" vertical="center" wrapText="1"/>
      <protection locked="0"/>
    </xf>
    <xf numFmtId="165" fontId="3" fillId="8" borderId="3" xfId="0" applyNumberFormat="1" applyFont="1" applyFill="1" applyBorder="1"/>
    <xf numFmtId="165" fontId="3" fillId="8" borderId="7" xfId="0" applyNumberFormat="1" applyFont="1" applyFill="1" applyBorder="1"/>
    <xf numFmtId="164" fontId="3" fillId="8" borderId="3" xfId="1" applyNumberFormat="1" applyFont="1" applyFill="1" applyBorder="1" applyAlignment="1">
      <alignment horizontal="right"/>
    </xf>
    <xf numFmtId="164" fontId="3" fillId="8" borderId="7" xfId="1" applyNumberFormat="1" applyFont="1" applyFill="1" applyBorder="1" applyAlignment="1">
      <alignment horizontal="right"/>
    </xf>
    <xf numFmtId="167" fontId="3" fillId="9" borderId="12" xfId="5" applyNumberFormat="1" applyFont="1" applyFill="1" applyBorder="1"/>
    <xf numFmtId="0" fontId="3" fillId="4" borderId="3" xfId="5" applyFont="1" applyFill="1" applyBorder="1"/>
    <xf numFmtId="0" fontId="3" fillId="4" borderId="3" xfId="5" applyFont="1" applyFill="1" applyBorder="1" applyAlignment="1">
      <alignment horizontal="center"/>
    </xf>
    <xf numFmtId="167" fontId="3" fillId="4" borderId="3" xfId="5" applyNumberFormat="1" applyFont="1" applyFill="1" applyBorder="1"/>
    <xf numFmtId="165" fontId="3" fillId="2" borderId="3" xfId="0" applyNumberFormat="1" applyFont="1" applyFill="1" applyBorder="1" applyAlignment="1" applyProtection="1">
      <alignment horizontal="center"/>
    </xf>
    <xf numFmtId="165" fontId="3" fillId="2" borderId="7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center"/>
    </xf>
    <xf numFmtId="165" fontId="3" fillId="3" borderId="3" xfId="0" applyNumberFormat="1" applyFont="1" applyFill="1" applyBorder="1" applyAlignment="1" applyProtection="1">
      <alignment horizontal="center"/>
    </xf>
    <xf numFmtId="165" fontId="3" fillId="3" borderId="7" xfId="0" applyNumberFormat="1" applyFont="1" applyFill="1" applyBorder="1" applyAlignment="1" applyProtection="1">
      <alignment horizontal="center"/>
    </xf>
    <xf numFmtId="165" fontId="3" fillId="4" borderId="12" xfId="0" applyNumberFormat="1" applyFont="1" applyFill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/>
    </xf>
    <xf numFmtId="165" fontId="3" fillId="4" borderId="7" xfId="0" applyNumberFormat="1" applyFont="1" applyFill="1" applyBorder="1" applyAlignment="1" applyProtection="1">
      <alignment horizontal="center"/>
    </xf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167" fontId="3" fillId="5" borderId="1" xfId="0" applyNumberFormat="1" applyFont="1" applyFill="1" applyBorder="1" applyAlignment="1" applyProtection="1">
      <alignment horizontal="left" indent="4"/>
      <protection locked="0"/>
    </xf>
    <xf numFmtId="168" fontId="3" fillId="5" borderId="1" xfId="0" applyNumberFormat="1" applyFont="1" applyFill="1" applyBorder="1" applyProtection="1"/>
    <xf numFmtId="2" fontId="3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left" indent="3"/>
    </xf>
    <xf numFmtId="2" fontId="3" fillId="5" borderId="2" xfId="0" applyNumberFormat="1" applyFont="1" applyFill="1" applyBorder="1" applyAlignment="1" applyProtection="1">
      <alignment horizontal="left" indent="3"/>
    </xf>
    <xf numFmtId="0" fontId="3" fillId="18" borderId="68" xfId="12" applyFont="1" applyFill="1" applyBorder="1" applyProtection="1">
      <protection locked="0"/>
    </xf>
    <xf numFmtId="167" fontId="3" fillId="18" borderId="68" xfId="12" applyNumberFormat="1" applyFont="1" applyFill="1" applyBorder="1" applyProtection="1">
      <protection locked="0"/>
    </xf>
    <xf numFmtId="0" fontId="3" fillId="18" borderId="69" xfId="12" applyFont="1" applyFill="1" applyBorder="1" applyProtection="1">
      <protection locked="0"/>
    </xf>
    <xf numFmtId="167" fontId="3" fillId="18" borderId="3" xfId="12" applyNumberFormat="1" applyFont="1" applyFill="1" applyBorder="1" applyProtection="1">
      <protection locked="0"/>
    </xf>
    <xf numFmtId="0" fontId="3" fillId="18" borderId="3" xfId="12" applyFont="1" applyFill="1" applyBorder="1" applyProtection="1">
      <protection locked="0"/>
    </xf>
    <xf numFmtId="0" fontId="3" fillId="18" borderId="64" xfId="12" applyFont="1" applyFill="1" applyBorder="1" applyAlignment="1" applyProtection="1">
      <alignment horizontal="center"/>
      <protection locked="0"/>
    </xf>
    <xf numFmtId="167" fontId="3" fillId="18" borderId="58" xfId="12" applyNumberFormat="1" applyFont="1" applyFill="1" applyBorder="1" applyProtection="1">
      <protection locked="0"/>
    </xf>
    <xf numFmtId="167" fontId="3" fillId="18" borderId="62" xfId="12" applyNumberFormat="1" applyFont="1" applyFill="1" applyBorder="1" applyAlignment="1" applyProtection="1">
      <alignment horizontal="left" indent="3"/>
      <protection locked="0"/>
    </xf>
    <xf numFmtId="2" fontId="3" fillId="19" borderId="54" xfId="12" applyNumberFormat="1" applyFont="1" applyFill="1" applyBorder="1" applyProtection="1">
      <protection locked="0"/>
    </xf>
    <xf numFmtId="0" fontId="3" fillId="9" borderId="12" xfId="10" applyFont="1" applyFill="1" applyBorder="1"/>
    <xf numFmtId="0" fontId="3" fillId="9" borderId="12" xfId="10" applyFont="1" applyFill="1" applyBorder="1" applyAlignment="1">
      <alignment horizontal="center"/>
    </xf>
    <xf numFmtId="167" fontId="3" fillId="9" borderId="12" xfId="10" applyNumberFormat="1" applyFont="1" applyFill="1" applyBorder="1"/>
    <xf numFmtId="167" fontId="3" fillId="9" borderId="12" xfId="10" applyNumberFormat="1" applyFont="1" applyFill="1" applyBorder="1" applyAlignment="1">
      <alignment horizontal="center"/>
    </xf>
    <xf numFmtId="168" fontId="3" fillId="9" borderId="12" xfId="10" applyNumberFormat="1" applyFont="1" applyFill="1" applyBorder="1"/>
    <xf numFmtId="2" fontId="3" fillId="9" borderId="12" xfId="10" applyNumberFormat="1" applyFont="1" applyFill="1" applyBorder="1"/>
    <xf numFmtId="2" fontId="3" fillId="9" borderId="12" xfId="10" applyNumberFormat="1" applyFont="1" applyFill="1" applyBorder="1" applyAlignment="1">
      <alignment horizontal="center"/>
    </xf>
    <xf numFmtId="2" fontId="3" fillId="9" borderId="12" xfId="10" applyNumberFormat="1" applyFont="1" applyFill="1" applyBorder="1" applyAlignment="1">
      <alignment horizontal="left" indent="3"/>
    </xf>
    <xf numFmtId="2" fontId="3" fillId="9" borderId="23" xfId="10" applyNumberFormat="1" applyFont="1" applyFill="1" applyBorder="1" applyAlignment="1">
      <alignment horizontal="left" indent="3"/>
    </xf>
    <xf numFmtId="0" fontId="3" fillId="6" borderId="7" xfId="10" applyFont="1" applyFill="1" applyBorder="1" applyAlignment="1">
      <alignment horizontal="center"/>
    </xf>
    <xf numFmtId="167" fontId="3" fillId="6" borderId="7" xfId="10" applyNumberFormat="1" applyFont="1" applyFill="1" applyBorder="1" applyAlignment="1">
      <alignment horizontal="center"/>
    </xf>
    <xf numFmtId="2" fontId="3" fillId="6" borderId="7" xfId="10" applyNumberFormat="1" applyFont="1" applyFill="1" applyBorder="1" applyAlignment="1">
      <alignment horizontal="center"/>
    </xf>
    <xf numFmtId="2" fontId="3" fillId="6" borderId="7" xfId="10" applyNumberFormat="1" applyFont="1" applyFill="1" applyBorder="1" applyAlignment="1">
      <alignment horizontal="left" indent="3"/>
    </xf>
    <xf numFmtId="2" fontId="3" fillId="6" borderId="10" xfId="10" applyNumberFormat="1" applyFont="1" applyFill="1" applyBorder="1" applyAlignment="1">
      <alignment horizontal="left" indent="3"/>
    </xf>
    <xf numFmtId="0" fontId="3" fillId="6" borderId="7" xfId="10" applyFont="1" applyFill="1" applyBorder="1"/>
    <xf numFmtId="167" fontId="3" fillId="6" borderId="7" xfId="10" applyNumberFormat="1" applyFont="1" applyFill="1" applyBorder="1"/>
    <xf numFmtId="168" fontId="3" fillId="6" borderId="7" xfId="10" applyNumberFormat="1" applyFont="1" applyFill="1" applyBorder="1"/>
    <xf numFmtId="2" fontId="3" fillId="6" borderId="7" xfId="10" applyNumberFormat="1" applyFont="1" applyFill="1" applyBorder="1"/>
    <xf numFmtId="0" fontId="3" fillId="12" borderId="3" xfId="8" applyFont="1" applyFill="1" applyBorder="1"/>
    <xf numFmtId="0" fontId="3" fillId="12" borderId="3" xfId="8" applyFont="1" applyFill="1" applyBorder="1" applyAlignment="1">
      <alignment horizontal="center"/>
    </xf>
    <xf numFmtId="167" fontId="3" fillId="12" borderId="3" xfId="8" applyNumberFormat="1" applyFont="1" applyFill="1" applyBorder="1"/>
    <xf numFmtId="167" fontId="3" fillId="12" borderId="3" xfId="8" applyNumberFormat="1" applyFont="1" applyFill="1" applyBorder="1" applyAlignment="1">
      <alignment horizontal="center"/>
    </xf>
    <xf numFmtId="168" fontId="3" fillId="12" borderId="3" xfId="8" applyNumberFormat="1" applyFont="1" applyFill="1" applyBorder="1"/>
    <xf numFmtId="2" fontId="3" fillId="12" borderId="3" xfId="8" applyNumberFormat="1" applyFont="1" applyFill="1" applyBorder="1"/>
    <xf numFmtId="2" fontId="3" fillId="12" borderId="3" xfId="8" applyNumberFormat="1" applyFont="1" applyFill="1" applyBorder="1" applyAlignment="1">
      <alignment horizontal="center"/>
    </xf>
    <xf numFmtId="2" fontId="3" fillId="12" borderId="3" xfId="8" applyNumberFormat="1" applyFont="1" applyFill="1" applyBorder="1" applyAlignment="1">
      <alignment horizontal="left" indent="3"/>
    </xf>
    <xf numFmtId="2" fontId="3" fillId="12" borderId="9" xfId="8" applyNumberFormat="1" applyFont="1" applyFill="1" applyBorder="1" applyAlignment="1">
      <alignment horizontal="left" indent="3"/>
    </xf>
    <xf numFmtId="0" fontId="3" fillId="12" borderId="7" xfId="8" applyFont="1" applyFill="1" applyBorder="1"/>
    <xf numFmtId="0" fontId="3" fillId="12" borderId="7" xfId="8" applyFont="1" applyFill="1" applyBorder="1" applyAlignment="1">
      <alignment horizontal="center"/>
    </xf>
    <xf numFmtId="167" fontId="3" fillId="12" borderId="7" xfId="8" applyNumberFormat="1" applyFont="1" applyFill="1" applyBorder="1"/>
    <xf numFmtId="167" fontId="3" fillId="12" borderId="7" xfId="8" applyNumberFormat="1" applyFont="1" applyFill="1" applyBorder="1" applyAlignment="1">
      <alignment horizontal="center"/>
    </xf>
    <xf numFmtId="168" fontId="3" fillId="12" borderId="7" xfId="8" applyNumberFormat="1" applyFont="1" applyFill="1" applyBorder="1"/>
    <xf numFmtId="2" fontId="3" fillId="12" borderId="7" xfId="8" applyNumberFormat="1" applyFont="1" applyFill="1" applyBorder="1"/>
    <xf numFmtId="2" fontId="3" fillId="12" borderId="7" xfId="8" applyNumberFormat="1" applyFont="1" applyFill="1" applyBorder="1" applyAlignment="1">
      <alignment horizontal="center"/>
    </xf>
    <xf numFmtId="2" fontId="3" fillId="12" borderId="7" xfId="8" applyNumberFormat="1" applyFont="1" applyFill="1" applyBorder="1" applyAlignment="1">
      <alignment horizontal="left" indent="3"/>
    </xf>
    <xf numFmtId="2" fontId="3" fillId="12" borderId="10" xfId="8" applyNumberFormat="1" applyFont="1" applyFill="1" applyBorder="1" applyAlignment="1">
      <alignment horizontal="left" indent="3"/>
    </xf>
    <xf numFmtId="0" fontId="3" fillId="4" borderId="3" xfId="8" applyFont="1" applyFill="1" applyBorder="1"/>
    <xf numFmtId="0" fontId="3" fillId="4" borderId="3" xfId="8" applyFont="1" applyFill="1" applyBorder="1" applyAlignment="1">
      <alignment horizontal="center"/>
    </xf>
    <xf numFmtId="167" fontId="3" fillId="4" borderId="3" xfId="8" applyNumberFormat="1" applyFont="1" applyFill="1" applyBorder="1"/>
    <xf numFmtId="167" fontId="3" fillId="4" borderId="3" xfId="8" applyNumberFormat="1" applyFont="1" applyFill="1" applyBorder="1" applyAlignment="1">
      <alignment horizontal="center"/>
    </xf>
    <xf numFmtId="168" fontId="3" fillId="4" borderId="3" xfId="8" applyNumberFormat="1" applyFont="1" applyFill="1" applyBorder="1"/>
    <xf numFmtId="2" fontId="3" fillId="4" borderId="3" xfId="8" applyNumberFormat="1" applyFont="1" applyFill="1" applyBorder="1"/>
    <xf numFmtId="2" fontId="3" fillId="4" borderId="3" xfId="8" applyNumberFormat="1" applyFont="1" applyFill="1" applyBorder="1" applyAlignment="1">
      <alignment horizontal="center"/>
    </xf>
    <xf numFmtId="2" fontId="3" fillId="4" borderId="3" xfId="8" applyNumberFormat="1" applyFont="1" applyFill="1" applyBorder="1" applyAlignment="1">
      <alignment horizontal="left" indent="3"/>
    </xf>
    <xf numFmtId="2" fontId="3" fillId="4" borderId="9" xfId="8" applyNumberFormat="1" applyFont="1" applyFill="1" applyBorder="1" applyAlignment="1">
      <alignment horizontal="left" indent="3"/>
    </xf>
    <xf numFmtId="0" fontId="10" fillId="9" borderId="12" xfId="5" applyFont="1" applyFill="1" applyBorder="1"/>
    <xf numFmtId="0" fontId="10" fillId="9" borderId="12" xfId="5" applyFont="1" applyFill="1" applyBorder="1" applyAlignment="1">
      <alignment horizontal="center"/>
    </xf>
    <xf numFmtId="167" fontId="3" fillId="9" borderId="12" xfId="5" applyNumberFormat="1" applyFont="1" applyFill="1" applyBorder="1" applyAlignment="1">
      <alignment horizontal="center"/>
    </xf>
    <xf numFmtId="168" fontId="3" fillId="9" borderId="12" xfId="5" applyNumberFormat="1" applyFont="1" applyFill="1" applyBorder="1"/>
    <xf numFmtId="2" fontId="3" fillId="9" borderId="12" xfId="5" applyNumberFormat="1" applyFont="1" applyFill="1" applyBorder="1"/>
    <xf numFmtId="2" fontId="3" fillId="9" borderId="12" xfId="5" applyNumberFormat="1" applyFont="1" applyFill="1" applyBorder="1" applyAlignment="1">
      <alignment horizontal="center"/>
    </xf>
    <xf numFmtId="2" fontId="3" fillId="9" borderId="23" xfId="5" applyNumberFormat="1" applyFont="1" applyFill="1" applyBorder="1" applyAlignment="1">
      <alignment horizontal="left" indent="3"/>
    </xf>
    <xf numFmtId="0" fontId="3" fillId="12" borderId="5" xfId="5" applyFont="1" applyFill="1" applyBorder="1"/>
    <xf numFmtId="0" fontId="3" fillId="12" borderId="5" xfId="5" applyFont="1" applyFill="1" applyBorder="1" applyAlignment="1">
      <alignment horizontal="center"/>
    </xf>
    <xf numFmtId="167" fontId="3" fillId="12" borderId="5" xfId="5" applyNumberFormat="1" applyFont="1" applyFill="1" applyBorder="1"/>
    <xf numFmtId="167" fontId="3" fillId="12" borderId="5" xfId="5" applyNumberFormat="1" applyFont="1" applyFill="1" applyBorder="1" applyAlignment="1">
      <alignment horizontal="center"/>
    </xf>
    <xf numFmtId="168" fontId="3" fillId="12" borderId="5" xfId="5" applyNumberFormat="1" applyFont="1" applyFill="1" applyBorder="1"/>
    <xf numFmtId="2" fontId="3" fillId="12" borderId="5" xfId="5" applyNumberFormat="1" applyFont="1" applyFill="1" applyBorder="1"/>
    <xf numFmtId="2" fontId="3" fillId="12" borderId="5" xfId="5" applyNumberFormat="1" applyFont="1" applyFill="1" applyBorder="1" applyAlignment="1">
      <alignment horizontal="center"/>
    </xf>
    <xf numFmtId="2" fontId="3" fillId="12" borderId="22" xfId="5" applyNumberFormat="1" applyFont="1" applyFill="1" applyBorder="1" applyAlignment="1">
      <alignment horizontal="left" indent="3"/>
    </xf>
    <xf numFmtId="0" fontId="3" fillId="12" borderId="3" xfId="5" applyFont="1" applyFill="1" applyBorder="1"/>
    <xf numFmtId="0" fontId="3" fillId="12" borderId="3" xfId="5" applyFont="1" applyFill="1" applyBorder="1" applyAlignment="1">
      <alignment horizontal="center"/>
    </xf>
    <xf numFmtId="167" fontId="3" fillId="12" borderId="3" xfId="5" applyNumberFormat="1" applyFont="1" applyFill="1" applyBorder="1"/>
    <xf numFmtId="167" fontId="3" fillId="12" borderId="3" xfId="5" applyNumberFormat="1" applyFont="1" applyFill="1" applyBorder="1" applyAlignment="1">
      <alignment horizontal="center"/>
    </xf>
    <xf numFmtId="168" fontId="3" fillId="12" borderId="3" xfId="5" applyNumberFormat="1" applyFont="1" applyFill="1" applyBorder="1"/>
    <xf numFmtId="2" fontId="3" fillId="12" borderId="3" xfId="5" applyNumberFormat="1" applyFont="1" applyFill="1" applyBorder="1"/>
    <xf numFmtId="2" fontId="3" fillId="12" borderId="3" xfId="5" applyNumberFormat="1" applyFont="1" applyFill="1" applyBorder="1" applyAlignment="1">
      <alignment horizontal="center"/>
    </xf>
    <xf numFmtId="2" fontId="3" fillId="12" borderId="9" xfId="5" applyNumberFormat="1" applyFont="1" applyFill="1" applyBorder="1" applyAlignment="1">
      <alignment horizontal="left" indent="3"/>
    </xf>
    <xf numFmtId="0" fontId="3" fillId="10" borderId="5" xfId="5" applyFont="1" applyFill="1" applyBorder="1" applyAlignment="1">
      <alignment horizontal="left"/>
    </xf>
    <xf numFmtId="0" fontId="3" fillId="10" borderId="5" xfId="5" applyFont="1" applyFill="1" applyBorder="1" applyAlignment="1">
      <alignment horizontal="center"/>
    </xf>
    <xf numFmtId="167" fontId="3" fillId="10" borderId="5" xfId="5" applyNumberFormat="1" applyFont="1" applyFill="1" applyBorder="1" applyAlignment="1">
      <alignment horizontal="right"/>
    </xf>
    <xf numFmtId="167" fontId="3" fillId="10" borderId="5" xfId="5" applyNumberFormat="1" applyFont="1" applyFill="1" applyBorder="1"/>
    <xf numFmtId="167" fontId="3" fillId="10" borderId="5" xfId="5" applyNumberFormat="1" applyFont="1" applyFill="1" applyBorder="1" applyAlignment="1">
      <alignment horizontal="center"/>
    </xf>
    <xf numFmtId="168" fontId="3" fillId="10" borderId="5" xfId="5" applyNumberFormat="1" applyFont="1" applyFill="1" applyBorder="1"/>
    <xf numFmtId="2" fontId="3" fillId="10" borderId="5" xfId="5" applyNumberFormat="1" applyFont="1" applyFill="1" applyBorder="1"/>
    <xf numFmtId="2" fontId="3" fillId="10" borderId="5" xfId="5" applyNumberFormat="1" applyFont="1" applyFill="1" applyBorder="1" applyAlignment="1">
      <alignment horizontal="center"/>
    </xf>
    <xf numFmtId="2" fontId="3" fillId="10" borderId="22" xfId="5" applyNumberFormat="1" applyFont="1" applyFill="1" applyBorder="1" applyAlignment="1">
      <alignment horizontal="left" indent="3"/>
    </xf>
    <xf numFmtId="167" fontId="3" fillId="4" borderId="3" xfId="5" applyNumberFormat="1" applyFont="1" applyFill="1" applyBorder="1" applyAlignment="1">
      <alignment horizontal="center"/>
    </xf>
    <xf numFmtId="168" fontId="3" fillId="4" borderId="3" xfId="5" applyNumberFormat="1" applyFont="1" applyFill="1" applyBorder="1"/>
    <xf numFmtId="2" fontId="3" fillId="4" borderId="3" xfId="5" applyNumberFormat="1" applyFont="1" applyFill="1" applyBorder="1"/>
    <xf numFmtId="2" fontId="3" fillId="4" borderId="3" xfId="5" applyNumberFormat="1" applyFont="1" applyFill="1" applyBorder="1" applyAlignment="1">
      <alignment horizontal="center"/>
    </xf>
    <xf numFmtId="2" fontId="3" fillId="4" borderId="3" xfId="5" applyNumberFormat="1" applyFont="1" applyFill="1" applyBorder="1" applyAlignment="1">
      <alignment horizontal="left" indent="3"/>
    </xf>
    <xf numFmtId="2" fontId="3" fillId="4" borderId="9" xfId="5" applyNumberFormat="1" applyFont="1" applyFill="1" applyBorder="1" applyAlignment="1">
      <alignment horizontal="left" indent="3"/>
    </xf>
    <xf numFmtId="0" fontId="10" fillId="9" borderId="12" xfId="5" applyFont="1" applyFill="1" applyBorder="1" applyAlignment="1">
      <alignment horizontal="left" vertical="center"/>
    </xf>
    <xf numFmtId="0" fontId="10" fillId="9" borderId="12" xfId="5" applyFont="1" applyFill="1" applyBorder="1" applyAlignment="1">
      <alignment horizontal="center" vertical="center"/>
    </xf>
    <xf numFmtId="167" fontId="3" fillId="9" borderId="12" xfId="5" applyNumberFormat="1" applyFont="1" applyFill="1" applyBorder="1" applyAlignment="1">
      <alignment horizontal="center" vertical="center"/>
    </xf>
    <xf numFmtId="168" fontId="3" fillId="9" borderId="12" xfId="5" applyNumberFormat="1" applyFont="1" applyFill="1" applyBorder="1" applyAlignment="1">
      <alignment horizontal="center" vertical="center"/>
    </xf>
    <xf numFmtId="2" fontId="3" fillId="9" borderId="12" xfId="5" applyNumberFormat="1" applyFont="1" applyFill="1" applyBorder="1" applyAlignment="1">
      <alignment horizontal="center" vertical="center"/>
    </xf>
    <xf numFmtId="2" fontId="3" fillId="9" borderId="23" xfId="5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0" fontId="3" fillId="12" borderId="3" xfId="0" applyFont="1" applyFill="1" applyBorder="1" applyAlignment="1">
      <alignment horizontal="center" vertical="center"/>
    </xf>
    <xf numFmtId="167" fontId="3" fillId="12" borderId="3" xfId="0" applyNumberFormat="1" applyFont="1" applyFill="1" applyBorder="1" applyAlignment="1">
      <alignment horizontal="center" vertical="center"/>
    </xf>
    <xf numFmtId="168" fontId="3" fillId="12" borderId="3" xfId="0" applyNumberFormat="1" applyFont="1" applyFill="1" applyBorder="1" applyAlignment="1">
      <alignment horizontal="center" vertical="center"/>
    </xf>
    <xf numFmtId="0" fontId="3" fillId="10" borderId="7" xfId="4" applyFont="1" applyFill="1" applyBorder="1" applyAlignment="1">
      <alignment horizontal="left"/>
    </xf>
    <xf numFmtId="0" fontId="3" fillId="10" borderId="7" xfId="4" applyFont="1" applyFill="1" applyBorder="1" applyAlignment="1">
      <alignment horizontal="center"/>
    </xf>
    <xf numFmtId="167" fontId="3" fillId="10" borderId="7" xfId="4" applyNumberFormat="1" applyFont="1" applyFill="1" applyBorder="1" applyAlignment="1">
      <alignment horizontal="right"/>
    </xf>
    <xf numFmtId="167" fontId="3" fillId="10" borderId="7" xfId="4" applyNumberFormat="1" applyFont="1" applyFill="1" applyBorder="1"/>
    <xf numFmtId="167" fontId="3" fillId="10" borderId="7" xfId="4" applyNumberFormat="1" applyFont="1" applyFill="1" applyBorder="1" applyAlignment="1">
      <alignment horizontal="center"/>
    </xf>
    <xf numFmtId="168" fontId="3" fillId="10" borderId="7" xfId="4" applyNumberFormat="1" applyFont="1" applyFill="1" applyBorder="1"/>
    <xf numFmtId="2" fontId="3" fillId="10" borderId="7" xfId="4" applyNumberFormat="1" applyFont="1" applyFill="1" applyBorder="1"/>
    <xf numFmtId="2" fontId="3" fillId="10" borderId="7" xfId="4" applyNumberFormat="1" applyFont="1" applyFill="1" applyBorder="1" applyAlignment="1">
      <alignment horizontal="center"/>
    </xf>
    <xf numFmtId="2" fontId="3" fillId="10" borderId="7" xfId="4" applyNumberFormat="1" applyFont="1" applyFill="1" applyBorder="1" applyAlignment="1">
      <alignment horizontal="left" indent="3"/>
    </xf>
    <xf numFmtId="2" fontId="3" fillId="10" borderId="10" xfId="4" applyNumberFormat="1" applyFont="1" applyFill="1" applyBorder="1" applyAlignment="1">
      <alignment horizontal="left" indent="3"/>
    </xf>
    <xf numFmtId="0" fontId="10" fillId="9" borderId="12" xfId="13" applyFont="1" applyFill="1" applyBorder="1"/>
    <xf numFmtId="0" fontId="10" fillId="9" borderId="12" xfId="13" applyFont="1" applyFill="1" applyBorder="1" applyAlignment="1">
      <alignment horizontal="center"/>
    </xf>
    <xf numFmtId="167" fontId="3" fillId="9" borderId="12" xfId="13" applyNumberFormat="1" applyFont="1" applyFill="1" applyBorder="1"/>
    <xf numFmtId="167" fontId="3" fillId="9" borderId="12" xfId="13" applyNumberFormat="1" applyFont="1" applyFill="1" applyBorder="1" applyAlignment="1">
      <alignment horizontal="center"/>
    </xf>
    <xf numFmtId="168" fontId="3" fillId="9" borderId="12" xfId="13" applyNumberFormat="1" applyFont="1" applyFill="1" applyBorder="1"/>
    <xf numFmtId="2" fontId="3" fillId="9" borderId="12" xfId="13" applyNumberFormat="1" applyFont="1" applyFill="1" applyBorder="1"/>
    <xf numFmtId="2" fontId="3" fillId="9" borderId="12" xfId="13" applyNumberFormat="1" applyFont="1" applyFill="1" applyBorder="1" applyAlignment="1">
      <alignment horizontal="center"/>
    </xf>
    <xf numFmtId="2" fontId="3" fillId="9" borderId="12" xfId="13" applyNumberFormat="1" applyFont="1" applyFill="1" applyBorder="1" applyAlignment="1">
      <alignment horizontal="left" indent="3"/>
    </xf>
    <xf numFmtId="2" fontId="3" fillId="9" borderId="23" xfId="13" applyNumberFormat="1" applyFont="1" applyFill="1" applyBorder="1" applyAlignment="1">
      <alignment horizontal="left" indent="3"/>
    </xf>
    <xf numFmtId="0" fontId="3" fillId="12" borderId="3" xfId="13" applyFont="1" applyFill="1" applyBorder="1"/>
    <xf numFmtId="0" fontId="3" fillId="12" borderId="3" xfId="13" applyFont="1" applyFill="1" applyBorder="1" applyAlignment="1">
      <alignment horizontal="center"/>
    </xf>
    <xf numFmtId="167" fontId="3" fillId="12" borderId="3" xfId="13" applyNumberFormat="1" applyFont="1" applyFill="1" applyBorder="1"/>
    <xf numFmtId="167" fontId="3" fillId="12" borderId="3" xfId="13" applyNumberFormat="1" applyFont="1" applyFill="1" applyBorder="1" applyAlignment="1">
      <alignment horizontal="center"/>
    </xf>
    <xf numFmtId="168" fontId="3" fillId="12" borderId="3" xfId="13" applyNumberFormat="1" applyFont="1" applyFill="1" applyBorder="1"/>
    <xf numFmtId="2" fontId="3" fillId="12" borderId="3" xfId="13" applyNumberFormat="1" applyFont="1" applyFill="1" applyBorder="1"/>
    <xf numFmtId="2" fontId="3" fillId="12" borderId="3" xfId="13" applyNumberFormat="1" applyFont="1" applyFill="1" applyBorder="1" applyAlignment="1">
      <alignment horizontal="center"/>
    </xf>
    <xf numFmtId="2" fontId="3" fillId="12" borderId="3" xfId="13" applyNumberFormat="1" applyFont="1" applyFill="1" applyBorder="1" applyAlignment="1">
      <alignment horizontal="left" indent="3"/>
    </xf>
    <xf numFmtId="2" fontId="3" fillId="12" borderId="9" xfId="13" applyNumberFormat="1" applyFont="1" applyFill="1" applyBorder="1" applyAlignment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67" fontId="3" fillId="17" borderId="19" xfId="0" applyNumberFormat="1" applyFont="1" applyFill="1" applyBorder="1" applyProtection="1">
      <protection locked="0"/>
    </xf>
    <xf numFmtId="0" fontId="3" fillId="0" borderId="0" xfId="110" applyFont="1"/>
    <xf numFmtId="0" fontId="3" fillId="0" borderId="0" xfId="110" applyFont="1" applyAlignment="1">
      <alignment horizontal="left"/>
    </xf>
    <xf numFmtId="0" fontId="3" fillId="54" borderId="0" xfId="110" applyFont="1" applyFill="1" applyBorder="1" applyAlignment="1">
      <alignment horizontal="center"/>
    </xf>
    <xf numFmtId="0" fontId="38" fillId="54" borderId="0" xfId="110" applyFont="1" applyFill="1" applyBorder="1" applyAlignment="1">
      <alignment horizontal="center"/>
    </xf>
    <xf numFmtId="0" fontId="3" fillId="54" borderId="0" xfId="110" applyFont="1" applyFill="1" applyBorder="1" applyAlignment="1">
      <alignment horizontal="left"/>
    </xf>
    <xf numFmtId="0" fontId="3" fillId="54" borderId="0" xfId="110" applyFont="1" applyFill="1" applyBorder="1"/>
    <xf numFmtId="0" fontId="3" fillId="62" borderId="0" xfId="110" applyFont="1" applyFill="1" applyAlignment="1">
      <alignment horizontal="center"/>
    </xf>
    <xf numFmtId="0" fontId="3" fillId="0" borderId="0" xfId="110" applyFont="1"/>
    <xf numFmtId="0" fontId="3" fillId="0" borderId="0" xfId="110" applyFont="1" applyAlignment="1">
      <alignment horizontal="left"/>
    </xf>
    <xf numFmtId="0" fontId="3" fillId="54" borderId="0" xfId="110" applyFont="1" applyFill="1" applyBorder="1" applyAlignment="1">
      <alignment horizontal="center"/>
    </xf>
    <xf numFmtId="0" fontId="38" fillId="54" borderId="0" xfId="110" applyFont="1" applyFill="1" applyBorder="1" applyAlignment="1">
      <alignment horizontal="center"/>
    </xf>
    <xf numFmtId="0" fontId="3" fillId="54" borderId="0" xfId="110" applyFont="1" applyFill="1" applyBorder="1" applyAlignment="1">
      <alignment horizontal="left"/>
    </xf>
    <xf numFmtId="0" fontId="3" fillId="54" borderId="0" xfId="110" applyFont="1" applyFill="1" applyBorder="1"/>
    <xf numFmtId="0" fontId="3" fillId="62" borderId="0" xfId="110" applyFont="1" applyFill="1" applyAlignment="1">
      <alignment horizontal="center"/>
    </xf>
    <xf numFmtId="0" fontId="3" fillId="0" borderId="45" xfId="0" applyFont="1" applyBorder="1"/>
    <xf numFmtId="0" fontId="3" fillId="0" borderId="19" xfId="0" applyFont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2" borderId="1" xfId="110" applyFont="1" applyFill="1" applyBorder="1" applyAlignment="1">
      <alignment horizontal="center"/>
    </xf>
    <xf numFmtId="0" fontId="3" fillId="2" borderId="3" xfId="110" applyFont="1" applyFill="1" applyBorder="1" applyAlignment="1">
      <alignment horizontal="center"/>
    </xf>
    <xf numFmtId="0" fontId="3" fillId="5" borderId="3" xfId="110" applyFont="1" applyFill="1" applyBorder="1" applyAlignment="1">
      <alignment horizontal="center"/>
    </xf>
    <xf numFmtId="0" fontId="3" fillId="4" borderId="3" xfId="110" applyFont="1" applyFill="1" applyBorder="1" applyAlignment="1">
      <alignment horizontal="center"/>
    </xf>
    <xf numFmtId="0" fontId="3" fillId="3" borderId="3" xfId="110" applyFont="1" applyFill="1" applyBorder="1" applyAlignment="1">
      <alignment horizontal="center"/>
    </xf>
    <xf numFmtId="0" fontId="3" fillId="2" borderId="5" xfId="110" applyFont="1" applyFill="1" applyBorder="1" applyAlignment="1">
      <alignment horizontal="center"/>
    </xf>
    <xf numFmtId="169" fontId="3" fillId="2" borderId="5" xfId="158" applyNumberFormat="1" applyFont="1" applyFill="1" applyBorder="1" applyAlignment="1">
      <alignment horizontal="right" vertical="distributed"/>
    </xf>
    <xf numFmtId="0" fontId="3" fillId="5" borderId="5" xfId="110" applyFont="1" applyFill="1" applyBorder="1" applyAlignment="1">
      <alignment horizontal="center"/>
    </xf>
    <xf numFmtId="169" fontId="3" fillId="5" borderId="5" xfId="158" applyNumberFormat="1" applyFont="1" applyFill="1" applyBorder="1" applyAlignment="1">
      <alignment horizontal="right" vertical="distributed"/>
    </xf>
    <xf numFmtId="0" fontId="3" fillId="3" borderId="5" xfId="110" applyFont="1" applyFill="1" applyBorder="1" applyAlignment="1">
      <alignment horizontal="center"/>
    </xf>
    <xf numFmtId="0" fontId="3" fillId="4" borderId="5" xfId="110" applyFont="1" applyFill="1" applyBorder="1" applyAlignment="1">
      <alignment horizontal="center"/>
    </xf>
    <xf numFmtId="0" fontId="3" fillId="5" borderId="1" xfId="110" applyFont="1" applyFill="1" applyBorder="1" applyAlignment="1">
      <alignment horizontal="center"/>
    </xf>
    <xf numFmtId="0" fontId="3" fillId="14" borderId="1" xfId="0" applyFont="1" applyFill="1" applyBorder="1"/>
    <xf numFmtId="2" fontId="3" fillId="14" borderId="1" xfId="0" applyNumberFormat="1" applyFont="1" applyFill="1" applyBorder="1"/>
    <xf numFmtId="165" fontId="3" fillId="14" borderId="1" xfId="0" applyNumberFormat="1" applyFont="1" applyFill="1" applyBorder="1"/>
    <xf numFmtId="167" fontId="3" fillId="14" borderId="1" xfId="0" applyNumberFormat="1" applyFont="1" applyFill="1" applyBorder="1"/>
    <xf numFmtId="165" fontId="3" fillId="14" borderId="1" xfId="0" applyNumberFormat="1" applyFont="1" applyFill="1" applyBorder="1" applyAlignment="1">
      <alignment horizontal="left" indent="4"/>
    </xf>
    <xf numFmtId="170" fontId="3" fillId="14" borderId="1" xfId="0" applyNumberFormat="1" applyFont="1" applyFill="1" applyBorder="1"/>
    <xf numFmtId="166" fontId="3" fillId="14" borderId="1" xfId="0" applyNumberFormat="1" applyFont="1" applyFill="1" applyBorder="1"/>
    <xf numFmtId="2" fontId="3" fillId="14" borderId="1" xfId="0" applyNumberFormat="1" applyFont="1" applyFill="1" applyBorder="1" applyAlignment="1">
      <alignment horizontal="left" indent="3"/>
    </xf>
    <xf numFmtId="2" fontId="3" fillId="14" borderId="2" xfId="0" applyNumberFormat="1" applyFont="1" applyFill="1" applyBorder="1" applyAlignment="1">
      <alignment horizontal="left" indent="3"/>
    </xf>
    <xf numFmtId="2" fontId="3" fillId="6" borderId="23" xfId="110" applyNumberFormat="1" applyFont="1" applyFill="1" applyBorder="1" applyAlignment="1" applyProtection="1">
      <alignment horizontal="left" indent="3"/>
    </xf>
    <xf numFmtId="0" fontId="3" fillId="15" borderId="5" xfId="110" applyFont="1" applyFill="1" applyBorder="1" applyAlignment="1" applyProtection="1">
      <alignment horizontal="center"/>
      <protection locked="0"/>
    </xf>
    <xf numFmtId="0" fontId="3" fillId="15" borderId="3" xfId="110" applyFont="1" applyFill="1" applyBorder="1" applyAlignment="1" applyProtection="1">
      <alignment horizontal="center"/>
      <protection locked="0"/>
    </xf>
    <xf numFmtId="0" fontId="3" fillId="15" borderId="7" xfId="11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78" borderId="3" xfId="0" applyFont="1" applyFill="1" applyBorder="1" applyAlignment="1">
      <alignment horizontal="center"/>
    </xf>
    <xf numFmtId="0" fontId="3" fillId="78" borderId="7" xfId="0" applyFont="1" applyFill="1" applyBorder="1" applyAlignment="1">
      <alignment horizontal="center"/>
    </xf>
    <xf numFmtId="167" fontId="3" fillId="10" borderId="5" xfId="5" applyNumberFormat="1" applyFont="1" applyFill="1" applyBorder="1" applyAlignment="1">
      <alignment horizontal="left" indent="3"/>
    </xf>
    <xf numFmtId="0" fontId="3" fillId="10" borderId="3" xfId="5" applyFont="1" applyFill="1" applyBorder="1" applyAlignment="1">
      <alignment horizontal="left"/>
    </xf>
    <xf numFmtId="0" fontId="3" fillId="10" borderId="3" xfId="5" applyFont="1" applyFill="1" applyBorder="1" applyAlignment="1">
      <alignment horizontal="center"/>
    </xf>
    <xf numFmtId="167" fontId="3" fillId="10" borderId="3" xfId="5" applyNumberFormat="1" applyFont="1" applyFill="1" applyBorder="1" applyAlignment="1">
      <alignment horizontal="right"/>
    </xf>
    <xf numFmtId="167" fontId="3" fillId="10" borderId="3" xfId="5" applyNumberFormat="1" applyFont="1" applyFill="1" applyBorder="1"/>
    <xf numFmtId="167" fontId="3" fillId="10" borderId="3" xfId="5" applyNumberFormat="1" applyFont="1" applyFill="1" applyBorder="1" applyAlignment="1">
      <alignment horizontal="center"/>
    </xf>
    <xf numFmtId="168" fontId="3" fillId="10" borderId="3" xfId="5" applyNumberFormat="1" applyFont="1" applyFill="1" applyBorder="1"/>
    <xf numFmtId="2" fontId="3" fillId="10" borderId="3" xfId="5" applyNumberFormat="1" applyFont="1" applyFill="1" applyBorder="1"/>
    <xf numFmtId="2" fontId="3" fillId="10" borderId="3" xfId="5" applyNumberFormat="1" applyFont="1" applyFill="1" applyBorder="1" applyAlignment="1">
      <alignment horizontal="center"/>
    </xf>
    <xf numFmtId="167" fontId="3" fillId="10" borderId="3" xfId="5" applyNumberFormat="1" applyFont="1" applyFill="1" applyBorder="1" applyAlignment="1">
      <alignment horizontal="left" indent="3"/>
    </xf>
    <xf numFmtId="2" fontId="3" fillId="10" borderId="23" xfId="5" applyNumberFormat="1" applyFont="1" applyFill="1" applyBorder="1" applyAlignment="1">
      <alignment horizontal="left" indent="3"/>
    </xf>
    <xf numFmtId="0" fontId="3" fillId="6" borderId="5" xfId="5" applyFont="1" applyFill="1" applyBorder="1"/>
    <xf numFmtId="0" fontId="3" fillId="6" borderId="5" xfId="5" applyFont="1" applyFill="1" applyBorder="1" applyAlignment="1">
      <alignment horizontal="center"/>
    </xf>
    <xf numFmtId="167" fontId="3" fillId="6" borderId="5" xfId="5" applyNumberFormat="1" applyFont="1" applyFill="1" applyBorder="1"/>
    <xf numFmtId="167" fontId="3" fillId="6" borderId="5" xfId="5" applyNumberFormat="1" applyFont="1" applyFill="1" applyBorder="1" applyAlignment="1">
      <alignment horizontal="center"/>
    </xf>
    <xf numFmtId="168" fontId="3" fillId="6" borderId="5" xfId="5" applyNumberFormat="1" applyFont="1" applyFill="1" applyBorder="1"/>
    <xf numFmtId="2" fontId="3" fillId="6" borderId="5" xfId="5" applyNumberFormat="1" applyFont="1" applyFill="1" applyBorder="1"/>
    <xf numFmtId="2" fontId="3" fillId="6" borderId="5" xfId="5" applyNumberFormat="1" applyFont="1" applyFill="1" applyBorder="1" applyAlignment="1">
      <alignment horizontal="center"/>
    </xf>
    <xf numFmtId="167" fontId="3" fillId="6" borderId="5" xfId="5" applyNumberFormat="1" applyFont="1" applyFill="1" applyBorder="1" applyAlignment="1">
      <alignment horizontal="left" indent="3"/>
    </xf>
    <xf numFmtId="2" fontId="3" fillId="6" borderId="22" xfId="5" applyNumberFormat="1" applyFont="1" applyFill="1" applyBorder="1" applyAlignment="1">
      <alignment horizontal="left" indent="3"/>
    </xf>
    <xf numFmtId="0" fontId="3" fillId="6" borderId="3" xfId="5" applyFont="1" applyFill="1" applyBorder="1"/>
    <xf numFmtId="0" fontId="3" fillId="6" borderId="3" xfId="5" applyFont="1" applyFill="1" applyBorder="1" applyAlignment="1">
      <alignment horizontal="center"/>
    </xf>
    <xf numFmtId="167" fontId="3" fillId="6" borderId="3" xfId="5" applyNumberFormat="1" applyFont="1" applyFill="1" applyBorder="1"/>
    <xf numFmtId="167" fontId="3" fillId="6" borderId="3" xfId="5" applyNumberFormat="1" applyFont="1" applyFill="1" applyBorder="1" applyAlignment="1">
      <alignment horizontal="center"/>
    </xf>
    <xf numFmtId="168" fontId="3" fillId="6" borderId="3" xfId="5" applyNumberFormat="1" applyFont="1" applyFill="1" applyBorder="1"/>
    <xf numFmtId="2" fontId="3" fillId="6" borderId="3" xfId="5" applyNumberFormat="1" applyFont="1" applyFill="1" applyBorder="1"/>
    <xf numFmtId="2" fontId="3" fillId="6" borderId="3" xfId="5" applyNumberFormat="1" applyFont="1" applyFill="1" applyBorder="1" applyAlignment="1">
      <alignment horizontal="center"/>
    </xf>
    <xf numFmtId="167" fontId="3" fillId="6" borderId="3" xfId="5" applyNumberFormat="1" applyFont="1" applyFill="1" applyBorder="1" applyAlignment="1">
      <alignment horizontal="left" indent="3"/>
    </xf>
    <xf numFmtId="2" fontId="3" fillId="6" borderId="9" xfId="5" applyNumberFormat="1" applyFont="1" applyFill="1" applyBorder="1" applyAlignment="1">
      <alignment horizontal="left" indent="3"/>
    </xf>
    <xf numFmtId="0" fontId="3" fillId="11" borderId="5" xfId="5" applyFont="1" applyFill="1" applyBorder="1"/>
    <xf numFmtId="0" fontId="3" fillId="11" borderId="5" xfId="5" applyFont="1" applyFill="1" applyBorder="1" applyAlignment="1">
      <alignment horizontal="center"/>
    </xf>
    <xf numFmtId="167" fontId="3" fillId="11" borderId="5" xfId="5" applyNumberFormat="1" applyFont="1" applyFill="1" applyBorder="1"/>
    <xf numFmtId="167" fontId="3" fillId="11" borderId="5" xfId="5" applyNumberFormat="1" applyFont="1" applyFill="1" applyBorder="1" applyAlignment="1">
      <alignment horizontal="center"/>
    </xf>
    <xf numFmtId="168" fontId="3" fillId="11" borderId="5" xfId="5" applyNumberFormat="1" applyFont="1" applyFill="1" applyBorder="1"/>
    <xf numFmtId="2" fontId="3" fillId="11" borderId="5" xfId="5" applyNumberFormat="1" applyFont="1" applyFill="1" applyBorder="1"/>
    <xf numFmtId="2" fontId="3" fillId="11" borderId="5" xfId="5" applyNumberFormat="1" applyFont="1" applyFill="1" applyBorder="1" applyAlignment="1">
      <alignment horizontal="center"/>
    </xf>
    <xf numFmtId="167" fontId="3" fillId="11" borderId="5" xfId="5" applyNumberFormat="1" applyFont="1" applyFill="1" applyBorder="1" applyAlignment="1">
      <alignment horizontal="left" indent="3"/>
    </xf>
    <xf numFmtId="2" fontId="3" fillId="11" borderId="22" xfId="5" applyNumberFormat="1" applyFont="1" applyFill="1" applyBorder="1" applyAlignment="1">
      <alignment horizontal="left" indent="3"/>
    </xf>
    <xf numFmtId="167" fontId="3" fillId="9" borderId="12" xfId="5" applyNumberFormat="1" applyFont="1" applyFill="1" applyBorder="1" applyAlignment="1">
      <alignment horizontal="left" indent="3"/>
    </xf>
    <xf numFmtId="167" fontId="3" fillId="12" borderId="5" xfId="5" applyNumberFormat="1" applyFont="1" applyFill="1" applyBorder="1" applyAlignment="1">
      <alignment horizontal="left" indent="3"/>
    </xf>
    <xf numFmtId="167" fontId="3" fillId="12" borderId="3" xfId="5" applyNumberFormat="1" applyFont="1" applyFill="1" applyBorder="1" applyAlignment="1">
      <alignment horizontal="left" indent="3"/>
    </xf>
    <xf numFmtId="0" fontId="3" fillId="12" borderId="1" xfId="5" applyFont="1" applyFill="1" applyBorder="1"/>
    <xf numFmtId="0" fontId="3" fillId="12" borderId="1" xfId="5" applyFont="1" applyFill="1" applyBorder="1" applyAlignment="1">
      <alignment horizontal="center"/>
    </xf>
    <xf numFmtId="167" fontId="3" fillId="12" borderId="1" xfId="5" applyNumberFormat="1" applyFont="1" applyFill="1" applyBorder="1"/>
    <xf numFmtId="167" fontId="3" fillId="12" borderId="1" xfId="5" applyNumberFormat="1" applyFont="1" applyFill="1" applyBorder="1" applyAlignment="1">
      <alignment horizontal="center"/>
    </xf>
    <xf numFmtId="168" fontId="3" fillId="12" borderId="1" xfId="5" applyNumberFormat="1" applyFont="1" applyFill="1" applyBorder="1"/>
    <xf numFmtId="2" fontId="3" fillId="12" borderId="1" xfId="5" applyNumberFormat="1" applyFont="1" applyFill="1" applyBorder="1"/>
    <xf numFmtId="2" fontId="3" fillId="12" borderId="1" xfId="5" applyNumberFormat="1" applyFont="1" applyFill="1" applyBorder="1" applyAlignment="1">
      <alignment horizontal="center"/>
    </xf>
    <xf numFmtId="167" fontId="3" fillId="12" borderId="1" xfId="5" applyNumberFormat="1" applyFont="1" applyFill="1" applyBorder="1" applyAlignment="1">
      <alignment horizontal="left" indent="3"/>
    </xf>
    <xf numFmtId="2" fontId="3" fillId="12" borderId="2" xfId="5" applyNumberFormat="1" applyFont="1" applyFill="1" applyBorder="1" applyAlignment="1">
      <alignment horizontal="left" indent="3"/>
    </xf>
    <xf numFmtId="167" fontId="3" fillId="0" borderId="12" xfId="4" applyNumberFormat="1" applyFont="1" applyFill="1" applyBorder="1" applyAlignment="1">
      <alignment vertical="center"/>
    </xf>
    <xf numFmtId="1" fontId="3" fillId="0" borderId="12" xfId="4" applyNumberFormat="1" applyFont="1" applyFill="1" applyBorder="1" applyAlignment="1">
      <alignment horizontal="center" vertical="center"/>
    </xf>
    <xf numFmtId="167" fontId="3" fillId="0" borderId="12" xfId="4" applyNumberFormat="1" applyFont="1" applyFill="1" applyBorder="1" applyAlignment="1">
      <alignment horizontal="center" vertical="center"/>
    </xf>
    <xf numFmtId="168" fontId="3" fillId="0" borderId="12" xfId="4" applyNumberFormat="1" applyFont="1" applyFill="1" applyBorder="1" applyAlignment="1">
      <alignment horizontal="center" vertical="center"/>
    </xf>
    <xf numFmtId="2" fontId="3" fillId="0" borderId="12" xfId="4" applyNumberFormat="1" applyFont="1" applyFill="1" applyBorder="1" applyAlignment="1">
      <alignment horizontal="center" vertical="center"/>
    </xf>
    <xf numFmtId="2" fontId="3" fillId="0" borderId="23" xfId="4" applyNumberFormat="1" applyFont="1" applyFill="1" applyBorder="1" applyAlignment="1">
      <alignment horizontal="center" vertical="center"/>
    </xf>
    <xf numFmtId="167" fontId="3" fillId="79" borderId="12" xfId="4" applyNumberFormat="1" applyFont="1" applyFill="1" applyBorder="1" applyAlignment="1">
      <alignment vertical="center"/>
    </xf>
    <xf numFmtId="1" fontId="3" fillId="79" borderId="12" xfId="4" applyNumberFormat="1" applyFont="1" applyFill="1" applyBorder="1" applyAlignment="1">
      <alignment horizontal="center" vertical="center"/>
    </xf>
    <xf numFmtId="167" fontId="3" fillId="79" borderId="12" xfId="4" applyNumberFormat="1" applyFont="1" applyFill="1" applyBorder="1" applyAlignment="1">
      <alignment horizontal="center" vertical="center"/>
    </xf>
    <xf numFmtId="168" fontId="3" fillId="79" borderId="12" xfId="4" applyNumberFormat="1" applyFont="1" applyFill="1" applyBorder="1" applyAlignment="1">
      <alignment horizontal="center" vertical="center"/>
    </xf>
    <xf numFmtId="2" fontId="3" fillId="79" borderId="12" xfId="4" applyNumberFormat="1" applyFont="1" applyFill="1" applyBorder="1" applyAlignment="1">
      <alignment horizontal="center" vertical="center"/>
    </xf>
    <xf numFmtId="2" fontId="3" fillId="79" borderId="23" xfId="4" applyNumberFormat="1" applyFont="1" applyFill="1" applyBorder="1" applyAlignment="1">
      <alignment horizontal="center" vertical="center"/>
    </xf>
    <xf numFmtId="0" fontId="10" fillId="9" borderId="5" xfId="4" applyFont="1" applyFill="1" applyBorder="1" applyAlignment="1">
      <alignment vertical="center"/>
    </xf>
    <xf numFmtId="0" fontId="10" fillId="9" borderId="5" xfId="4" applyFont="1" applyFill="1" applyBorder="1" applyAlignment="1">
      <alignment horizontal="center" vertical="center"/>
    </xf>
    <xf numFmtId="1" fontId="3" fillId="9" borderId="5" xfId="4" applyNumberFormat="1" applyFont="1" applyFill="1" applyBorder="1" applyAlignment="1">
      <alignment horizontal="center" vertical="center"/>
    </xf>
    <xf numFmtId="167" fontId="3" fillId="9" borderId="5" xfId="4" applyNumberFormat="1" applyFont="1" applyFill="1" applyBorder="1" applyAlignment="1">
      <alignment horizontal="center" vertical="center"/>
    </xf>
    <xf numFmtId="168" fontId="3" fillId="9" borderId="5" xfId="4" applyNumberFormat="1" applyFont="1" applyFill="1" applyBorder="1" applyAlignment="1">
      <alignment horizontal="center" vertical="center"/>
    </xf>
    <xf numFmtId="2" fontId="3" fillId="9" borderId="5" xfId="4" applyNumberFormat="1" applyFont="1" applyFill="1" applyBorder="1" applyAlignment="1">
      <alignment horizontal="center" vertical="center"/>
    </xf>
    <xf numFmtId="2" fontId="3" fillId="9" borderId="22" xfId="4" applyNumberFormat="1" applyFont="1" applyFill="1" applyBorder="1" applyAlignment="1">
      <alignment horizontal="center" vertical="center"/>
    </xf>
    <xf numFmtId="0" fontId="10" fillId="9" borderId="12" xfId="4" applyFont="1" applyFill="1" applyBorder="1" applyAlignment="1">
      <alignment vertical="center"/>
    </xf>
    <xf numFmtId="0" fontId="3" fillId="12" borderId="12" xfId="4" applyFont="1" applyFill="1" applyBorder="1" applyAlignment="1">
      <alignment vertical="center"/>
    </xf>
    <xf numFmtId="0" fontId="3" fillId="12" borderId="12" xfId="4" applyFont="1" applyFill="1" applyBorder="1" applyAlignment="1">
      <alignment horizontal="center" vertical="center"/>
    </xf>
    <xf numFmtId="167" fontId="3" fillId="12" borderId="12" xfId="4" applyNumberFormat="1" applyFont="1" applyFill="1" applyBorder="1" applyAlignment="1">
      <alignment horizontal="center" vertical="center"/>
    </xf>
    <xf numFmtId="168" fontId="3" fillId="12" borderId="12" xfId="4" applyNumberFormat="1" applyFont="1" applyFill="1" applyBorder="1" applyAlignment="1">
      <alignment horizontal="center" vertical="center"/>
    </xf>
    <xf numFmtId="2" fontId="3" fillId="12" borderId="12" xfId="4" applyNumberFormat="1" applyFont="1" applyFill="1" applyBorder="1" applyAlignment="1">
      <alignment horizontal="center" vertical="center"/>
    </xf>
    <xf numFmtId="2" fontId="3" fillId="12" borderId="23" xfId="4" applyNumberFormat="1" applyFont="1" applyFill="1" applyBorder="1" applyAlignment="1">
      <alignment horizontal="center" vertical="center"/>
    </xf>
    <xf numFmtId="0" fontId="3" fillId="12" borderId="3" xfId="4" applyFont="1" applyFill="1" applyBorder="1" applyAlignment="1">
      <alignment vertical="center"/>
    </xf>
    <xf numFmtId="0" fontId="3" fillId="12" borderId="3" xfId="4" applyFont="1" applyFill="1" applyBorder="1" applyAlignment="1">
      <alignment horizontal="center" vertical="center"/>
    </xf>
    <xf numFmtId="167" fontId="3" fillId="12" borderId="3" xfId="4" applyNumberFormat="1" applyFont="1" applyFill="1" applyBorder="1" applyAlignment="1">
      <alignment horizontal="center" vertical="center"/>
    </xf>
    <xf numFmtId="168" fontId="3" fillId="12" borderId="3" xfId="4" applyNumberFormat="1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horizontal="center" vertical="center"/>
    </xf>
    <xf numFmtId="167" fontId="3" fillId="9" borderId="4" xfId="0" applyNumberFormat="1" applyFont="1" applyFill="1" applyBorder="1" applyAlignment="1">
      <alignment horizontal="center" vertical="center"/>
    </xf>
    <xf numFmtId="168" fontId="3" fillId="9" borderId="4" xfId="0" applyNumberFormat="1" applyFont="1" applyFill="1" applyBorder="1" applyAlignment="1">
      <alignment horizontal="center" vertical="center"/>
    </xf>
    <xf numFmtId="2" fontId="3" fillId="9" borderId="4" xfId="0" applyNumberFormat="1" applyFont="1" applyFill="1" applyBorder="1" applyAlignment="1">
      <alignment horizontal="center" vertical="center"/>
    </xf>
    <xf numFmtId="2" fontId="3" fillId="9" borderId="17" xfId="0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/>
    </xf>
    <xf numFmtId="0" fontId="3" fillId="0" borderId="5" xfId="4" applyFont="1" applyFill="1" applyBorder="1" applyAlignment="1">
      <alignment horizontal="center" vertical="center"/>
    </xf>
    <xf numFmtId="1" fontId="3" fillId="0" borderId="5" xfId="4" applyNumberFormat="1" applyFont="1" applyFill="1" applyBorder="1" applyAlignment="1">
      <alignment horizontal="center" vertical="center"/>
    </xf>
    <xf numFmtId="167" fontId="3" fillId="0" borderId="5" xfId="4" applyNumberFormat="1" applyFont="1" applyFill="1" applyBorder="1" applyAlignment="1">
      <alignment horizontal="center" vertical="center"/>
    </xf>
    <xf numFmtId="168" fontId="3" fillId="0" borderId="5" xfId="4" applyNumberFormat="1" applyFont="1" applyFill="1" applyBorder="1" applyAlignment="1">
      <alignment horizontal="center" vertical="center"/>
    </xf>
    <xf numFmtId="2" fontId="3" fillId="0" borderId="5" xfId="4" applyNumberFormat="1" applyFont="1" applyFill="1" applyBorder="1" applyAlignment="1">
      <alignment horizontal="center" vertical="center"/>
    </xf>
    <xf numFmtId="2" fontId="3" fillId="0" borderId="22" xfId="4" applyNumberFormat="1" applyFont="1" applyFill="1" applyBorder="1" applyAlignment="1">
      <alignment horizontal="center" vertical="center"/>
    </xf>
    <xf numFmtId="167" fontId="3" fillId="79" borderId="4" xfId="4" applyNumberFormat="1" applyFont="1" applyFill="1" applyBorder="1" applyAlignment="1">
      <alignment vertical="center"/>
    </xf>
    <xf numFmtId="1" fontId="3" fillId="79" borderId="4" xfId="4" applyNumberFormat="1" applyFont="1" applyFill="1" applyBorder="1" applyAlignment="1">
      <alignment horizontal="center" vertical="center"/>
    </xf>
    <xf numFmtId="167" fontId="3" fillId="79" borderId="4" xfId="4" applyNumberFormat="1" applyFont="1" applyFill="1" applyBorder="1" applyAlignment="1">
      <alignment horizontal="center" vertical="center"/>
    </xf>
    <xf numFmtId="168" fontId="3" fillId="79" borderId="4" xfId="4" applyNumberFormat="1" applyFont="1" applyFill="1" applyBorder="1" applyAlignment="1">
      <alignment horizontal="center" vertical="center"/>
    </xf>
    <xf numFmtId="2" fontId="3" fillId="79" borderId="4" xfId="4" applyNumberFormat="1" applyFont="1" applyFill="1" applyBorder="1" applyAlignment="1">
      <alignment horizontal="center" vertical="center"/>
    </xf>
    <xf numFmtId="2" fontId="3" fillId="79" borderId="17" xfId="4" applyNumberFormat="1" applyFont="1" applyFill="1" applyBorder="1" applyAlignment="1">
      <alignment horizontal="center" vertical="center"/>
    </xf>
    <xf numFmtId="0" fontId="3" fillId="79" borderId="3" xfId="4" applyFont="1" applyFill="1" applyBorder="1" applyAlignment="1">
      <alignment vertical="center"/>
    </xf>
    <xf numFmtId="0" fontId="3" fillId="79" borderId="3" xfId="4" applyFont="1" applyFill="1" applyBorder="1" applyAlignment="1">
      <alignment horizontal="center" vertical="center"/>
    </xf>
    <xf numFmtId="167" fontId="3" fillId="79" borderId="3" xfId="4" applyNumberFormat="1" applyFont="1" applyFill="1" applyBorder="1" applyAlignment="1">
      <alignment vertical="center"/>
    </xf>
    <xf numFmtId="167" fontId="3" fillId="79" borderId="3" xfId="4" applyNumberFormat="1" applyFont="1" applyFill="1" applyBorder="1" applyAlignment="1">
      <alignment horizontal="center" vertical="center"/>
    </xf>
    <xf numFmtId="2" fontId="3" fillId="79" borderId="3" xfId="4" applyNumberFormat="1" applyFont="1" applyFill="1" applyBorder="1" applyAlignment="1">
      <alignment vertical="center"/>
    </xf>
    <xf numFmtId="2" fontId="3" fillId="79" borderId="3" xfId="4" applyNumberFormat="1" applyFont="1" applyFill="1" applyBorder="1" applyAlignment="1">
      <alignment horizontal="center" vertical="center"/>
    </xf>
    <xf numFmtId="2" fontId="3" fillId="79" borderId="9" xfId="4" applyNumberFormat="1" applyFont="1" applyFill="1" applyBorder="1" applyAlignment="1">
      <alignment horizontal="center" vertical="center"/>
    </xf>
    <xf numFmtId="0" fontId="3" fillId="79" borderId="5" xfId="4" applyFont="1" applyFill="1" applyBorder="1" applyAlignment="1">
      <alignment horizontal="left" vertical="center"/>
    </xf>
    <xf numFmtId="0" fontId="3" fillId="79" borderId="5" xfId="4" applyFont="1" applyFill="1" applyBorder="1" applyAlignment="1">
      <alignment horizontal="center" vertical="center"/>
    </xf>
    <xf numFmtId="167" fontId="3" fillId="79" borderId="5" xfId="4" applyNumberFormat="1" applyFont="1" applyFill="1" applyBorder="1" applyAlignment="1">
      <alignment horizontal="center" vertical="center"/>
    </xf>
    <xf numFmtId="168" fontId="3" fillId="79" borderId="5" xfId="4" applyNumberFormat="1" applyFont="1" applyFill="1" applyBorder="1" applyAlignment="1">
      <alignment horizontal="center" vertical="center"/>
    </xf>
    <xf numFmtId="2" fontId="3" fillId="79" borderId="5" xfId="4" applyNumberFormat="1" applyFont="1" applyFill="1" applyBorder="1" applyAlignment="1">
      <alignment horizontal="center" vertical="center"/>
    </xf>
    <xf numFmtId="2" fontId="3" fillId="79" borderId="22" xfId="4" applyNumberFormat="1" applyFont="1" applyFill="1" applyBorder="1" applyAlignment="1">
      <alignment horizontal="center" vertical="center"/>
    </xf>
    <xf numFmtId="0" fontId="3" fillId="79" borderId="3" xfId="4" applyFont="1" applyFill="1" applyBorder="1" applyAlignment="1">
      <alignment horizontal="left" vertical="center"/>
    </xf>
    <xf numFmtId="168" fontId="3" fillId="79" borderId="3" xfId="4" applyNumberFormat="1" applyFont="1" applyFill="1" applyBorder="1" applyAlignment="1">
      <alignment horizontal="center" vertical="center"/>
    </xf>
    <xf numFmtId="2" fontId="3" fillId="12" borderId="12" xfId="4" applyNumberFormat="1" applyFont="1" applyFill="1" applyBorder="1" applyAlignment="1">
      <alignment horizontal="left" vertical="center"/>
    </xf>
    <xf numFmtId="1" fontId="3" fillId="12" borderId="3" xfId="4" applyNumberFormat="1" applyFont="1" applyFill="1" applyBorder="1" applyAlignment="1">
      <alignment horizontal="center" vertical="center"/>
    </xf>
    <xf numFmtId="0" fontId="3" fillId="79" borderId="5" xfId="4" applyFont="1" applyFill="1" applyBorder="1" applyAlignment="1">
      <alignment vertical="center"/>
    </xf>
    <xf numFmtId="167" fontId="3" fillId="79" borderId="5" xfId="4" applyNumberFormat="1" applyFont="1" applyFill="1" applyBorder="1" applyAlignment="1">
      <alignment vertical="center"/>
    </xf>
    <xf numFmtId="165" fontId="3" fillId="79" borderId="5" xfId="4" applyNumberFormat="1" applyFont="1" applyFill="1" applyBorder="1" applyAlignment="1">
      <alignment horizontal="center" vertical="center"/>
    </xf>
    <xf numFmtId="2" fontId="3" fillId="79" borderId="5" xfId="4" applyNumberFormat="1" applyFont="1" applyFill="1" applyBorder="1" applyAlignment="1">
      <alignment vertical="center"/>
    </xf>
    <xf numFmtId="165" fontId="3" fillId="79" borderId="3" xfId="4" applyNumberFormat="1" applyFont="1" applyFill="1" applyBorder="1" applyAlignment="1">
      <alignment horizontal="center" vertical="center"/>
    </xf>
    <xf numFmtId="0" fontId="10" fillId="9" borderId="4" xfId="4" applyFont="1" applyFill="1" applyBorder="1"/>
    <xf numFmtId="0" fontId="10" fillId="9" borderId="4" xfId="4" applyFont="1" applyFill="1" applyBorder="1" applyAlignment="1">
      <alignment horizontal="center"/>
    </xf>
    <xf numFmtId="167" fontId="3" fillId="9" borderId="4" xfId="4" applyNumberFormat="1" applyFont="1" applyFill="1" applyBorder="1"/>
    <xf numFmtId="167" fontId="3" fillId="9" borderId="4" xfId="4" applyNumberFormat="1" applyFont="1" applyFill="1" applyBorder="1" applyAlignment="1">
      <alignment horizontal="center"/>
    </xf>
    <xf numFmtId="168" fontId="3" fillId="9" borderId="4" xfId="4" applyNumberFormat="1" applyFont="1" applyFill="1" applyBorder="1"/>
    <xf numFmtId="2" fontId="3" fillId="9" borderId="4" xfId="4" applyNumberFormat="1" applyFont="1" applyFill="1" applyBorder="1"/>
    <xf numFmtId="2" fontId="3" fillId="9" borderId="4" xfId="4" applyNumberFormat="1" applyFont="1" applyFill="1" applyBorder="1" applyAlignment="1">
      <alignment horizontal="center"/>
    </xf>
    <xf numFmtId="2" fontId="3" fillId="9" borderId="4" xfId="4" applyNumberFormat="1" applyFont="1" applyFill="1" applyBorder="1" applyAlignment="1">
      <alignment horizontal="left" indent="3"/>
    </xf>
    <xf numFmtId="2" fontId="3" fillId="9" borderId="17" xfId="4" applyNumberFormat="1" applyFont="1" applyFill="1" applyBorder="1" applyAlignment="1">
      <alignment horizontal="left" indent="3"/>
    </xf>
    <xf numFmtId="0" fontId="3" fillId="10" borderId="7" xfId="7" applyFont="1" applyFill="1" applyBorder="1" applyAlignment="1">
      <alignment horizontal="left"/>
    </xf>
    <xf numFmtId="0" fontId="3" fillId="10" borderId="7" xfId="7" applyFont="1" applyFill="1" applyBorder="1" applyAlignment="1">
      <alignment horizontal="center"/>
    </xf>
    <xf numFmtId="167" fontId="3" fillId="10" borderId="7" xfId="7" applyNumberFormat="1" applyFont="1" applyFill="1" applyBorder="1" applyAlignment="1">
      <alignment horizontal="right"/>
    </xf>
    <xf numFmtId="167" fontId="3" fillId="10" borderId="7" xfId="7" applyNumberFormat="1" applyFont="1" applyFill="1" applyBorder="1"/>
    <xf numFmtId="167" fontId="3" fillId="10" borderId="7" xfId="7" applyNumberFormat="1" applyFont="1" applyFill="1" applyBorder="1" applyAlignment="1">
      <alignment horizontal="center"/>
    </xf>
    <xf numFmtId="168" fontId="3" fillId="10" borderId="7" xfId="7" applyNumberFormat="1" applyFont="1" applyFill="1" applyBorder="1"/>
    <xf numFmtId="2" fontId="3" fillId="10" borderId="7" xfId="7" applyNumberFormat="1" applyFont="1" applyFill="1" applyBorder="1"/>
    <xf numFmtId="2" fontId="3" fillId="10" borderId="7" xfId="7" applyNumberFormat="1" applyFont="1" applyFill="1" applyBorder="1" applyAlignment="1">
      <alignment horizontal="center"/>
    </xf>
    <xf numFmtId="2" fontId="3" fillId="10" borderId="7" xfId="7" applyNumberFormat="1" applyFont="1" applyFill="1" applyBorder="1" applyAlignment="1">
      <alignment horizontal="left" indent="3"/>
    </xf>
    <xf numFmtId="2" fontId="3" fillId="10" borderId="17" xfId="7" applyNumberFormat="1" applyFont="1" applyFill="1" applyBorder="1" applyAlignment="1">
      <alignment horizontal="left" indent="3"/>
    </xf>
    <xf numFmtId="0" fontId="7" fillId="8" borderId="25" xfId="0" applyFont="1" applyFill="1" applyBorder="1" applyAlignment="1">
      <alignment horizontal="center" vertical="top" wrapText="1"/>
    </xf>
    <xf numFmtId="0" fontId="7" fillId="8" borderId="26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right"/>
    </xf>
    <xf numFmtId="0" fontId="7" fillId="6" borderId="41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4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left" vertical="top" wrapText="1"/>
    </xf>
    <xf numFmtId="0" fontId="3" fillId="10" borderId="39" xfId="0" applyFont="1" applyFill="1" applyBorder="1" applyAlignment="1">
      <alignment horizontal="left" vertical="top" wrapText="1"/>
    </xf>
    <xf numFmtId="0" fontId="3" fillId="10" borderId="40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left" vertical="top" wrapText="1"/>
    </xf>
    <xf numFmtId="0" fontId="3" fillId="6" borderId="30" xfId="0" applyFont="1" applyFill="1" applyBorder="1" applyAlignment="1">
      <alignment horizontal="left" vertical="top" wrapText="1"/>
    </xf>
    <xf numFmtId="0" fontId="3" fillId="11" borderId="41" xfId="0" applyFont="1" applyFill="1" applyBorder="1" applyAlignment="1">
      <alignment horizontal="left" vertical="top" wrapText="1"/>
    </xf>
    <xf numFmtId="0" fontId="3" fillId="11" borderId="42" xfId="0" applyFont="1" applyFill="1" applyBorder="1" applyAlignment="1">
      <alignment horizontal="left" vertical="top" wrapText="1"/>
    </xf>
    <xf numFmtId="0" fontId="3" fillId="11" borderId="43" xfId="0" applyFont="1" applyFill="1" applyBorder="1" applyAlignment="1">
      <alignment horizontal="left" vertical="top" wrapText="1"/>
    </xf>
    <xf numFmtId="0" fontId="7" fillId="9" borderId="39" xfId="0" applyFont="1" applyFill="1" applyBorder="1" applyAlignment="1">
      <alignment horizontal="left" vertical="top" wrapText="1"/>
    </xf>
    <xf numFmtId="0" fontId="3" fillId="9" borderId="39" xfId="0" applyFont="1" applyFill="1" applyBorder="1" applyAlignment="1">
      <alignment horizontal="left" vertical="top" wrapText="1"/>
    </xf>
    <xf numFmtId="0" fontId="7" fillId="6" borderId="47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15" borderId="41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top" wrapText="1"/>
    </xf>
    <xf numFmtId="0" fontId="3" fillId="15" borderId="26" xfId="0" applyFont="1" applyFill="1" applyBorder="1" applyAlignment="1">
      <alignment horizontal="center" vertical="top" wrapText="1"/>
    </xf>
    <xf numFmtId="0" fontId="3" fillId="15" borderId="30" xfId="0" applyFont="1" applyFill="1" applyBorder="1" applyAlignment="1">
      <alignment horizontal="center" vertical="top" wrapText="1"/>
    </xf>
    <xf numFmtId="0" fontId="7" fillId="14" borderId="25" xfId="0" applyFont="1" applyFill="1" applyBorder="1" applyAlignment="1">
      <alignment horizontal="center" vertical="top" wrapText="1"/>
    </xf>
    <xf numFmtId="0" fontId="3" fillId="14" borderId="26" xfId="0" applyFont="1" applyFill="1" applyBorder="1" applyAlignment="1">
      <alignment horizontal="center" vertical="top" wrapText="1"/>
    </xf>
    <xf numFmtId="0" fontId="3" fillId="14" borderId="3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12" borderId="29" xfId="0" applyFont="1" applyFill="1" applyBorder="1" applyAlignment="1">
      <alignment horizontal="left" vertical="top" wrapText="1"/>
    </xf>
    <xf numFmtId="0" fontId="3" fillId="12" borderId="26" xfId="0" applyFont="1" applyFill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7" fillId="9" borderId="35" xfId="0" applyFont="1" applyFill="1" applyBorder="1" applyAlignment="1">
      <alignment horizontal="left" vertical="top" wrapText="1"/>
    </xf>
    <xf numFmtId="0" fontId="3" fillId="9" borderId="40" xfId="0" applyFont="1" applyFill="1" applyBorder="1" applyAlignment="1">
      <alignment horizontal="left" vertical="top" wrapText="1"/>
    </xf>
    <xf numFmtId="0" fontId="7" fillId="12" borderId="25" xfId="0" applyFont="1" applyFill="1" applyBorder="1" applyAlignment="1">
      <alignment horizontal="left" vertical="top" wrapText="1"/>
    </xf>
    <xf numFmtId="0" fontId="7" fillId="9" borderId="29" xfId="0" applyFont="1" applyFill="1" applyBorder="1" applyAlignment="1">
      <alignment horizontal="left" vertical="top" wrapText="1"/>
    </xf>
    <xf numFmtId="0" fontId="3" fillId="9" borderId="26" xfId="0" applyFont="1" applyFill="1" applyBorder="1" applyAlignment="1">
      <alignment horizontal="left" vertical="top" wrapText="1"/>
    </xf>
    <xf numFmtId="0" fontId="3" fillId="9" borderId="30" xfId="0" applyFont="1" applyFill="1" applyBorder="1" applyAlignment="1">
      <alignment horizontal="left" vertical="top" wrapText="1"/>
    </xf>
    <xf numFmtId="0" fontId="7" fillId="10" borderId="25" xfId="0" applyFont="1" applyFill="1" applyBorder="1" applyAlignment="1">
      <alignment horizontal="left" vertical="top" wrapText="1"/>
    </xf>
    <xf numFmtId="0" fontId="3" fillId="10" borderId="26" xfId="0" applyFont="1" applyFill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45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78" borderId="39" xfId="0" applyFont="1" applyFill="1" applyBorder="1" applyAlignment="1">
      <alignment horizontal="left" vertical="top" wrapText="1"/>
    </xf>
    <xf numFmtId="0" fontId="7" fillId="78" borderId="40" xfId="0" applyFont="1" applyFill="1" applyBorder="1" applyAlignment="1">
      <alignment horizontal="left" vertical="top" wrapText="1"/>
    </xf>
    <xf numFmtId="0" fontId="3" fillId="6" borderId="35" xfId="0" applyFont="1" applyFill="1" applyBorder="1" applyAlignment="1">
      <alignment horizontal="left" vertical="top" wrapText="1"/>
    </xf>
    <xf numFmtId="0" fontId="3" fillId="6" borderId="39" xfId="0" applyFont="1" applyFill="1" applyBorder="1" applyAlignment="1">
      <alignment horizontal="left" vertical="top" wrapText="1"/>
    </xf>
    <xf numFmtId="0" fontId="3" fillId="6" borderId="40" xfId="0" applyFont="1" applyFill="1" applyBorder="1" applyAlignment="1">
      <alignment horizontal="left" vertical="top" wrapText="1"/>
    </xf>
    <xf numFmtId="0" fontId="3" fillId="11" borderId="35" xfId="0" applyFont="1" applyFill="1" applyBorder="1" applyAlignment="1">
      <alignment horizontal="left" vertical="top" wrapText="1"/>
    </xf>
    <xf numFmtId="0" fontId="3" fillId="11" borderId="39" xfId="0" applyFont="1" applyFill="1" applyBorder="1" applyAlignment="1">
      <alignment horizontal="left" vertical="top" wrapText="1"/>
    </xf>
    <xf numFmtId="0" fontId="3" fillId="11" borderId="40" xfId="0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left" vertical="top" wrapText="1"/>
    </xf>
    <xf numFmtId="0" fontId="7" fillId="12" borderId="35" xfId="0" applyFont="1" applyFill="1" applyBorder="1" applyAlignment="1">
      <alignment horizontal="left" vertical="top" wrapText="1"/>
    </xf>
    <xf numFmtId="0" fontId="7" fillId="12" borderId="39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wrapText="1"/>
    </xf>
    <xf numFmtId="2" fontId="3" fillId="0" borderId="23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left" vertical="top" wrapText="1"/>
    </xf>
    <xf numFmtId="0" fontId="7" fillId="8" borderId="33" xfId="0" applyFont="1" applyFill="1" applyBorder="1" applyAlignment="1">
      <alignment horizontal="center" vertical="top" wrapText="1"/>
    </xf>
    <xf numFmtId="0" fontId="7" fillId="8" borderId="45" xfId="0" applyFont="1" applyFill="1" applyBorder="1" applyAlignment="1">
      <alignment horizontal="center" vertical="top" wrapText="1"/>
    </xf>
    <xf numFmtId="0" fontId="7" fillId="8" borderId="18" xfId="0" applyFont="1" applyFill="1" applyBorder="1" applyAlignment="1">
      <alignment horizontal="center" vertical="top" wrapText="1"/>
    </xf>
    <xf numFmtId="0" fontId="7" fillId="15" borderId="25" xfId="0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left" vertical="top" wrapText="1"/>
    </xf>
    <xf numFmtId="0" fontId="3" fillId="15" borderId="25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7" fillId="14" borderId="39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20" fillId="13" borderId="0" xfId="0" applyFont="1" applyFill="1" applyAlignment="1">
      <alignment horizontal="center"/>
    </xf>
    <xf numFmtId="0" fontId="7" fillId="15" borderId="30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22" fillId="0" borderId="0" xfId="0" applyFont="1"/>
    <xf numFmtId="165" fontId="3" fillId="2" borderId="12" xfId="0" applyNumberFormat="1" applyFont="1" applyFill="1" applyBorder="1" applyProtection="1">
      <protection locked="0"/>
    </xf>
    <xf numFmtId="166" fontId="3" fillId="2" borderId="12" xfId="0" applyNumberFormat="1" applyFont="1" applyFill="1" applyBorder="1" applyAlignment="1" applyProtection="1">
      <alignment horizontal="left" indent="4"/>
      <protection locked="0"/>
    </xf>
    <xf numFmtId="170" fontId="3" fillId="2" borderId="12" xfId="0" applyNumberFormat="1" applyFont="1" applyFill="1" applyBorder="1" applyProtection="1"/>
    <xf numFmtId="170" fontId="3" fillId="2" borderId="3" xfId="0" applyNumberFormat="1" applyFont="1" applyFill="1" applyBorder="1" applyProtection="1"/>
    <xf numFmtId="166" fontId="3" fillId="5" borderId="5" xfId="0" applyNumberFormat="1" applyFont="1" applyFill="1" applyBorder="1" applyAlignment="1" applyProtection="1">
      <alignment horizontal="left" indent="4"/>
      <protection locked="0"/>
    </xf>
    <xf numFmtId="170" fontId="3" fillId="5" borderId="12" xfId="0" applyNumberFormat="1" applyFont="1" applyFill="1" applyBorder="1" applyProtection="1"/>
    <xf numFmtId="170" fontId="3" fillId="5" borderId="3" xfId="0" applyNumberFormat="1" applyFont="1" applyFill="1" applyBorder="1" applyProtection="1"/>
    <xf numFmtId="166" fontId="3" fillId="3" borderId="5" xfId="0" applyNumberFormat="1" applyFont="1" applyFill="1" applyBorder="1" applyProtection="1">
      <protection locked="0"/>
    </xf>
    <xf numFmtId="2" fontId="3" fillId="3" borderId="5" xfId="0" applyNumberFormat="1" applyFont="1" applyFill="1" applyBorder="1" applyProtection="1">
      <protection locked="0"/>
    </xf>
    <xf numFmtId="166" fontId="3" fillId="3" borderId="5" xfId="0" applyNumberFormat="1" applyFont="1" applyFill="1" applyBorder="1" applyAlignment="1" applyProtection="1">
      <alignment horizontal="left" indent="4"/>
      <protection locked="0"/>
    </xf>
    <xf numFmtId="172" fontId="3" fillId="3" borderId="12" xfId="0" applyNumberFormat="1" applyFont="1" applyFill="1" applyBorder="1" applyProtection="1"/>
    <xf numFmtId="172" fontId="3" fillId="3" borderId="3" xfId="0" applyNumberFormat="1" applyFont="1" applyFill="1" applyBorder="1" applyProtection="1"/>
    <xf numFmtId="170" fontId="3" fillId="3" borderId="3" xfId="0" applyNumberFormat="1" applyFont="1" applyFill="1" applyBorder="1" applyProtection="1"/>
    <xf numFmtId="170" fontId="3" fillId="4" borderId="12" xfId="0" applyNumberFormat="1" applyFont="1" applyFill="1" applyBorder="1" applyProtection="1"/>
    <xf numFmtId="170" fontId="3" fillId="4" borderId="3" xfId="0" applyNumberFormat="1" applyFont="1" applyFill="1" applyBorder="1" applyProtection="1"/>
    <xf numFmtId="172" fontId="3" fillId="4" borderId="3" xfId="0" applyNumberFormat="1" applyFont="1" applyFill="1" applyBorder="1" applyProtection="1"/>
    <xf numFmtId="2" fontId="3" fillId="6" borderId="15" xfId="1" applyNumberFormat="1" applyFont="1" applyFill="1" applyBorder="1" applyAlignment="1" applyProtection="1">
      <alignment horizontal="left" indent="3"/>
    </xf>
    <xf numFmtId="166" fontId="3" fillId="5" borderId="12" xfId="0" applyNumberFormat="1" applyFont="1" applyFill="1" applyBorder="1" applyProtection="1">
      <protection locked="0"/>
    </xf>
    <xf numFmtId="166" fontId="3" fillId="5" borderId="7" xfId="0" applyNumberFormat="1" applyFont="1" applyFill="1" applyBorder="1" applyProtection="1">
      <protection locked="0"/>
    </xf>
    <xf numFmtId="166" fontId="3" fillId="3" borderId="7" xfId="0" applyNumberFormat="1" applyFont="1" applyFill="1" applyBorder="1" applyProtection="1">
      <protection locked="0"/>
    </xf>
    <xf numFmtId="2" fontId="3" fillId="2" borderId="22" xfId="0" applyNumberFormat="1" applyFont="1" applyFill="1" applyBorder="1" applyAlignment="1" applyProtection="1">
      <alignment horizontal="left" indent="3"/>
    </xf>
    <xf numFmtId="167" fontId="3" fillId="9" borderId="5" xfId="0" applyNumberFormat="1" applyFont="1" applyFill="1" applyBorder="1" applyProtection="1">
      <protection locked="0"/>
    </xf>
    <xf numFmtId="167" fontId="3" fillId="9" borderId="3" xfId="0" applyNumberFormat="1" applyFont="1" applyFill="1" applyBorder="1" applyProtection="1">
      <protection locked="0"/>
    </xf>
    <xf numFmtId="167" fontId="3" fillId="9" borderId="5" xfId="0" applyNumberFormat="1" applyFont="1" applyFill="1" applyBorder="1" applyAlignment="1" applyProtection="1">
      <alignment horizontal="left" indent="4"/>
      <protection locked="0"/>
    </xf>
    <xf numFmtId="168" fontId="3" fillId="9" borderId="12" xfId="0" applyNumberFormat="1" applyFont="1" applyFill="1" applyBorder="1" applyProtection="1"/>
    <xf numFmtId="2" fontId="3" fillId="9" borderId="23" xfId="0" applyNumberFormat="1" applyFont="1" applyFill="1" applyBorder="1" applyAlignment="1" applyProtection="1">
      <alignment horizontal="left" indent="3"/>
    </xf>
    <xf numFmtId="167" fontId="3" fillId="9" borderId="3" xfId="0" applyNumberFormat="1" applyFont="1" applyFill="1" applyBorder="1" applyAlignment="1" applyProtection="1">
      <alignment horizontal="left" indent="4"/>
      <protection locked="0"/>
    </xf>
    <xf numFmtId="167" fontId="3" fillId="9" borderId="7" xfId="0" applyNumberFormat="1" applyFont="1" applyFill="1" applyBorder="1" applyProtection="1">
      <protection locked="0"/>
    </xf>
    <xf numFmtId="167" fontId="3" fillId="9" borderId="7" xfId="0" applyNumberFormat="1" applyFont="1" applyFill="1" applyBorder="1" applyAlignment="1" applyProtection="1">
      <alignment horizontal="left" indent="4"/>
      <protection locked="0"/>
    </xf>
    <xf numFmtId="0" fontId="3" fillId="8" borderId="5" xfId="0" applyFont="1" applyFill="1" applyBorder="1" applyProtection="1">
      <protection locked="0"/>
    </xf>
    <xf numFmtId="0" fontId="3" fillId="8" borderId="5" xfId="0" applyFont="1" applyFill="1" applyBorder="1" applyAlignment="1" applyProtection="1">
      <alignment horizontal="center"/>
      <protection locked="0"/>
    </xf>
    <xf numFmtId="167" fontId="3" fillId="8" borderId="5" xfId="0" applyNumberFormat="1" applyFont="1" applyFill="1" applyBorder="1" applyProtection="1">
      <protection locked="0"/>
    </xf>
    <xf numFmtId="167" fontId="3" fillId="8" borderId="5" xfId="0" applyNumberFormat="1" applyFont="1" applyFill="1" applyBorder="1" applyAlignment="1" applyProtection="1">
      <alignment horizontal="left" indent="4"/>
      <protection locked="0"/>
    </xf>
    <xf numFmtId="167" fontId="3" fillId="8" borderId="12" xfId="0" applyNumberFormat="1" applyFont="1" applyFill="1" applyBorder="1" applyProtection="1">
      <protection locked="0"/>
    </xf>
    <xf numFmtId="168" fontId="3" fillId="8" borderId="12" xfId="0" applyNumberFormat="1" applyFont="1" applyFill="1" applyBorder="1" applyProtection="1"/>
    <xf numFmtId="2" fontId="3" fillId="8" borderId="12" xfId="0" applyNumberFormat="1" applyFont="1" applyFill="1" applyBorder="1" applyAlignment="1" applyProtection="1">
      <alignment horizontal="left" indent="3"/>
    </xf>
    <xf numFmtId="2" fontId="3" fillId="8" borderId="23" xfId="0" applyNumberFormat="1" applyFont="1" applyFill="1" applyBorder="1" applyAlignment="1" applyProtection="1">
      <alignment horizontal="left" indent="3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167" fontId="3" fillId="8" borderId="3" xfId="0" applyNumberFormat="1" applyFont="1" applyFill="1" applyBorder="1" applyProtection="1">
      <protection locked="0"/>
    </xf>
    <xf numFmtId="167" fontId="3" fillId="8" borderId="3" xfId="0" applyNumberFormat="1" applyFont="1" applyFill="1" applyBorder="1" applyAlignment="1" applyProtection="1">
      <alignment horizontal="left" indent="4"/>
      <protection locked="0"/>
    </xf>
    <xf numFmtId="168" fontId="3" fillId="8" borderId="3" xfId="0" applyNumberFormat="1" applyFont="1" applyFill="1" applyBorder="1" applyProtection="1"/>
    <xf numFmtId="2" fontId="3" fillId="8" borderId="3" xfId="0" applyNumberFormat="1" applyFont="1" applyFill="1" applyBorder="1" applyAlignment="1" applyProtection="1">
      <alignment horizontal="left" indent="3"/>
    </xf>
    <xf numFmtId="2" fontId="3" fillId="8" borderId="9" xfId="0" applyNumberFormat="1" applyFont="1" applyFill="1" applyBorder="1" applyAlignment="1" applyProtection="1">
      <alignment horizontal="left" indent="3"/>
    </xf>
    <xf numFmtId="0" fontId="3" fillId="8" borderId="7" xfId="0" applyFont="1" applyFill="1" applyBorder="1" applyProtection="1"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168" fontId="3" fillId="8" borderId="7" xfId="0" applyNumberFormat="1" applyFont="1" applyFill="1" applyBorder="1" applyProtection="1"/>
    <xf numFmtId="2" fontId="3" fillId="8" borderId="7" xfId="0" applyNumberFormat="1" applyFont="1" applyFill="1" applyBorder="1" applyAlignment="1" applyProtection="1">
      <alignment horizontal="left" indent="3"/>
    </xf>
    <xf numFmtId="2" fontId="3" fillId="8" borderId="10" xfId="0" applyNumberFormat="1" applyFont="1" applyFill="1" applyBorder="1" applyAlignment="1" applyProtection="1">
      <alignment horizontal="left" indent="3"/>
    </xf>
    <xf numFmtId="2" fontId="3" fillId="2" borderId="3" xfId="0" applyNumberFormat="1" applyFont="1" applyFill="1" applyBorder="1" applyAlignment="1" applyProtection="1">
      <alignment horizontal="left" indent="4"/>
      <protection locked="0"/>
    </xf>
    <xf numFmtId="168" fontId="3" fillId="3" borderId="5" xfId="0" applyNumberFormat="1" applyFont="1" applyFill="1" applyBorder="1" applyProtection="1"/>
    <xf numFmtId="2" fontId="3" fillId="3" borderId="5" xfId="0" applyNumberFormat="1" applyFont="1" applyFill="1" applyBorder="1" applyAlignment="1" applyProtection="1">
      <alignment horizontal="left" indent="3"/>
    </xf>
    <xf numFmtId="2" fontId="3" fillId="3" borderId="22" xfId="0" applyNumberFormat="1" applyFont="1" applyFill="1" applyBorder="1" applyAlignment="1" applyProtection="1">
      <alignment horizontal="left" indent="3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7" fontId="3" fillId="3" borderId="1" xfId="0" applyNumberFormat="1" applyFont="1" applyFill="1" applyBorder="1" applyProtection="1">
      <protection locked="0"/>
    </xf>
    <xf numFmtId="167" fontId="3" fillId="3" borderId="1" xfId="0" applyNumberFormat="1" applyFont="1" applyFill="1" applyBorder="1" applyAlignment="1" applyProtection="1">
      <alignment horizontal="left" indent="4"/>
      <protection locked="0"/>
    </xf>
    <xf numFmtId="168" fontId="3" fillId="3" borderId="1" xfId="0" applyNumberFormat="1" applyFont="1" applyFill="1" applyBorder="1" applyProtection="1"/>
    <xf numFmtId="2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left" indent="3"/>
    </xf>
    <xf numFmtId="2" fontId="3" fillId="3" borderId="2" xfId="0" applyNumberFormat="1" applyFont="1" applyFill="1" applyBorder="1" applyAlignment="1" applyProtection="1">
      <alignment horizontal="left" indent="3"/>
    </xf>
    <xf numFmtId="168" fontId="3" fillId="4" borderId="5" xfId="0" applyNumberFormat="1" applyFont="1" applyFill="1" applyBorder="1" applyProtection="1"/>
    <xf numFmtId="2" fontId="3" fillId="4" borderId="5" xfId="0" applyNumberFormat="1" applyFont="1" applyFill="1" applyBorder="1" applyAlignment="1" applyProtection="1">
      <alignment horizontal="left" indent="3"/>
    </xf>
    <xf numFmtId="2" fontId="3" fillId="4" borderId="22" xfId="0" applyNumberFormat="1" applyFont="1" applyFill="1" applyBorder="1" applyAlignment="1" applyProtection="1">
      <alignment horizontal="left" indent="3"/>
    </xf>
    <xf numFmtId="166" fontId="3" fillId="62" borderId="5" xfId="0" applyNumberFormat="1" applyFont="1" applyFill="1" applyBorder="1" applyAlignment="1">
      <alignment horizontal="center"/>
    </xf>
    <xf numFmtId="166" fontId="3" fillId="10" borderId="3" xfId="0" applyNumberFormat="1" applyFont="1" applyFill="1" applyBorder="1" applyAlignment="1">
      <alignment horizontal="center"/>
    </xf>
    <xf numFmtId="166" fontId="3" fillId="62" borderId="3" xfId="0" applyNumberFormat="1" applyFont="1" applyFill="1" applyBorder="1" applyAlignment="1">
      <alignment horizontal="center"/>
    </xf>
    <xf numFmtId="166" fontId="3" fillId="10" borderId="7" xfId="0" applyNumberFormat="1" applyFont="1" applyFill="1" applyBorder="1" applyAlignment="1">
      <alignment horizontal="center"/>
    </xf>
    <xf numFmtId="166" fontId="3" fillId="21" borderId="3" xfId="0" applyNumberFormat="1" applyFont="1" applyFill="1" applyBorder="1" applyAlignment="1">
      <alignment horizontal="center"/>
    </xf>
    <xf numFmtId="166" fontId="3" fillId="62" borderId="32" xfId="0" applyNumberFormat="1" applyFont="1" applyFill="1" applyBorder="1" applyAlignment="1">
      <alignment horizontal="center"/>
    </xf>
    <xf numFmtId="166" fontId="3" fillId="16" borderId="3" xfId="0" applyNumberFormat="1" applyFont="1" applyFill="1" applyBorder="1" applyAlignment="1">
      <alignment horizontal="center"/>
    </xf>
    <xf numFmtId="166" fontId="3" fillId="62" borderId="1" xfId="0" applyNumberFormat="1" applyFont="1" applyFill="1" applyBorder="1" applyAlignment="1">
      <alignment horizontal="center"/>
    </xf>
    <xf numFmtId="166" fontId="3" fillId="62" borderId="7" xfId="0" applyNumberFormat="1" applyFont="1" applyFill="1" applyBorder="1" applyAlignment="1">
      <alignment horizontal="center"/>
    </xf>
    <xf numFmtId="0" fontId="3" fillId="8" borderId="41" xfId="0" applyFont="1" applyFill="1" applyBorder="1"/>
    <xf numFmtId="0" fontId="3" fillId="8" borderId="25" xfId="0" applyFont="1" applyFill="1" applyBorder="1" applyAlignment="1">
      <alignment horizontal="center"/>
    </xf>
    <xf numFmtId="2" fontId="3" fillId="8" borderId="5" xfId="0" applyNumberFormat="1" applyFont="1" applyFill="1" applyBorder="1" applyAlignment="1">
      <alignment horizontal="center"/>
    </xf>
    <xf numFmtId="166" fontId="3" fillId="8" borderId="5" xfId="3" applyNumberFormat="1" applyFont="1" applyFill="1" applyBorder="1" applyAlignment="1">
      <alignment horizontal="center" vertical="top"/>
    </xf>
    <xf numFmtId="0" fontId="3" fillId="8" borderId="42" xfId="0" applyFont="1" applyFill="1" applyBorder="1"/>
    <xf numFmtId="0" fontId="3" fillId="8" borderId="26" xfId="0" applyFont="1" applyFill="1" applyBorder="1" applyAlignment="1">
      <alignment horizontal="center"/>
    </xf>
    <xf numFmtId="166" fontId="3" fillId="8" borderId="3" xfId="3" applyNumberFormat="1" applyFont="1" applyFill="1" applyBorder="1" applyAlignment="1">
      <alignment horizontal="center" vertical="top"/>
    </xf>
    <xf numFmtId="166" fontId="3" fillId="8" borderId="3" xfId="0" applyNumberFormat="1" applyFont="1" applyFill="1" applyBorder="1" applyAlignment="1">
      <alignment horizontal="center"/>
    </xf>
    <xf numFmtId="0" fontId="3" fillId="8" borderId="43" xfId="0" applyFont="1" applyFill="1" applyBorder="1"/>
    <xf numFmtId="0" fontId="3" fillId="8" borderId="28" xfId="0" applyFont="1" applyFill="1" applyBorder="1" applyAlignment="1">
      <alignment horizontal="center"/>
    </xf>
    <xf numFmtId="166" fontId="3" fillId="8" borderId="7" xfId="0" applyNumberFormat="1" applyFont="1" applyFill="1" applyBorder="1" applyAlignment="1">
      <alignment horizontal="center"/>
    </xf>
    <xf numFmtId="166" fontId="3" fillId="8" borderId="7" xfId="3" applyNumberFormat="1" applyFont="1" applyFill="1" applyBorder="1" applyAlignment="1">
      <alignment horizontal="center" vertical="top"/>
    </xf>
    <xf numFmtId="167" fontId="3" fillId="8" borderId="5" xfId="0" applyNumberFormat="1" applyFont="1" applyFill="1" applyBorder="1"/>
    <xf numFmtId="167" fontId="3" fillId="8" borderId="5" xfId="0" applyNumberFormat="1" applyFont="1" applyFill="1" applyBorder="1" applyAlignment="1">
      <alignment horizontal="center"/>
    </xf>
    <xf numFmtId="168" fontId="3" fillId="8" borderId="5" xfId="0" applyNumberFormat="1" applyFont="1" applyFill="1" applyBorder="1" applyAlignment="1">
      <alignment horizontal="center"/>
    </xf>
    <xf numFmtId="2" fontId="3" fillId="8" borderId="13" xfId="0" applyNumberFormat="1" applyFont="1" applyFill="1" applyBorder="1" applyAlignment="1">
      <alignment horizontal="left" indent="3"/>
    </xf>
    <xf numFmtId="2" fontId="3" fillId="8" borderId="5" xfId="0" applyNumberFormat="1" applyFont="1" applyFill="1" applyBorder="1" applyAlignment="1">
      <alignment horizontal="left" indent="3"/>
    </xf>
    <xf numFmtId="2" fontId="3" fillId="8" borderId="22" xfId="0" applyNumberFormat="1" applyFont="1" applyFill="1" applyBorder="1" applyAlignment="1">
      <alignment horizontal="left" indent="3"/>
    </xf>
    <xf numFmtId="168" fontId="3" fillId="8" borderId="3" xfId="0" applyNumberFormat="1" applyFont="1" applyFill="1" applyBorder="1" applyAlignment="1">
      <alignment horizontal="center"/>
    </xf>
    <xf numFmtId="2" fontId="3" fillId="8" borderId="12" xfId="0" applyNumberFormat="1" applyFont="1" applyFill="1" applyBorder="1" applyAlignment="1">
      <alignment horizontal="center"/>
    </xf>
    <xf numFmtId="2" fontId="3" fillId="8" borderId="15" xfId="0" applyNumberFormat="1" applyFont="1" applyFill="1" applyBorder="1" applyAlignment="1">
      <alignment horizontal="left" indent="3"/>
    </xf>
    <xf numFmtId="168" fontId="3" fillId="8" borderId="7" xfId="0" applyNumberFormat="1" applyFont="1" applyFill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2" fontId="3" fillId="8" borderId="16" xfId="0" applyNumberFormat="1" applyFont="1" applyFill="1" applyBorder="1" applyAlignment="1">
      <alignment horizontal="left" indent="3"/>
    </xf>
    <xf numFmtId="0" fontId="3" fillId="14" borderId="41" xfId="0" applyFont="1" applyFill="1" applyBorder="1"/>
    <xf numFmtId="0" fontId="3" fillId="14" borderId="25" xfId="0" applyFont="1" applyFill="1" applyBorder="1" applyAlignment="1">
      <alignment horizontal="center"/>
    </xf>
    <xf numFmtId="2" fontId="3" fillId="14" borderId="5" xfId="0" applyNumberFormat="1" applyFont="1" applyFill="1" applyBorder="1" applyAlignment="1">
      <alignment horizontal="center"/>
    </xf>
    <xf numFmtId="166" fontId="3" fillId="14" borderId="5" xfId="3" applyNumberFormat="1" applyFont="1" applyFill="1" applyBorder="1" applyAlignment="1">
      <alignment horizontal="center" vertical="top"/>
    </xf>
    <xf numFmtId="0" fontId="3" fillId="14" borderId="42" xfId="0" applyFont="1" applyFill="1" applyBorder="1"/>
    <xf numFmtId="0" fontId="3" fillId="14" borderId="26" xfId="0" applyFont="1" applyFill="1" applyBorder="1" applyAlignment="1">
      <alignment horizontal="center"/>
    </xf>
    <xf numFmtId="2" fontId="3" fillId="14" borderId="3" xfId="0" applyNumberFormat="1" applyFont="1" applyFill="1" applyBorder="1" applyAlignment="1">
      <alignment horizontal="center"/>
    </xf>
    <xf numFmtId="166" fontId="3" fillId="14" borderId="3" xfId="3" applyNumberFormat="1" applyFont="1" applyFill="1" applyBorder="1" applyAlignment="1">
      <alignment horizontal="center" vertical="top"/>
    </xf>
    <xf numFmtId="0" fontId="3" fillId="14" borderId="3" xfId="0" applyFont="1" applyFill="1" applyBorder="1" applyAlignment="1">
      <alignment horizontal="center" vertical="top"/>
    </xf>
    <xf numFmtId="0" fontId="3" fillId="14" borderId="43" xfId="0" applyFont="1" applyFill="1" applyBorder="1"/>
    <xf numFmtId="0" fontId="3" fillId="14" borderId="28" xfId="0" applyFont="1" applyFill="1" applyBorder="1" applyAlignment="1">
      <alignment horizontal="center"/>
    </xf>
    <xf numFmtId="166" fontId="3" fillId="14" borderId="7" xfId="3" applyNumberFormat="1" applyFont="1" applyFill="1" applyBorder="1" applyAlignment="1">
      <alignment horizontal="center" vertical="top"/>
    </xf>
    <xf numFmtId="166" fontId="3" fillId="14" borderId="5" xfId="0" applyNumberFormat="1" applyFont="1" applyFill="1" applyBorder="1" applyAlignment="1">
      <alignment horizontal="center"/>
    </xf>
    <xf numFmtId="166" fontId="3" fillId="14" borderId="3" xfId="0" applyNumberFormat="1" applyFont="1" applyFill="1" applyBorder="1" applyAlignment="1">
      <alignment horizontal="center"/>
    </xf>
    <xf numFmtId="167" fontId="3" fillId="14" borderId="5" xfId="0" applyNumberFormat="1" applyFont="1" applyFill="1" applyBorder="1"/>
    <xf numFmtId="167" fontId="3" fillId="14" borderId="5" xfId="0" applyNumberFormat="1" applyFont="1" applyFill="1" applyBorder="1" applyAlignment="1">
      <alignment horizontal="center"/>
    </xf>
    <xf numFmtId="168" fontId="3" fillId="14" borderId="5" xfId="0" applyNumberFormat="1" applyFont="1" applyFill="1" applyBorder="1" applyAlignment="1">
      <alignment horizontal="center"/>
    </xf>
    <xf numFmtId="2" fontId="3" fillId="14" borderId="13" xfId="0" applyNumberFormat="1" applyFont="1" applyFill="1" applyBorder="1" applyAlignment="1">
      <alignment horizontal="left" indent="3"/>
    </xf>
    <xf numFmtId="2" fontId="3" fillId="14" borderId="5" xfId="0" applyNumberFormat="1" applyFont="1" applyFill="1" applyBorder="1" applyAlignment="1">
      <alignment horizontal="left" indent="3"/>
    </xf>
    <xf numFmtId="2" fontId="3" fillId="14" borderId="22" xfId="0" applyNumberFormat="1" applyFont="1" applyFill="1" applyBorder="1" applyAlignment="1">
      <alignment horizontal="left" indent="3"/>
    </xf>
    <xf numFmtId="167" fontId="3" fillId="14" borderId="3" xfId="0" applyNumberFormat="1" applyFont="1" applyFill="1" applyBorder="1"/>
    <xf numFmtId="167" fontId="3" fillId="14" borderId="3" xfId="0" applyNumberFormat="1" applyFont="1" applyFill="1" applyBorder="1" applyAlignment="1">
      <alignment horizontal="center"/>
    </xf>
    <xf numFmtId="168" fontId="3" fillId="14" borderId="3" xfId="0" applyNumberFormat="1" applyFont="1" applyFill="1" applyBorder="1" applyAlignment="1">
      <alignment horizontal="center"/>
    </xf>
    <xf numFmtId="2" fontId="3" fillId="14" borderId="15" xfId="0" applyNumberFormat="1" applyFont="1" applyFill="1" applyBorder="1" applyAlignment="1">
      <alignment horizontal="left" indent="3"/>
    </xf>
    <xf numFmtId="167" fontId="3" fillId="14" borderId="7" xfId="0" applyNumberFormat="1" applyFont="1" applyFill="1" applyBorder="1"/>
    <xf numFmtId="167" fontId="3" fillId="14" borderId="7" xfId="0" applyNumberFormat="1" applyFont="1" applyFill="1" applyBorder="1" applyAlignment="1">
      <alignment horizontal="center"/>
    </xf>
    <xf numFmtId="2" fontId="3" fillId="14" borderId="16" xfId="0" applyNumberFormat="1" applyFont="1" applyFill="1" applyBorder="1" applyAlignment="1">
      <alignment horizontal="left" indent="3"/>
    </xf>
    <xf numFmtId="2" fontId="3" fillId="14" borderId="7" xfId="0" applyNumberFormat="1" applyFont="1" applyFill="1" applyBorder="1" applyAlignment="1">
      <alignment horizontal="left" indent="3"/>
    </xf>
    <xf numFmtId="2" fontId="3" fillId="14" borderId="10" xfId="0" applyNumberFormat="1" applyFont="1" applyFill="1" applyBorder="1" applyAlignment="1">
      <alignment horizontal="left" indent="3"/>
    </xf>
    <xf numFmtId="0" fontId="3" fillId="80" borderId="25" xfId="0" applyFont="1" applyFill="1" applyBorder="1" applyAlignment="1">
      <alignment horizontal="center" vertical="center" wrapText="1"/>
    </xf>
    <xf numFmtId="0" fontId="3" fillId="80" borderId="5" xfId="0" applyFont="1" applyFill="1" applyBorder="1" applyAlignment="1">
      <alignment horizontal="center"/>
    </xf>
    <xf numFmtId="0" fontId="3" fillId="80" borderId="41" xfId="0" applyFont="1" applyFill="1" applyBorder="1"/>
    <xf numFmtId="0" fontId="3" fillId="80" borderId="25" xfId="0" applyFont="1" applyFill="1" applyBorder="1" applyAlignment="1">
      <alignment horizontal="center"/>
    </xf>
    <xf numFmtId="2" fontId="3" fillId="80" borderId="5" xfId="0" applyNumberFormat="1" applyFont="1" applyFill="1" applyBorder="1" applyAlignment="1">
      <alignment horizontal="center"/>
    </xf>
    <xf numFmtId="166" fontId="3" fillId="80" borderId="5" xfId="3" applyNumberFormat="1" applyFont="1" applyFill="1" applyBorder="1" applyAlignment="1">
      <alignment horizontal="center" vertical="top"/>
    </xf>
    <xf numFmtId="0" fontId="3" fillId="80" borderId="26" xfId="0" applyFont="1" applyFill="1" applyBorder="1" applyAlignment="1">
      <alignment horizontal="center" vertical="center" wrapText="1"/>
    </xf>
    <xf numFmtId="0" fontId="3" fillId="80" borderId="3" xfId="0" applyFont="1" applyFill="1" applyBorder="1" applyAlignment="1">
      <alignment horizontal="center"/>
    </xf>
    <xf numFmtId="0" fontId="3" fillId="80" borderId="42" xfId="0" applyFont="1" applyFill="1" applyBorder="1"/>
    <xf numFmtId="0" fontId="3" fillId="80" borderId="26" xfId="0" applyFont="1" applyFill="1" applyBorder="1" applyAlignment="1">
      <alignment horizontal="center"/>
    </xf>
    <xf numFmtId="2" fontId="3" fillId="80" borderId="3" xfId="0" applyNumberFormat="1" applyFont="1" applyFill="1" applyBorder="1" applyAlignment="1">
      <alignment horizontal="center"/>
    </xf>
    <xf numFmtId="166" fontId="3" fillId="80" borderId="3" xfId="3" applyNumberFormat="1" applyFont="1" applyFill="1" applyBorder="1" applyAlignment="1">
      <alignment horizontal="center" vertical="top"/>
    </xf>
    <xf numFmtId="166" fontId="3" fillId="80" borderId="3" xfId="0" applyNumberFormat="1" applyFont="1" applyFill="1" applyBorder="1" applyAlignment="1">
      <alignment horizontal="center"/>
    </xf>
    <xf numFmtId="166" fontId="22" fillId="80" borderId="3" xfId="3" applyNumberFormat="1" applyFont="1" applyFill="1" applyBorder="1" applyAlignment="1">
      <alignment horizontal="center" vertical="top"/>
    </xf>
    <xf numFmtId="0" fontId="3" fillId="80" borderId="30" xfId="0" applyFont="1" applyFill="1" applyBorder="1" applyAlignment="1">
      <alignment horizontal="center" vertical="center" wrapText="1"/>
    </xf>
    <xf numFmtId="0" fontId="3" fillId="80" borderId="1" xfId="0" applyFont="1" applyFill="1" applyBorder="1" applyAlignment="1">
      <alignment horizontal="center"/>
    </xf>
    <xf numFmtId="167" fontId="3" fillId="80" borderId="5" xfId="0" applyNumberFormat="1" applyFont="1" applyFill="1" applyBorder="1"/>
    <xf numFmtId="166" fontId="3" fillId="80" borderId="5" xfId="0" applyNumberFormat="1" applyFont="1" applyFill="1" applyBorder="1" applyAlignment="1">
      <alignment horizontal="center"/>
    </xf>
    <xf numFmtId="167" fontId="3" fillId="80" borderId="5" xfId="0" applyNumberFormat="1" applyFont="1" applyFill="1" applyBorder="1" applyAlignment="1">
      <alignment horizontal="center"/>
    </xf>
    <xf numFmtId="168" fontId="3" fillId="80" borderId="5" xfId="0" applyNumberFormat="1" applyFont="1" applyFill="1" applyBorder="1" applyAlignment="1">
      <alignment horizontal="center"/>
    </xf>
    <xf numFmtId="2" fontId="3" fillId="80" borderId="13" xfId="0" applyNumberFormat="1" applyFont="1" applyFill="1" applyBorder="1" applyAlignment="1">
      <alignment horizontal="left" indent="3"/>
    </xf>
    <xf numFmtId="2" fontId="3" fillId="80" borderId="5" xfId="0" applyNumberFormat="1" applyFont="1" applyFill="1" applyBorder="1" applyAlignment="1">
      <alignment horizontal="left" indent="3"/>
    </xf>
    <xf numFmtId="2" fontId="3" fillId="80" borderId="22" xfId="0" applyNumberFormat="1" applyFont="1" applyFill="1" applyBorder="1" applyAlignment="1">
      <alignment horizontal="left" indent="3"/>
    </xf>
    <xf numFmtId="167" fontId="3" fillId="80" borderId="3" xfId="0" applyNumberFormat="1" applyFont="1" applyFill="1" applyBorder="1"/>
    <xf numFmtId="167" fontId="3" fillId="80" borderId="3" xfId="0" applyNumberFormat="1" applyFont="1" applyFill="1" applyBorder="1" applyAlignment="1">
      <alignment horizontal="center"/>
    </xf>
    <xf numFmtId="168" fontId="3" fillId="80" borderId="3" xfId="0" applyNumberFormat="1" applyFont="1" applyFill="1" applyBorder="1" applyAlignment="1">
      <alignment horizontal="center"/>
    </xf>
    <xf numFmtId="2" fontId="3" fillId="80" borderId="12" xfId="0" applyNumberFormat="1" applyFont="1" applyFill="1" applyBorder="1" applyAlignment="1">
      <alignment horizontal="center"/>
    </xf>
    <xf numFmtId="2" fontId="3" fillId="80" borderId="15" xfId="0" applyNumberFormat="1" applyFont="1" applyFill="1" applyBorder="1" applyAlignment="1">
      <alignment horizontal="left" indent="3"/>
    </xf>
    <xf numFmtId="2" fontId="3" fillId="80" borderId="3" xfId="0" applyNumberFormat="1" applyFont="1" applyFill="1" applyBorder="1" applyAlignment="1">
      <alignment horizontal="left" indent="3"/>
    </xf>
    <xf numFmtId="2" fontId="3" fillId="80" borderId="9" xfId="0" applyNumberFormat="1" applyFont="1" applyFill="1" applyBorder="1" applyAlignment="1">
      <alignment horizontal="left" indent="3"/>
    </xf>
    <xf numFmtId="0" fontId="3" fillId="6" borderId="41" xfId="0" applyFont="1" applyFill="1" applyBorder="1"/>
    <xf numFmtId="0" fontId="3" fillId="6" borderId="25" xfId="0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166" fontId="3" fillId="6" borderId="5" xfId="3" applyNumberFormat="1" applyFont="1" applyFill="1" applyBorder="1" applyAlignment="1">
      <alignment horizontal="center" vertical="top"/>
    </xf>
    <xf numFmtId="0" fontId="3" fillId="6" borderId="42" xfId="0" applyFont="1" applyFill="1" applyBorder="1"/>
    <xf numFmtId="0" fontId="3" fillId="6" borderId="26" xfId="0" applyFont="1" applyFill="1" applyBorder="1" applyAlignment="1">
      <alignment horizontal="center"/>
    </xf>
    <xf numFmtId="166" fontId="3" fillId="6" borderId="3" xfId="3" applyNumberFormat="1" applyFont="1" applyFill="1" applyBorder="1" applyAlignment="1">
      <alignment horizontal="center" vertical="top"/>
    </xf>
    <xf numFmtId="0" fontId="3" fillId="6" borderId="47" xfId="0" applyFont="1" applyFill="1" applyBorder="1"/>
    <xf numFmtId="0" fontId="3" fillId="6" borderId="28" xfId="0" applyFont="1" applyFill="1" applyBorder="1" applyAlignment="1">
      <alignment horizontal="center"/>
    </xf>
    <xf numFmtId="166" fontId="3" fillId="6" borderId="7" xfId="3" applyNumberFormat="1" applyFont="1" applyFill="1" applyBorder="1" applyAlignment="1">
      <alignment horizontal="center" vertical="top"/>
    </xf>
    <xf numFmtId="167" fontId="3" fillId="6" borderId="5" xfId="0" applyNumberFormat="1" applyFont="1" applyFill="1" applyBorder="1"/>
    <xf numFmtId="166" fontId="3" fillId="6" borderId="5" xfId="0" applyNumberFormat="1" applyFont="1" applyFill="1" applyBorder="1" applyAlignment="1">
      <alignment horizontal="center"/>
    </xf>
    <xf numFmtId="167" fontId="3" fillId="6" borderId="5" xfId="0" applyNumberFormat="1" applyFont="1" applyFill="1" applyBorder="1" applyAlignment="1">
      <alignment horizontal="center"/>
    </xf>
    <xf numFmtId="168" fontId="3" fillId="6" borderId="5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left" indent="3"/>
    </xf>
    <xf numFmtId="2" fontId="3" fillId="6" borderId="5" xfId="0" applyNumberFormat="1" applyFont="1" applyFill="1" applyBorder="1" applyAlignment="1">
      <alignment horizontal="left" indent="3"/>
    </xf>
    <xf numFmtId="2" fontId="3" fillId="6" borderId="22" xfId="0" applyNumberFormat="1" applyFont="1" applyFill="1" applyBorder="1" applyAlignment="1">
      <alignment horizontal="left" indent="3"/>
    </xf>
    <xf numFmtId="167" fontId="3" fillId="6" borderId="3" xfId="0" applyNumberFormat="1" applyFont="1" applyFill="1" applyBorder="1"/>
    <xf numFmtId="167" fontId="3" fillId="6" borderId="3" xfId="0" applyNumberFormat="1" applyFont="1" applyFill="1" applyBorder="1" applyAlignment="1">
      <alignment horizontal="center"/>
    </xf>
    <xf numFmtId="2" fontId="3" fillId="6" borderId="15" xfId="0" applyNumberFormat="1" applyFont="1" applyFill="1" applyBorder="1" applyAlignment="1">
      <alignment horizontal="left" indent="3"/>
    </xf>
    <xf numFmtId="2" fontId="3" fillId="6" borderId="3" xfId="0" applyNumberFormat="1" applyFont="1" applyFill="1" applyBorder="1" applyAlignment="1">
      <alignment horizontal="left" indent="3"/>
    </xf>
    <xf numFmtId="2" fontId="3" fillId="6" borderId="9" xfId="0" applyNumberFormat="1" applyFont="1" applyFill="1" applyBorder="1" applyAlignment="1">
      <alignment horizontal="left" indent="3"/>
    </xf>
    <xf numFmtId="167" fontId="3" fillId="6" borderId="27" xfId="0" applyNumberFormat="1" applyFont="1" applyFill="1" applyBorder="1" applyAlignment="1">
      <alignment horizontal="center"/>
    </xf>
    <xf numFmtId="167" fontId="3" fillId="6" borderId="7" xfId="0" applyNumberFormat="1" applyFont="1" applyFill="1" applyBorder="1"/>
    <xf numFmtId="167" fontId="3" fillId="6" borderId="7" xfId="0" applyNumberFormat="1" applyFont="1" applyFill="1" applyBorder="1" applyAlignment="1">
      <alignment horizontal="center"/>
    </xf>
    <xf numFmtId="2" fontId="3" fillId="6" borderId="16" xfId="0" applyNumberFormat="1" applyFont="1" applyFill="1" applyBorder="1" applyAlignment="1">
      <alignment horizontal="left" indent="3"/>
    </xf>
    <xf numFmtId="2" fontId="3" fillId="6" borderId="7" xfId="0" applyNumberFormat="1" applyFont="1" applyFill="1" applyBorder="1" applyAlignment="1">
      <alignment horizontal="left" indent="3"/>
    </xf>
    <xf numFmtId="2" fontId="3" fillId="6" borderId="10" xfId="0" applyNumberFormat="1" applyFont="1" applyFill="1" applyBorder="1" applyAlignment="1">
      <alignment horizontal="left" indent="3"/>
    </xf>
    <xf numFmtId="0" fontId="3" fillId="2" borderId="12" xfId="110" applyFont="1" applyFill="1" applyBorder="1" applyProtection="1">
      <protection locked="0"/>
    </xf>
    <xf numFmtId="0" fontId="3" fillId="2" borderId="12" xfId="110" applyFont="1" applyFill="1" applyBorder="1" applyAlignment="1" applyProtection="1">
      <alignment horizontal="center"/>
      <protection locked="0"/>
    </xf>
    <xf numFmtId="167" fontId="3" fillId="2" borderId="12" xfId="110" applyNumberFormat="1" applyFont="1" applyFill="1" applyBorder="1" applyProtection="1">
      <protection locked="0"/>
    </xf>
    <xf numFmtId="167" fontId="3" fillId="2" borderId="12" xfId="110" applyNumberFormat="1" applyFont="1" applyFill="1" applyBorder="1" applyAlignment="1" applyProtection="1">
      <alignment horizontal="left" indent="4"/>
      <protection locked="0"/>
    </xf>
    <xf numFmtId="2" fontId="3" fillId="2" borderId="12" xfId="110" applyNumberFormat="1" applyFont="1" applyFill="1" applyBorder="1" applyProtection="1">
      <protection locked="0"/>
    </xf>
    <xf numFmtId="0" fontId="3" fillId="2" borderId="3" xfId="110" applyFont="1" applyFill="1" applyBorder="1" applyProtection="1">
      <protection locked="0"/>
    </xf>
    <xf numFmtId="0" fontId="3" fillId="2" borderId="3" xfId="110" applyFont="1" applyFill="1" applyBorder="1" applyAlignment="1" applyProtection="1">
      <alignment horizontal="center"/>
      <protection locked="0"/>
    </xf>
    <xf numFmtId="167" fontId="3" fillId="2" borderId="3" xfId="110" applyNumberFormat="1" applyFont="1" applyFill="1" applyBorder="1" applyProtection="1">
      <protection locked="0"/>
    </xf>
    <xf numFmtId="168" fontId="3" fillId="2" borderId="12" xfId="110" applyNumberFormat="1" applyFont="1" applyFill="1" applyBorder="1" applyProtection="1"/>
    <xf numFmtId="168" fontId="3" fillId="2" borderId="3" xfId="110" applyNumberFormat="1" applyFont="1" applyFill="1" applyBorder="1" applyProtection="1"/>
    <xf numFmtId="2" fontId="3" fillId="6" borderId="15" xfId="110" applyNumberFormat="1" applyFont="1" applyFill="1" applyBorder="1" applyAlignment="1" applyProtection="1">
      <alignment horizontal="left" indent="3"/>
    </xf>
    <xf numFmtId="2" fontId="3" fillId="6" borderId="3" xfId="110" applyNumberFormat="1" applyFont="1" applyFill="1" applyBorder="1" applyAlignment="1" applyProtection="1">
      <alignment horizontal="left" indent="3"/>
    </xf>
    <xf numFmtId="2" fontId="3" fillId="6" borderId="9" xfId="110" applyNumberFormat="1" applyFont="1" applyFill="1" applyBorder="1" applyAlignment="1" applyProtection="1">
      <alignment horizontal="left" indent="3"/>
    </xf>
    <xf numFmtId="0" fontId="3" fillId="16" borderId="5" xfId="110" applyFont="1" applyFill="1" applyBorder="1" applyProtection="1">
      <protection locked="0"/>
    </xf>
    <xf numFmtId="167" fontId="3" fillId="16" borderId="5" xfId="110" applyNumberFormat="1" applyFont="1" applyFill="1" applyBorder="1" applyProtection="1">
      <protection locked="0"/>
    </xf>
    <xf numFmtId="167" fontId="3" fillId="16" borderId="12" xfId="110" applyNumberFormat="1" applyFont="1" applyFill="1" applyBorder="1" applyProtection="1">
      <protection locked="0"/>
    </xf>
    <xf numFmtId="167" fontId="3" fillId="16" borderId="12" xfId="110" applyNumberFormat="1" applyFont="1" applyFill="1" applyBorder="1" applyAlignment="1" applyProtection="1">
      <alignment horizontal="left" indent="4"/>
      <protection locked="0"/>
    </xf>
    <xf numFmtId="168" fontId="3" fillId="16" borderId="12" xfId="110" applyNumberFormat="1" applyFont="1" applyFill="1" applyBorder="1" applyProtection="1"/>
    <xf numFmtId="2" fontId="3" fillId="16" borderId="12" xfId="110" applyNumberFormat="1" applyFont="1" applyFill="1" applyBorder="1" applyProtection="1">
      <protection locked="0"/>
    </xf>
    <xf numFmtId="2" fontId="3" fillId="16" borderId="12" xfId="110" applyNumberFormat="1" applyFont="1" applyFill="1" applyBorder="1" applyAlignment="1" applyProtection="1">
      <alignment horizontal="left" indent="3"/>
    </xf>
    <xf numFmtId="2" fontId="3" fillId="16" borderId="23" xfId="110" applyNumberFormat="1" applyFont="1" applyFill="1" applyBorder="1" applyAlignment="1" applyProtection="1">
      <alignment horizontal="left" indent="3"/>
    </xf>
    <xf numFmtId="0" fontId="3" fillId="16" borderId="3" xfId="110" applyFont="1" applyFill="1" applyBorder="1" applyProtection="1">
      <protection locked="0"/>
    </xf>
    <xf numFmtId="0" fontId="3" fillId="16" borderId="3" xfId="110" applyFont="1" applyFill="1" applyBorder="1" applyAlignment="1" applyProtection="1">
      <alignment horizontal="center"/>
      <protection locked="0"/>
    </xf>
    <xf numFmtId="167" fontId="3" fillId="16" borderId="3" xfId="110" applyNumberFormat="1" applyFont="1" applyFill="1" applyBorder="1" applyProtection="1">
      <protection locked="0"/>
    </xf>
    <xf numFmtId="168" fontId="3" fillId="16" borderId="3" xfId="110" applyNumberFormat="1" applyFont="1" applyFill="1" applyBorder="1" applyProtection="1"/>
    <xf numFmtId="2" fontId="3" fillId="16" borderId="3" xfId="110" applyNumberFormat="1" applyFont="1" applyFill="1" applyBorder="1" applyAlignment="1" applyProtection="1">
      <alignment horizontal="left" indent="3"/>
    </xf>
    <xf numFmtId="2" fontId="3" fillId="16" borderId="9" xfId="110" applyNumberFormat="1" applyFont="1" applyFill="1" applyBorder="1" applyAlignment="1" applyProtection="1">
      <alignment horizontal="left" indent="3"/>
    </xf>
    <xf numFmtId="0" fontId="3" fillId="16" borderId="7" xfId="110" applyFont="1" applyFill="1" applyBorder="1" applyAlignment="1" applyProtection="1">
      <alignment horizontal="center"/>
      <protection locked="0"/>
    </xf>
    <xf numFmtId="0" fontId="3" fillId="16" borderId="7" xfId="110" applyFont="1" applyFill="1" applyBorder="1" applyProtection="1">
      <protection locked="0"/>
    </xf>
    <xf numFmtId="168" fontId="3" fillId="16" borderId="7" xfId="110" applyNumberFormat="1" applyFont="1" applyFill="1" applyBorder="1" applyProtection="1"/>
    <xf numFmtId="2" fontId="3" fillId="16" borderId="7" xfId="110" applyNumberFormat="1" applyFont="1" applyFill="1" applyBorder="1" applyAlignment="1" applyProtection="1">
      <alignment horizontal="left" indent="3"/>
    </xf>
    <xf numFmtId="2" fontId="3" fillId="16" borderId="10" xfId="110" applyNumberFormat="1" applyFont="1" applyFill="1" applyBorder="1" applyAlignment="1" applyProtection="1">
      <alignment horizontal="left" indent="3"/>
    </xf>
    <xf numFmtId="0" fontId="3" fillId="22" borderId="5" xfId="110" applyFont="1" applyFill="1" applyBorder="1" applyProtection="1">
      <protection locked="0"/>
    </xf>
    <xf numFmtId="0" fontId="3" fillId="22" borderId="5" xfId="110" applyFont="1" applyFill="1" applyBorder="1" applyAlignment="1" applyProtection="1">
      <alignment horizontal="center"/>
      <protection locked="0"/>
    </xf>
    <xf numFmtId="167" fontId="3" fillId="22" borderId="5" xfId="110" applyNumberFormat="1" applyFont="1" applyFill="1" applyBorder="1" applyProtection="1">
      <protection locked="0"/>
    </xf>
    <xf numFmtId="167" fontId="3" fillId="22" borderId="12" xfId="110" applyNumberFormat="1" applyFont="1" applyFill="1" applyBorder="1" applyProtection="1">
      <protection locked="0"/>
    </xf>
    <xf numFmtId="167" fontId="3" fillId="22" borderId="12" xfId="110" applyNumberFormat="1" applyFont="1" applyFill="1" applyBorder="1" applyAlignment="1" applyProtection="1">
      <alignment horizontal="left" indent="4"/>
      <protection locked="0"/>
    </xf>
    <xf numFmtId="2" fontId="3" fillId="22" borderId="12" xfId="110" applyNumberFormat="1" applyFont="1" applyFill="1" applyBorder="1" applyProtection="1">
      <protection locked="0"/>
    </xf>
    <xf numFmtId="2" fontId="3" fillId="22" borderId="12" xfId="110" applyNumberFormat="1" applyFont="1" applyFill="1" applyBorder="1" applyAlignment="1" applyProtection="1">
      <alignment horizontal="left" indent="3"/>
    </xf>
    <xf numFmtId="0" fontId="3" fillId="22" borderId="3" xfId="110" applyFont="1" applyFill="1" applyBorder="1" applyProtection="1">
      <protection locked="0"/>
    </xf>
    <xf numFmtId="0" fontId="3" fillId="22" borderId="3" xfId="110" applyFont="1" applyFill="1" applyBorder="1" applyAlignment="1" applyProtection="1">
      <alignment horizontal="center"/>
      <protection locked="0"/>
    </xf>
    <xf numFmtId="167" fontId="3" fillId="22" borderId="3" xfId="110" applyNumberFormat="1" applyFont="1" applyFill="1" applyBorder="1" applyProtection="1">
      <protection locked="0"/>
    </xf>
    <xf numFmtId="168" fontId="3" fillId="22" borderId="3" xfId="110" applyNumberFormat="1" applyFont="1" applyFill="1" applyBorder="1" applyProtection="1"/>
    <xf numFmtId="2" fontId="3" fillId="22" borderId="3" xfId="110" applyNumberFormat="1" applyFont="1" applyFill="1" applyBorder="1" applyAlignment="1" applyProtection="1">
      <alignment horizontal="left" indent="3"/>
    </xf>
    <xf numFmtId="2" fontId="3" fillId="22" borderId="9" xfId="110" applyNumberFormat="1" applyFont="1" applyFill="1" applyBorder="1" applyAlignment="1" applyProtection="1">
      <alignment horizontal="left" indent="3"/>
    </xf>
    <xf numFmtId="0" fontId="5" fillId="22" borderId="3" xfId="110" applyFont="1" applyFill="1" applyBorder="1" applyProtection="1">
      <protection locked="0"/>
    </xf>
    <xf numFmtId="0" fontId="5" fillId="22" borderId="7" xfId="110" applyFont="1" applyFill="1" applyBorder="1" applyProtection="1">
      <protection locked="0"/>
    </xf>
    <xf numFmtId="0" fontId="3" fillId="22" borderId="7" xfId="110" applyFont="1" applyFill="1" applyBorder="1" applyAlignment="1" applyProtection="1">
      <alignment horizontal="center"/>
      <protection locked="0"/>
    </xf>
    <xf numFmtId="0" fontId="3" fillId="22" borderId="7" xfId="110" applyFont="1" applyFill="1" applyBorder="1" applyProtection="1">
      <protection locked="0"/>
    </xf>
    <xf numFmtId="168" fontId="3" fillId="22" borderId="7" xfId="110" applyNumberFormat="1" applyFont="1" applyFill="1" applyBorder="1" applyProtection="1"/>
    <xf numFmtId="2" fontId="3" fillId="22" borderId="7" xfId="110" applyNumberFormat="1" applyFont="1" applyFill="1" applyBorder="1" applyAlignment="1" applyProtection="1">
      <alignment horizontal="left" indent="3"/>
    </xf>
    <xf numFmtId="2" fontId="3" fillId="22" borderId="10" xfId="110" applyNumberFormat="1" applyFont="1" applyFill="1" applyBorder="1" applyAlignment="1" applyProtection="1">
      <alignment horizontal="left" indent="3"/>
    </xf>
    <xf numFmtId="167" fontId="3" fillId="16" borderId="7" xfId="110" applyNumberFormat="1" applyFont="1" applyFill="1" applyBorder="1" applyProtection="1">
      <protection locked="0"/>
    </xf>
    <xf numFmtId="0" fontId="3" fillId="14" borderId="5" xfId="110" applyFont="1" applyFill="1" applyBorder="1" applyAlignment="1" applyProtection="1">
      <alignment horizontal="center"/>
      <protection locked="0"/>
    </xf>
    <xf numFmtId="167" fontId="3" fillId="14" borderId="5" xfId="110" applyNumberFormat="1" applyFont="1" applyFill="1" applyBorder="1" applyProtection="1">
      <protection locked="0"/>
    </xf>
    <xf numFmtId="167" fontId="3" fillId="14" borderId="12" xfId="110" applyNumberFormat="1" applyFont="1" applyFill="1" applyBorder="1" applyProtection="1">
      <protection locked="0"/>
    </xf>
    <xf numFmtId="167" fontId="3" fillId="14" borderId="12" xfId="110" applyNumberFormat="1" applyFont="1" applyFill="1" applyBorder="1" applyAlignment="1" applyProtection="1">
      <alignment horizontal="left" indent="4"/>
      <protection locked="0"/>
    </xf>
    <xf numFmtId="2" fontId="3" fillId="14" borderId="12" xfId="110" applyNumberFormat="1" applyFont="1" applyFill="1" applyBorder="1" applyProtection="1">
      <protection locked="0"/>
    </xf>
    <xf numFmtId="2" fontId="3" fillId="14" borderId="12" xfId="110" applyNumberFormat="1" applyFont="1" applyFill="1" applyBorder="1" applyAlignment="1" applyProtection="1">
      <alignment horizontal="left" indent="3"/>
    </xf>
    <xf numFmtId="0" fontId="3" fillId="14" borderId="3" xfId="110" applyFont="1" applyFill="1" applyBorder="1" applyAlignment="1" applyProtection="1">
      <alignment horizontal="center"/>
      <protection locked="0"/>
    </xf>
    <xf numFmtId="167" fontId="3" fillId="14" borderId="3" xfId="110" applyNumberFormat="1" applyFont="1" applyFill="1" applyBorder="1" applyProtection="1">
      <protection locked="0"/>
    </xf>
    <xf numFmtId="168" fontId="3" fillId="14" borderId="3" xfId="110" applyNumberFormat="1" applyFont="1" applyFill="1" applyBorder="1" applyProtection="1"/>
    <xf numFmtId="2" fontId="3" fillId="14" borderId="3" xfId="110" applyNumberFormat="1" applyFont="1" applyFill="1" applyBorder="1" applyAlignment="1" applyProtection="1">
      <alignment horizontal="left" indent="3"/>
    </xf>
    <xf numFmtId="2" fontId="3" fillId="14" borderId="9" xfId="110" applyNumberFormat="1" applyFont="1" applyFill="1" applyBorder="1" applyAlignment="1" applyProtection="1">
      <alignment horizontal="left" indent="3"/>
    </xf>
    <xf numFmtId="0" fontId="3" fillId="14" borderId="7" xfId="110" applyFont="1" applyFill="1" applyBorder="1" applyAlignment="1" applyProtection="1">
      <alignment horizontal="center"/>
      <protection locked="0"/>
    </xf>
    <xf numFmtId="167" fontId="3" fillId="14" borderId="7" xfId="110" applyNumberFormat="1" applyFont="1" applyFill="1" applyBorder="1" applyProtection="1">
      <protection locked="0"/>
    </xf>
    <xf numFmtId="168" fontId="3" fillId="14" borderId="7" xfId="110" applyNumberFormat="1" applyFont="1" applyFill="1" applyBorder="1" applyProtection="1"/>
    <xf numFmtId="2" fontId="3" fillId="14" borderId="7" xfId="110" applyNumberFormat="1" applyFont="1" applyFill="1" applyBorder="1" applyAlignment="1" applyProtection="1">
      <alignment horizontal="left" indent="3"/>
    </xf>
    <xf numFmtId="2" fontId="3" fillId="14" borderId="10" xfId="110" applyNumberFormat="1" applyFont="1" applyFill="1" applyBorder="1" applyAlignment="1" applyProtection="1">
      <alignment horizontal="left" indent="3"/>
    </xf>
    <xf numFmtId="167" fontId="3" fillId="2" borderId="19" xfId="110" applyNumberFormat="1" applyFont="1" applyFill="1" applyBorder="1" applyProtection="1">
      <protection locked="0"/>
    </xf>
    <xf numFmtId="167" fontId="3" fillId="2" borderId="19" xfId="110" applyNumberFormat="1" applyFont="1" applyFill="1" applyBorder="1" applyAlignment="1" applyProtection="1">
      <alignment horizontal="left" indent="4"/>
      <protection locked="0"/>
    </xf>
    <xf numFmtId="2" fontId="3" fillId="2" borderId="19" xfId="110" applyNumberFormat="1" applyFont="1" applyFill="1" applyBorder="1" applyProtection="1">
      <protection locked="0"/>
    </xf>
    <xf numFmtId="0" fontId="3" fillId="14" borderId="25" xfId="110" applyFont="1" applyFill="1" applyBorder="1" applyProtection="1">
      <protection locked="0"/>
    </xf>
    <xf numFmtId="167" fontId="3" fillId="14" borderId="5" xfId="110" applyNumberFormat="1" applyFont="1" applyFill="1" applyBorder="1" applyAlignment="1" applyProtection="1">
      <alignment horizontal="left" indent="4"/>
      <protection locked="0"/>
    </xf>
    <xf numFmtId="168" fontId="3" fillId="14" borderId="5" xfId="110" applyNumberFormat="1" applyFont="1" applyFill="1" applyBorder="1" applyProtection="1"/>
    <xf numFmtId="2" fontId="3" fillId="14" borderId="5" xfId="110" applyNumberFormat="1" applyFont="1" applyFill="1" applyBorder="1" applyProtection="1">
      <protection locked="0"/>
    </xf>
    <xf numFmtId="2" fontId="3" fillId="14" borderId="5" xfId="110" applyNumberFormat="1" applyFont="1" applyFill="1" applyBorder="1" applyAlignment="1" applyProtection="1">
      <alignment horizontal="left" indent="3"/>
    </xf>
    <xf numFmtId="2" fontId="3" fillId="14" borderId="22" xfId="110" applyNumberFormat="1" applyFont="1" applyFill="1" applyBorder="1" applyAlignment="1" applyProtection="1">
      <alignment horizontal="left" indent="3"/>
    </xf>
    <xf numFmtId="0" fontId="3" fillId="14" borderId="26" xfId="110" applyFont="1" applyFill="1" applyBorder="1" applyProtection="1">
      <protection locked="0"/>
    </xf>
    <xf numFmtId="0" fontId="3" fillId="14" borderId="28" xfId="110" applyFont="1" applyFill="1" applyBorder="1" applyProtection="1">
      <protection locked="0"/>
    </xf>
    <xf numFmtId="167" fontId="3" fillId="14" borderId="4" xfId="110" applyNumberFormat="1" applyFont="1" applyFill="1" applyBorder="1" applyProtection="1">
      <protection locked="0"/>
    </xf>
    <xf numFmtId="167" fontId="3" fillId="14" borderId="4" xfId="110" applyNumberFormat="1" applyFont="1" applyFill="1" applyBorder="1" applyAlignment="1" applyProtection="1">
      <alignment horizontal="left" indent="4"/>
      <protection locked="0"/>
    </xf>
    <xf numFmtId="2" fontId="3" fillId="14" borderId="4" xfId="110" applyNumberFormat="1" applyFont="1" applyFill="1" applyBorder="1" applyProtection="1">
      <protection locked="0"/>
    </xf>
    <xf numFmtId="167" fontId="3" fillId="22" borderId="5" xfId="110" applyNumberFormat="1" applyFont="1" applyFill="1" applyBorder="1" applyAlignment="1" applyProtection="1">
      <alignment horizontal="left" indent="4"/>
      <protection locked="0"/>
    </xf>
    <xf numFmtId="168" fontId="3" fillId="22" borderId="5" xfId="110" applyNumberFormat="1" applyFont="1" applyFill="1" applyBorder="1" applyProtection="1"/>
    <xf numFmtId="2" fontId="3" fillId="22" borderId="5" xfId="110" applyNumberFormat="1" applyFont="1" applyFill="1" applyBorder="1" applyProtection="1">
      <protection locked="0"/>
    </xf>
    <xf numFmtId="2" fontId="3" fillId="22" borderId="5" xfId="110" applyNumberFormat="1" applyFont="1" applyFill="1" applyBorder="1" applyAlignment="1" applyProtection="1">
      <alignment horizontal="left" indent="3"/>
    </xf>
    <xf numFmtId="2" fontId="3" fillId="22" borderId="22" xfId="110" applyNumberFormat="1" applyFont="1" applyFill="1" applyBorder="1" applyAlignment="1" applyProtection="1">
      <alignment horizontal="left" indent="3"/>
    </xf>
    <xf numFmtId="167" fontId="3" fillId="22" borderId="4" xfId="110" applyNumberFormat="1" applyFont="1" applyFill="1" applyBorder="1" applyProtection="1">
      <protection locked="0"/>
    </xf>
    <xf numFmtId="167" fontId="3" fillId="22" borderId="4" xfId="110" applyNumberFormat="1" applyFont="1" applyFill="1" applyBorder="1" applyAlignment="1" applyProtection="1">
      <alignment horizontal="left" indent="4"/>
      <protection locked="0"/>
    </xf>
    <xf numFmtId="2" fontId="3" fillId="22" borderId="4" xfId="110" applyNumberFormat="1" applyFont="1" applyFill="1" applyBorder="1" applyProtection="1">
      <protection locked="0"/>
    </xf>
    <xf numFmtId="0" fontId="3" fillId="2" borderId="1" xfId="110" applyFont="1" applyFill="1" applyBorder="1" applyProtection="1">
      <protection locked="0"/>
    </xf>
    <xf numFmtId="0" fontId="3" fillId="2" borderId="1" xfId="110" applyFont="1" applyFill="1" applyBorder="1" applyAlignment="1" applyProtection="1">
      <alignment horizontal="center"/>
      <protection locked="0"/>
    </xf>
    <xf numFmtId="167" fontId="3" fillId="2" borderId="1" xfId="110" applyNumberFormat="1" applyFont="1" applyFill="1" applyBorder="1" applyProtection="1">
      <protection locked="0"/>
    </xf>
    <xf numFmtId="168" fontId="3" fillId="2" borderId="1" xfId="110" applyNumberFormat="1" applyFont="1" applyFill="1" applyBorder="1" applyProtection="1"/>
    <xf numFmtId="2" fontId="3" fillId="6" borderId="6" xfId="110" applyNumberFormat="1" applyFont="1" applyFill="1" applyBorder="1" applyAlignment="1" applyProtection="1">
      <alignment horizontal="left" indent="3"/>
    </xf>
    <xf numFmtId="2" fontId="3" fillId="6" borderId="1" xfId="110" applyNumberFormat="1" applyFont="1" applyFill="1" applyBorder="1" applyAlignment="1" applyProtection="1">
      <alignment horizontal="left" indent="3"/>
    </xf>
    <xf numFmtId="2" fontId="3" fillId="6" borderId="2" xfId="110" applyNumberFormat="1" applyFont="1" applyFill="1" applyBorder="1" applyAlignment="1" applyProtection="1">
      <alignment horizontal="left" indent="3"/>
    </xf>
    <xf numFmtId="0" fontId="3" fillId="16" borderId="5" xfId="110" applyFont="1" applyFill="1" applyBorder="1" applyAlignment="1" applyProtection="1">
      <alignment horizontal="center"/>
      <protection locked="0"/>
    </xf>
    <xf numFmtId="167" fontId="3" fillId="16" borderId="5" xfId="110" applyNumberFormat="1" applyFont="1" applyFill="1" applyBorder="1" applyAlignment="1" applyProtection="1">
      <alignment horizontal="left" indent="4"/>
      <protection locked="0"/>
    </xf>
    <xf numFmtId="168" fontId="3" fillId="16" borderId="5" xfId="110" applyNumberFormat="1" applyFont="1" applyFill="1" applyBorder="1" applyProtection="1"/>
    <xf numFmtId="2" fontId="3" fillId="16" borderId="5" xfId="110" applyNumberFormat="1" applyFont="1" applyFill="1" applyBorder="1" applyProtection="1">
      <protection locked="0"/>
    </xf>
    <xf numFmtId="2" fontId="3" fillId="16" borderId="5" xfId="110" applyNumberFormat="1" applyFont="1" applyFill="1" applyBorder="1" applyAlignment="1" applyProtection="1">
      <alignment horizontal="left" indent="3"/>
    </xf>
    <xf numFmtId="2" fontId="3" fillId="16" borderId="22" xfId="110" applyNumberFormat="1" applyFont="1" applyFill="1" applyBorder="1" applyAlignment="1" applyProtection="1">
      <alignment horizontal="left" indent="3"/>
    </xf>
    <xf numFmtId="167" fontId="3" fillId="16" borderId="4" xfId="110" applyNumberFormat="1" applyFont="1" applyFill="1" applyBorder="1" applyProtection="1">
      <protection locked="0"/>
    </xf>
    <xf numFmtId="167" fontId="3" fillId="16" borderId="4" xfId="110" applyNumberFormat="1" applyFont="1" applyFill="1" applyBorder="1" applyAlignment="1" applyProtection="1">
      <alignment horizontal="left" indent="4"/>
      <protection locked="0"/>
    </xf>
    <xf numFmtId="2" fontId="3" fillId="16" borderId="4" xfId="11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2" fontId="3" fillId="5" borderId="5" xfId="0" applyNumberFormat="1" applyFont="1" applyFill="1" applyBorder="1" applyAlignment="1" applyProtection="1">
      <protection locked="0"/>
    </xf>
    <xf numFmtId="2" fontId="3" fillId="5" borderId="3" xfId="0" applyNumberFormat="1" applyFont="1" applyFill="1" applyBorder="1" applyAlignment="1" applyProtection="1">
      <protection locked="0"/>
    </xf>
    <xf numFmtId="2" fontId="3" fillId="5" borderId="7" xfId="0" applyNumberFormat="1" applyFont="1" applyFill="1" applyBorder="1" applyAlignment="1" applyProtection="1">
      <protection locked="0"/>
    </xf>
    <xf numFmtId="2" fontId="3" fillId="3" borderId="5" xfId="0" applyNumberFormat="1" applyFont="1" applyFill="1" applyBorder="1" applyAlignment="1" applyProtection="1">
      <protection locked="0"/>
    </xf>
    <xf numFmtId="2" fontId="3" fillId="3" borderId="3" xfId="0" applyNumberFormat="1" applyFont="1" applyFill="1" applyBorder="1" applyAlignment="1" applyProtection="1">
      <protection locked="0"/>
    </xf>
    <xf numFmtId="2" fontId="3" fillId="3" borderId="7" xfId="0" applyNumberFormat="1" applyFont="1" applyFill="1" applyBorder="1" applyAlignment="1" applyProtection="1">
      <protection locked="0"/>
    </xf>
    <xf numFmtId="2" fontId="3" fillId="4" borderId="5" xfId="0" applyNumberFormat="1" applyFont="1" applyFill="1" applyBorder="1" applyAlignment="1" applyProtection="1">
      <protection locked="0"/>
    </xf>
    <xf numFmtId="2" fontId="3" fillId="4" borderId="3" xfId="0" applyNumberFormat="1" applyFont="1" applyFill="1" applyBorder="1" applyAlignment="1" applyProtection="1">
      <protection locked="0"/>
    </xf>
    <xf numFmtId="167" fontId="3" fillId="2" borderId="5" xfId="0" applyNumberFormat="1" applyFont="1" applyFill="1" applyBorder="1" applyAlignment="1" applyProtection="1">
      <alignment horizontal="left" indent="4"/>
      <protection locked="0"/>
    </xf>
    <xf numFmtId="0" fontId="7" fillId="9" borderId="26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 applyProtection="1">
      <alignment vertical="top" wrapText="1"/>
      <protection locked="0"/>
    </xf>
    <xf numFmtId="4" fontId="21" fillId="6" borderId="5" xfId="0" applyNumberFormat="1" applyFont="1" applyFill="1" applyBorder="1" applyAlignment="1" applyProtection="1">
      <alignment horizontal="right" vertical="top" wrapText="1"/>
      <protection locked="0"/>
    </xf>
    <xf numFmtId="2" fontId="21" fillId="6" borderId="5" xfId="0" applyNumberFormat="1" applyFont="1" applyFill="1" applyBorder="1" applyProtection="1">
      <protection locked="0"/>
    </xf>
    <xf numFmtId="2" fontId="21" fillId="6" borderId="3" xfId="0" applyNumberFormat="1" applyFont="1" applyFill="1" applyBorder="1" applyProtection="1">
      <protection locked="0"/>
    </xf>
    <xf numFmtId="2" fontId="21" fillId="6" borderId="7" xfId="0" applyNumberFormat="1" applyFont="1" applyFill="1" applyBorder="1" applyProtection="1">
      <protection locked="0"/>
    </xf>
    <xf numFmtId="0" fontId="21" fillId="15" borderId="12" xfId="0" applyFont="1" applyFill="1" applyBorder="1" applyAlignment="1" applyProtection="1">
      <alignment wrapText="1"/>
      <protection locked="0"/>
    </xf>
    <xf numFmtId="0" fontId="21" fillId="15" borderId="12" xfId="0" applyFont="1" applyFill="1" applyBorder="1" applyAlignment="1" applyProtection="1">
      <alignment horizontal="center" vertical="top" wrapText="1"/>
      <protection locked="0"/>
    </xf>
    <xf numFmtId="0" fontId="21" fillId="15" borderId="12" xfId="5" applyFont="1" applyFill="1" applyBorder="1" applyAlignment="1" applyProtection="1">
      <alignment horizontal="center" vertical="center"/>
      <protection locked="0"/>
    </xf>
    <xf numFmtId="4" fontId="21" fillId="15" borderId="12" xfId="0" applyNumberFormat="1" applyFont="1" applyFill="1" applyBorder="1" applyAlignment="1" applyProtection="1">
      <alignment vertical="top" wrapText="1"/>
      <protection locked="0"/>
    </xf>
    <xf numFmtId="2" fontId="21" fillId="15" borderId="12" xfId="0" applyNumberFormat="1" applyFont="1" applyFill="1" applyBorder="1" applyProtection="1">
      <protection locked="0"/>
    </xf>
    <xf numFmtId="2" fontId="21" fillId="15" borderId="3" xfId="0" applyNumberFormat="1" applyFont="1" applyFill="1" applyBorder="1" applyProtection="1">
      <protection locked="0"/>
    </xf>
    <xf numFmtId="2" fontId="21" fillId="15" borderId="1" xfId="0" applyNumberFormat="1" applyFont="1" applyFill="1" applyBorder="1" applyProtection="1">
      <protection locked="0"/>
    </xf>
    <xf numFmtId="0" fontId="21" fillId="9" borderId="5" xfId="5" applyFont="1" applyFill="1" applyBorder="1" applyAlignment="1" applyProtection="1">
      <alignment horizontal="center" vertical="center"/>
      <protection locked="0"/>
    </xf>
    <xf numFmtId="2" fontId="21" fillId="9" borderId="5" xfId="0" applyNumberFormat="1" applyFont="1" applyFill="1" applyBorder="1" applyProtection="1">
      <protection locked="0"/>
    </xf>
    <xf numFmtId="2" fontId="21" fillId="9" borderId="3" xfId="0" applyNumberFormat="1" applyFont="1" applyFill="1" applyBorder="1" applyProtection="1">
      <protection locked="0"/>
    </xf>
    <xf numFmtId="4" fontId="21" fillId="9" borderId="3" xfId="0" applyNumberFormat="1" applyFont="1" applyFill="1" applyBorder="1" applyAlignment="1" applyProtection="1">
      <alignment horizontal="right" vertical="top" wrapText="1"/>
      <protection locked="0"/>
    </xf>
    <xf numFmtId="2" fontId="21" fillId="9" borderId="7" xfId="0" applyNumberFormat="1" applyFont="1" applyFill="1" applyBorder="1" applyProtection="1">
      <protection locked="0"/>
    </xf>
    <xf numFmtId="2" fontId="21" fillId="8" borderId="12" xfId="0" applyNumberFormat="1" applyFont="1" applyFill="1" applyBorder="1" applyProtection="1">
      <protection locked="0"/>
    </xf>
    <xf numFmtId="2" fontId="21" fillId="8" borderId="3" xfId="0" applyNumberFormat="1" applyFont="1" applyFill="1" applyBorder="1" applyProtection="1">
      <protection locked="0"/>
    </xf>
    <xf numFmtId="0" fontId="21" fillId="8" borderId="7" xfId="5" applyFont="1" applyFill="1" applyBorder="1" applyAlignment="1" applyProtection="1">
      <alignment horizontal="center" vertical="center"/>
      <protection locked="0"/>
    </xf>
    <xf numFmtId="2" fontId="21" fillId="8" borderId="7" xfId="0" applyNumberFormat="1" applyFont="1" applyFill="1" applyBorder="1" applyProtection="1">
      <protection locked="0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right"/>
    </xf>
    <xf numFmtId="165" fontId="3" fillId="2" borderId="5" xfId="0" applyNumberFormat="1" applyFont="1" applyFill="1" applyBorder="1"/>
    <xf numFmtId="165" fontId="3" fillId="2" borderId="5" xfId="0" applyNumberFormat="1" applyFont="1" applyFill="1" applyBorder="1" applyAlignment="1">
      <alignment horizontal="left" indent="4"/>
    </xf>
    <xf numFmtId="170" fontId="3" fillId="2" borderId="5" xfId="0" applyNumberFormat="1" applyFont="1" applyFill="1" applyBorder="1"/>
    <xf numFmtId="166" fontId="3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left" indent="3"/>
    </xf>
    <xf numFmtId="2" fontId="3" fillId="2" borderId="22" xfId="0" applyNumberFormat="1" applyFont="1" applyFill="1" applyBorder="1" applyAlignment="1">
      <alignment horizontal="left" indent="3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6" fontId="3" fillId="2" borderId="3" xfId="0" applyNumberFormat="1" applyFont="1" applyFill="1" applyBorder="1"/>
    <xf numFmtId="165" fontId="3" fillId="2" borderId="3" xfId="0" applyNumberFormat="1" applyFont="1" applyFill="1" applyBorder="1"/>
    <xf numFmtId="2" fontId="3" fillId="2" borderId="3" xfId="0" applyNumberFormat="1" applyFont="1" applyFill="1" applyBorder="1"/>
    <xf numFmtId="167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left" indent="4"/>
    </xf>
    <xf numFmtId="170" fontId="3" fillId="2" borderId="3" xfId="0" applyNumberFormat="1" applyFont="1" applyFill="1" applyBorder="1"/>
    <xf numFmtId="2" fontId="3" fillId="2" borderId="3" xfId="0" applyNumberFormat="1" applyFont="1" applyFill="1" applyBorder="1" applyAlignment="1">
      <alignment horizontal="left" indent="3"/>
    </xf>
    <xf numFmtId="2" fontId="3" fillId="2" borderId="9" xfId="0" applyNumberFormat="1" applyFont="1" applyFill="1" applyBorder="1" applyAlignment="1">
      <alignment horizontal="left" indent="3"/>
    </xf>
    <xf numFmtId="166" fontId="3" fillId="2" borderId="3" xfId="0" applyNumberFormat="1" applyFont="1" applyFill="1" applyBorder="1" applyAlignment="1">
      <alignment horizontal="left" indent="4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2" fontId="3" fillId="2" borderId="7" xfId="0" applyNumberFormat="1" applyFont="1" applyFill="1" applyBorder="1"/>
    <xf numFmtId="165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left" indent="4"/>
    </xf>
    <xf numFmtId="170" fontId="3" fillId="2" borderId="7" xfId="0" applyNumberFormat="1" applyFont="1" applyFill="1" applyBorder="1"/>
    <xf numFmtId="166" fontId="3" fillId="2" borderId="7" xfId="0" applyNumberFormat="1" applyFont="1" applyFill="1" applyBorder="1"/>
    <xf numFmtId="2" fontId="3" fillId="2" borderId="7" xfId="0" applyNumberFormat="1" applyFont="1" applyFill="1" applyBorder="1" applyAlignment="1">
      <alignment horizontal="left" indent="3"/>
    </xf>
    <xf numFmtId="2" fontId="3" fillId="2" borderId="10" xfId="0" applyNumberFormat="1" applyFont="1" applyFill="1" applyBorder="1" applyAlignment="1">
      <alignment horizontal="left" indent="3"/>
    </xf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2" fontId="3" fillId="5" borderId="5" xfId="0" applyNumberFormat="1" applyFont="1" applyFill="1" applyBorder="1"/>
    <xf numFmtId="2" fontId="3" fillId="5" borderId="5" xfId="0" applyNumberFormat="1" applyFont="1" applyFill="1" applyBorder="1" applyAlignment="1">
      <alignment horizontal="right"/>
    </xf>
    <xf numFmtId="165" fontId="3" fillId="5" borderId="5" xfId="0" applyNumberFormat="1" applyFont="1" applyFill="1" applyBorder="1"/>
    <xf numFmtId="165" fontId="3" fillId="5" borderId="5" xfId="0" applyNumberFormat="1" applyFont="1" applyFill="1" applyBorder="1" applyAlignment="1">
      <alignment horizontal="left" indent="4"/>
    </xf>
    <xf numFmtId="170" fontId="3" fillId="5" borderId="5" xfId="0" applyNumberFormat="1" applyFont="1" applyFill="1" applyBorder="1"/>
    <xf numFmtId="166" fontId="3" fillId="5" borderId="5" xfId="0" applyNumberFormat="1" applyFont="1" applyFill="1" applyBorder="1"/>
    <xf numFmtId="2" fontId="3" fillId="5" borderId="5" xfId="0" applyNumberFormat="1" applyFont="1" applyFill="1" applyBorder="1" applyAlignment="1">
      <alignment horizontal="left" indent="3"/>
    </xf>
    <xf numFmtId="2" fontId="3" fillId="5" borderId="22" xfId="0" applyNumberFormat="1" applyFont="1" applyFill="1" applyBorder="1" applyAlignment="1">
      <alignment horizontal="left" indent="3"/>
    </xf>
    <xf numFmtId="165" fontId="3" fillId="5" borderId="3" xfId="0" applyNumberFormat="1" applyFont="1" applyFill="1" applyBorder="1"/>
    <xf numFmtId="165" fontId="3" fillId="5" borderId="3" xfId="0" applyNumberFormat="1" applyFont="1" applyFill="1" applyBorder="1" applyAlignment="1">
      <alignment horizontal="left" indent="4"/>
    </xf>
    <xf numFmtId="170" fontId="3" fillId="5" borderId="3" xfId="0" applyNumberFormat="1" applyFont="1" applyFill="1" applyBorder="1"/>
    <xf numFmtId="166" fontId="3" fillId="5" borderId="3" xfId="0" applyNumberFormat="1" applyFont="1" applyFill="1" applyBorder="1"/>
    <xf numFmtId="171" fontId="3" fillId="5" borderId="7" xfId="158" applyNumberFormat="1" applyFont="1" applyFill="1" applyBorder="1" applyAlignment="1">
      <alignment horizontal="right"/>
    </xf>
    <xf numFmtId="165" fontId="3" fillId="5" borderId="7" xfId="0" applyNumberFormat="1" applyFont="1" applyFill="1" applyBorder="1"/>
    <xf numFmtId="165" fontId="3" fillId="5" borderId="7" xfId="0" applyNumberFormat="1" applyFont="1" applyFill="1" applyBorder="1" applyAlignment="1">
      <alignment horizontal="left" indent="4"/>
    </xf>
    <xf numFmtId="170" fontId="3" fillId="5" borderId="7" xfId="0" applyNumberFormat="1" applyFont="1" applyFill="1" applyBorder="1"/>
    <xf numFmtId="166" fontId="3" fillId="5" borderId="7" xfId="0" applyNumberFormat="1" applyFont="1" applyFill="1" applyBorder="1"/>
    <xf numFmtId="2" fontId="3" fillId="5" borderId="10" xfId="0" applyNumberFormat="1" applyFont="1" applyFill="1" applyBorder="1" applyAlignment="1">
      <alignment horizontal="left" indent="3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2" fontId="3" fillId="3" borderId="5" xfId="0" applyNumberFormat="1" applyFont="1" applyFill="1" applyBorder="1"/>
    <xf numFmtId="165" fontId="3" fillId="3" borderId="5" xfId="0" applyNumberFormat="1" applyFont="1" applyFill="1" applyBorder="1"/>
    <xf numFmtId="165" fontId="3" fillId="3" borderId="5" xfId="0" applyNumberFormat="1" applyFont="1" applyFill="1" applyBorder="1" applyAlignment="1">
      <alignment horizontal="left" indent="4"/>
    </xf>
    <xf numFmtId="170" fontId="3" fillId="3" borderId="5" xfId="0" applyNumberFormat="1" applyFont="1" applyFill="1" applyBorder="1"/>
    <xf numFmtId="166" fontId="3" fillId="3" borderId="5" xfId="0" applyNumberFormat="1" applyFont="1" applyFill="1" applyBorder="1"/>
    <xf numFmtId="2" fontId="3" fillId="3" borderId="5" xfId="0" applyNumberFormat="1" applyFont="1" applyFill="1" applyBorder="1" applyAlignment="1">
      <alignment horizontal="left" indent="3"/>
    </xf>
    <xf numFmtId="2" fontId="3" fillId="3" borderId="22" xfId="0" applyNumberFormat="1" applyFont="1" applyFill="1" applyBorder="1" applyAlignment="1">
      <alignment horizontal="left" indent="3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/>
    <xf numFmtId="165" fontId="3" fillId="3" borderId="3" xfId="0" applyNumberFormat="1" applyFont="1" applyFill="1" applyBorder="1"/>
    <xf numFmtId="165" fontId="3" fillId="3" borderId="3" xfId="0" applyNumberFormat="1" applyFont="1" applyFill="1" applyBorder="1" applyAlignment="1">
      <alignment horizontal="left" indent="4"/>
    </xf>
    <xf numFmtId="170" fontId="3" fillId="3" borderId="3" xfId="0" applyNumberFormat="1" applyFont="1" applyFill="1" applyBorder="1"/>
    <xf numFmtId="166" fontId="3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left" indent="3"/>
    </xf>
    <xf numFmtId="2" fontId="3" fillId="3" borderId="9" xfId="0" applyNumberFormat="1" applyFont="1" applyFill="1" applyBorder="1" applyAlignment="1">
      <alignment horizontal="left" indent="3"/>
    </xf>
    <xf numFmtId="167" fontId="3" fillId="3" borderId="3" xfId="0" applyNumberFormat="1" applyFont="1" applyFill="1" applyBorder="1"/>
    <xf numFmtId="0" fontId="3" fillId="3" borderId="7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165" fontId="3" fillId="3" borderId="7" xfId="0" applyNumberFormat="1" applyFont="1" applyFill="1" applyBorder="1"/>
    <xf numFmtId="2" fontId="3" fillId="3" borderId="7" xfId="0" applyNumberFormat="1" applyFont="1" applyFill="1" applyBorder="1" applyAlignment="1">
      <alignment horizontal="right"/>
    </xf>
    <xf numFmtId="165" fontId="3" fillId="3" borderId="7" xfId="0" applyNumberFormat="1" applyFont="1" applyFill="1" applyBorder="1" applyAlignment="1">
      <alignment horizontal="right"/>
    </xf>
    <xf numFmtId="170" fontId="3" fillId="3" borderId="7" xfId="0" applyNumberFormat="1" applyFont="1" applyFill="1" applyBorder="1"/>
    <xf numFmtId="166" fontId="3" fillId="3" borderId="7" xfId="0" applyNumberFormat="1" applyFont="1" applyFill="1" applyBorder="1"/>
    <xf numFmtId="2" fontId="3" fillId="3" borderId="10" xfId="0" applyNumberFormat="1" applyFont="1" applyFill="1" applyBorder="1" applyAlignment="1">
      <alignment horizontal="left" indent="3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2" fontId="3" fillId="4" borderId="5" xfId="0" applyNumberFormat="1" applyFont="1" applyFill="1" applyBorder="1"/>
    <xf numFmtId="167" fontId="3" fillId="4" borderId="5" xfId="0" applyNumberFormat="1" applyFont="1" applyFill="1" applyBorder="1"/>
    <xf numFmtId="2" fontId="3" fillId="4" borderId="5" xfId="0" applyNumberFormat="1" applyFont="1" applyFill="1" applyBorder="1" applyAlignment="1">
      <alignment horizontal="left" indent="4"/>
    </xf>
    <xf numFmtId="170" fontId="3" fillId="4" borderId="5" xfId="0" applyNumberFormat="1" applyFont="1" applyFill="1" applyBorder="1"/>
    <xf numFmtId="166" fontId="3" fillId="4" borderId="5" xfId="0" applyNumberFormat="1" applyFont="1" applyFill="1" applyBorder="1"/>
    <xf numFmtId="2" fontId="3" fillId="4" borderId="5" xfId="0" applyNumberFormat="1" applyFont="1" applyFill="1" applyBorder="1" applyAlignment="1">
      <alignment horizontal="left" indent="3"/>
    </xf>
    <xf numFmtId="2" fontId="3" fillId="4" borderId="22" xfId="0" applyNumberFormat="1" applyFont="1" applyFill="1" applyBorder="1" applyAlignment="1">
      <alignment horizontal="left" indent="3"/>
    </xf>
    <xf numFmtId="2" fontId="3" fillId="4" borderId="3" xfId="0" applyNumberFormat="1" applyFont="1" applyFill="1" applyBorder="1" applyAlignment="1">
      <alignment horizontal="left" indent="4"/>
    </xf>
    <xf numFmtId="170" fontId="3" fillId="4" borderId="3" xfId="0" applyNumberFormat="1" applyFont="1" applyFill="1" applyBorder="1"/>
    <xf numFmtId="166" fontId="3" fillId="4" borderId="3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/>
    <xf numFmtId="167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left" indent="4"/>
    </xf>
    <xf numFmtId="2" fontId="3" fillId="4" borderId="7" xfId="0" applyNumberFormat="1" applyFont="1" applyFill="1" applyBorder="1"/>
    <xf numFmtId="167" fontId="3" fillId="4" borderId="7" xfId="0" applyNumberFormat="1" applyFont="1" applyFill="1" applyBorder="1"/>
    <xf numFmtId="2" fontId="3" fillId="4" borderId="7" xfId="0" applyNumberFormat="1" applyFont="1" applyFill="1" applyBorder="1" applyAlignment="1">
      <alignment horizontal="left" indent="4"/>
    </xf>
    <xf numFmtId="170" fontId="3" fillId="4" borderId="7" xfId="0" applyNumberFormat="1" applyFont="1" applyFill="1" applyBorder="1"/>
    <xf numFmtId="166" fontId="3" fillId="4" borderId="7" xfId="0" applyNumberFormat="1" applyFont="1" applyFill="1" applyBorder="1"/>
    <xf numFmtId="2" fontId="3" fillId="4" borderId="7" xfId="0" applyNumberFormat="1" applyFont="1" applyFill="1" applyBorder="1" applyAlignment="1">
      <alignment horizontal="left" indent="3"/>
    </xf>
    <xf numFmtId="2" fontId="3" fillId="4" borderId="10" xfId="0" applyNumberFormat="1" applyFont="1" applyFill="1" applyBorder="1" applyAlignment="1">
      <alignment horizontal="left" indent="3"/>
    </xf>
    <xf numFmtId="168" fontId="3" fillId="5" borderId="3" xfId="0" applyNumberFormat="1" applyFont="1" applyFill="1" applyBorder="1" applyAlignment="1" applyProtection="1">
      <alignment horizontal="right"/>
      <protection locked="0"/>
    </xf>
    <xf numFmtId="166" fontId="3" fillId="5" borderId="7" xfId="0" applyNumberFormat="1" applyFont="1" applyFill="1" applyBorder="1" applyAlignment="1" applyProtection="1">
      <alignment horizontal="left" indent="4"/>
      <protection locked="0"/>
    </xf>
    <xf numFmtId="166" fontId="3" fillId="3" borderId="7" xfId="0" applyNumberFormat="1" applyFont="1" applyFill="1" applyBorder="1" applyAlignment="1" applyProtection="1">
      <alignment horizontal="left" indent="4"/>
      <protection locked="0"/>
    </xf>
    <xf numFmtId="165" fontId="3" fillId="2" borderId="12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left" indent="3"/>
    </xf>
    <xf numFmtId="2" fontId="3" fillId="2" borderId="7" xfId="0" applyNumberFormat="1" applyFont="1" applyFill="1" applyBorder="1" applyAlignment="1" applyProtection="1">
      <alignment horizontal="left" indent="3"/>
    </xf>
    <xf numFmtId="2" fontId="3" fillId="2" borderId="10" xfId="0" applyNumberFormat="1" applyFont="1" applyFill="1" applyBorder="1" applyAlignment="1" applyProtection="1">
      <alignment horizontal="left" indent="3"/>
    </xf>
    <xf numFmtId="0" fontId="3" fillId="5" borderId="12" xfId="0" applyFont="1" applyFill="1" applyBorder="1" applyProtection="1"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166" fontId="3" fillId="5" borderId="12" xfId="0" applyNumberFormat="1" applyFont="1" applyFill="1" applyBorder="1" applyAlignment="1" applyProtection="1">
      <alignment horizontal="center"/>
      <protection locked="0"/>
    </xf>
    <xf numFmtId="2" fontId="3" fillId="5" borderId="12" xfId="0" applyNumberFormat="1" applyFont="1" applyFill="1" applyBorder="1" applyAlignment="1" applyProtection="1">
      <alignment horizontal="center"/>
      <protection locked="0"/>
    </xf>
    <xf numFmtId="165" fontId="3" fillId="5" borderId="12" xfId="0" applyNumberFormat="1" applyFont="1" applyFill="1" applyBorder="1" applyAlignment="1" applyProtection="1">
      <alignment horizontal="center"/>
    </xf>
    <xf numFmtId="166" fontId="3" fillId="5" borderId="3" xfId="0" applyNumberFormat="1" applyFont="1" applyFill="1" applyBorder="1" applyAlignment="1" applyProtection="1">
      <alignment horizontal="center"/>
      <protection locked="0"/>
    </xf>
    <xf numFmtId="2" fontId="3" fillId="5" borderId="3" xfId="0" applyNumberFormat="1" applyFont="1" applyFill="1" applyBorder="1" applyAlignment="1" applyProtection="1">
      <alignment horizontal="center"/>
      <protection locked="0"/>
    </xf>
    <xf numFmtId="165" fontId="3" fillId="5" borderId="3" xfId="0" applyNumberFormat="1" applyFont="1" applyFill="1" applyBorder="1" applyAlignment="1" applyProtection="1">
      <alignment horizontal="center"/>
    </xf>
    <xf numFmtId="166" fontId="3" fillId="5" borderId="7" xfId="0" applyNumberFormat="1" applyFont="1" applyFill="1" applyBorder="1" applyAlignment="1" applyProtection="1">
      <alignment horizontal="center"/>
      <protection locked="0"/>
    </xf>
    <xf numFmtId="2" fontId="3" fillId="5" borderId="7" xfId="0" applyNumberFormat="1" applyFont="1" applyFill="1" applyBorder="1" applyAlignment="1" applyProtection="1">
      <alignment horizontal="center"/>
      <protection locked="0"/>
    </xf>
    <xf numFmtId="165" fontId="3" fillId="5" borderId="7" xfId="0" applyNumberFormat="1" applyFont="1" applyFill="1" applyBorder="1" applyAlignment="1" applyProtection="1">
      <alignment horizontal="center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166" fontId="3" fillId="4" borderId="27" xfId="0" applyNumberFormat="1" applyFont="1" applyFill="1" applyBorder="1" applyAlignment="1" applyProtection="1">
      <alignment horizontal="center"/>
      <protection locked="0"/>
    </xf>
    <xf numFmtId="0" fontId="3" fillId="18" borderId="50" xfId="12" applyFont="1" applyFill="1" applyBorder="1" applyAlignment="1" applyProtection="1">
      <alignment horizontal="center"/>
      <protection locked="0"/>
    </xf>
    <xf numFmtId="168" fontId="3" fillId="18" borderId="50" xfId="12" applyNumberFormat="1" applyFont="1" applyFill="1" applyBorder="1" applyProtection="1"/>
    <xf numFmtId="2" fontId="3" fillId="18" borderId="88" xfId="12" applyNumberFormat="1" applyFont="1" applyFill="1" applyBorder="1" applyAlignment="1" applyProtection="1">
      <alignment horizontal="left" indent="3"/>
    </xf>
    <xf numFmtId="2" fontId="3" fillId="18" borderId="52" xfId="12" applyNumberFormat="1" applyFont="1" applyFill="1" applyBorder="1" applyAlignment="1" applyProtection="1">
      <alignment horizontal="left" indent="3"/>
    </xf>
    <xf numFmtId="0" fontId="3" fillId="18" borderId="89" xfId="12" applyFont="1" applyFill="1" applyBorder="1" applyProtection="1">
      <protection locked="0"/>
    </xf>
    <xf numFmtId="0" fontId="3" fillId="18" borderId="53" xfId="12" applyFont="1" applyFill="1" applyBorder="1" applyAlignment="1" applyProtection="1">
      <alignment horizontal="center"/>
      <protection locked="0"/>
    </xf>
    <xf numFmtId="167" fontId="3" fillId="18" borderId="53" xfId="12" applyNumberFormat="1" applyFont="1" applyFill="1" applyBorder="1" applyProtection="1">
      <protection locked="0"/>
    </xf>
    <xf numFmtId="167" fontId="3" fillId="18" borderId="89" xfId="12" applyNumberFormat="1" applyFont="1" applyFill="1" applyBorder="1" applyProtection="1">
      <protection locked="0"/>
    </xf>
    <xf numFmtId="168" fontId="3" fillId="18" borderId="53" xfId="12" applyNumberFormat="1" applyFont="1" applyFill="1" applyBorder="1" applyProtection="1"/>
    <xf numFmtId="2" fontId="3" fillId="18" borderId="56" xfId="12" applyNumberFormat="1" applyFont="1" applyFill="1" applyBorder="1" applyAlignment="1" applyProtection="1">
      <alignment horizontal="left" indent="3"/>
    </xf>
    <xf numFmtId="2" fontId="3" fillId="18" borderId="53" xfId="12" applyNumberFormat="1" applyFont="1" applyFill="1" applyBorder="1" applyAlignment="1" applyProtection="1">
      <alignment horizontal="left" indent="3"/>
    </xf>
    <xf numFmtId="2" fontId="3" fillId="18" borderId="57" xfId="12" applyNumberFormat="1" applyFont="1" applyFill="1" applyBorder="1" applyAlignment="1" applyProtection="1">
      <alignment horizontal="left" indent="3"/>
    </xf>
    <xf numFmtId="0" fontId="3" fillId="81" borderId="49" xfId="12" applyFont="1" applyFill="1" applyBorder="1" applyProtection="1">
      <protection locked="0"/>
    </xf>
    <xf numFmtId="0" fontId="3" fillId="82" borderId="49" xfId="12" applyFont="1" applyFill="1" applyBorder="1" applyAlignment="1" applyProtection="1">
      <alignment horizontal="center"/>
      <protection locked="0"/>
    </xf>
    <xf numFmtId="0" fontId="3" fillId="82" borderId="58" xfId="12" applyFont="1" applyFill="1" applyBorder="1" applyAlignment="1" applyProtection="1">
      <alignment horizontal="center"/>
      <protection locked="0"/>
    </xf>
    <xf numFmtId="167" fontId="3" fillId="82" borderId="12" xfId="12" applyNumberFormat="1" applyFont="1" applyFill="1" applyBorder="1" applyProtection="1">
      <protection locked="0"/>
    </xf>
    <xf numFmtId="167" fontId="3" fillId="82" borderId="59" xfId="12" applyNumberFormat="1" applyFont="1" applyFill="1" applyBorder="1" applyProtection="1">
      <protection locked="0"/>
    </xf>
    <xf numFmtId="167" fontId="3" fillId="82" borderId="60" xfId="12" applyNumberFormat="1" applyFont="1" applyFill="1" applyBorder="1" applyProtection="1">
      <protection locked="0"/>
    </xf>
    <xf numFmtId="167" fontId="3" fillId="82" borderId="49" xfId="12" applyNumberFormat="1" applyFont="1" applyFill="1" applyBorder="1" applyProtection="1">
      <protection locked="0"/>
    </xf>
    <xf numFmtId="167" fontId="3" fillId="82" borderId="58" xfId="12" applyNumberFormat="1" applyFont="1" applyFill="1" applyBorder="1" applyProtection="1">
      <protection locked="0"/>
    </xf>
    <xf numFmtId="167" fontId="3" fillId="82" borderId="12" xfId="12" applyNumberFormat="1" applyFont="1" applyFill="1" applyBorder="1" applyAlignment="1" applyProtection="1">
      <alignment horizontal="left" indent="3"/>
      <protection locked="0"/>
    </xf>
    <xf numFmtId="168" fontId="3" fillId="82" borderId="62" xfId="12" applyNumberFormat="1" applyFont="1" applyFill="1" applyBorder="1" applyProtection="1"/>
    <xf numFmtId="2" fontId="3" fillId="82" borderId="50" xfId="12" applyNumberFormat="1" applyFont="1" applyFill="1" applyBorder="1" applyProtection="1">
      <protection locked="0"/>
    </xf>
    <xf numFmtId="2" fontId="3" fillId="82" borderId="50" xfId="12" applyNumberFormat="1" applyFont="1" applyFill="1" applyBorder="1" applyAlignment="1" applyProtection="1">
      <alignment horizontal="left" indent="3"/>
    </xf>
    <xf numFmtId="2" fontId="3" fillId="82" borderId="63" xfId="12" applyNumberFormat="1" applyFont="1" applyFill="1" applyBorder="1" applyAlignment="1" applyProtection="1">
      <alignment horizontal="left" indent="3"/>
    </xf>
    <xf numFmtId="0" fontId="3" fillId="82" borderId="49" xfId="12" applyFont="1" applyFill="1" applyBorder="1" applyProtection="1">
      <protection locked="0"/>
    </xf>
    <xf numFmtId="167" fontId="3" fillId="82" borderId="3" xfId="12" applyNumberFormat="1" applyFont="1" applyFill="1" applyBorder="1" applyProtection="1">
      <protection locked="0"/>
    </xf>
    <xf numFmtId="167" fontId="3" fillId="82" borderId="64" xfId="12" applyNumberFormat="1" applyFont="1" applyFill="1" applyBorder="1" applyProtection="1">
      <protection locked="0"/>
    </xf>
    <xf numFmtId="167" fontId="3" fillId="82" borderId="3" xfId="12" applyNumberFormat="1" applyFont="1" applyFill="1" applyBorder="1" applyAlignment="1" applyProtection="1">
      <alignment horizontal="left" indent="3"/>
      <protection locked="0"/>
    </xf>
    <xf numFmtId="2" fontId="3" fillId="82" borderId="52" xfId="12" applyNumberFormat="1" applyFont="1" applyFill="1" applyBorder="1" applyAlignment="1" applyProtection="1">
      <alignment horizontal="left" indent="3"/>
    </xf>
    <xf numFmtId="168" fontId="3" fillId="82" borderId="64" xfId="12" applyNumberFormat="1" applyFont="1" applyFill="1" applyBorder="1" applyProtection="1"/>
    <xf numFmtId="2" fontId="3" fillId="82" borderId="49" xfId="12" applyNumberFormat="1" applyFont="1" applyFill="1" applyBorder="1" applyAlignment="1" applyProtection="1">
      <alignment horizontal="left" indent="3"/>
    </xf>
    <xf numFmtId="0" fontId="3" fillId="82" borderId="53" xfId="12" applyFont="1" applyFill="1" applyBorder="1" applyProtection="1">
      <protection locked="0"/>
    </xf>
    <xf numFmtId="0" fontId="3" fillId="82" borderId="53" xfId="12" applyFont="1" applyFill="1" applyBorder="1" applyAlignment="1" applyProtection="1">
      <alignment horizontal="center"/>
      <protection locked="0"/>
    </xf>
    <xf numFmtId="167" fontId="3" fillId="82" borderId="55" xfId="12" applyNumberFormat="1" applyFont="1" applyFill="1" applyBorder="1" applyProtection="1">
      <protection locked="0"/>
    </xf>
    <xf numFmtId="167" fontId="3" fillId="82" borderId="53" xfId="12" applyNumberFormat="1" applyFont="1" applyFill="1" applyBorder="1" applyProtection="1">
      <protection locked="0"/>
    </xf>
    <xf numFmtId="167" fontId="3" fillId="82" borderId="56" xfId="12" applyNumberFormat="1" applyFont="1" applyFill="1" applyBorder="1" applyProtection="1">
      <protection locked="0"/>
    </xf>
    <xf numFmtId="167" fontId="3" fillId="82" borderId="7" xfId="12" applyNumberFormat="1" applyFont="1" applyFill="1" applyBorder="1" applyAlignment="1" applyProtection="1">
      <alignment horizontal="left" indent="3"/>
      <protection locked="0"/>
    </xf>
    <xf numFmtId="167" fontId="3" fillId="82" borderId="7" xfId="12" applyNumberFormat="1" applyFont="1" applyFill="1" applyBorder="1" applyProtection="1">
      <protection locked="0"/>
    </xf>
    <xf numFmtId="168" fontId="3" fillId="82" borderId="65" xfId="12" applyNumberFormat="1" applyFont="1" applyFill="1" applyBorder="1" applyProtection="1"/>
    <xf numFmtId="2" fontId="3" fillId="82" borderId="54" xfId="12" applyNumberFormat="1" applyFont="1" applyFill="1" applyBorder="1" applyProtection="1">
      <protection locked="0"/>
    </xf>
    <xf numFmtId="2" fontId="3" fillId="82" borderId="53" xfId="12" applyNumberFormat="1" applyFont="1" applyFill="1" applyBorder="1" applyAlignment="1" applyProtection="1">
      <alignment horizontal="left" indent="3"/>
    </xf>
    <xf numFmtId="2" fontId="3" fillId="82" borderId="57" xfId="12" applyNumberFormat="1" applyFont="1" applyFill="1" applyBorder="1" applyAlignment="1" applyProtection="1">
      <alignment horizontal="left" indent="3"/>
    </xf>
    <xf numFmtId="0" fontId="3" fillId="20" borderId="90" xfId="12" applyFont="1" applyFill="1" applyBorder="1" applyProtection="1">
      <protection locked="0"/>
    </xf>
    <xf numFmtId="0" fontId="3" fillId="20" borderId="91" xfId="12" applyFont="1" applyFill="1" applyBorder="1" applyProtection="1">
      <protection locked="0"/>
    </xf>
    <xf numFmtId="0" fontId="3" fillId="10" borderId="3" xfId="11" applyFont="1" applyFill="1" applyBorder="1" applyAlignment="1">
      <alignment horizontal="left"/>
    </xf>
    <xf numFmtId="0" fontId="3" fillId="10" borderId="3" xfId="11" applyFont="1" applyFill="1" applyBorder="1" applyAlignment="1">
      <alignment horizontal="center"/>
    </xf>
    <xf numFmtId="167" fontId="3" fillId="10" borderId="3" xfId="11" applyNumberFormat="1" applyFont="1" applyFill="1" applyBorder="1" applyAlignment="1">
      <alignment horizontal="right"/>
    </xf>
    <xf numFmtId="167" fontId="3" fillId="10" borderId="3" xfId="11" applyNumberFormat="1" applyFont="1" applyFill="1" applyBorder="1"/>
    <xf numFmtId="167" fontId="3" fillId="10" borderId="3" xfId="11" applyNumberFormat="1" applyFont="1" applyFill="1" applyBorder="1" applyAlignment="1">
      <alignment horizontal="center"/>
    </xf>
    <xf numFmtId="168" fontId="3" fillId="10" borderId="3" xfId="11" applyNumberFormat="1" applyFont="1" applyFill="1" applyBorder="1"/>
    <xf numFmtId="2" fontId="3" fillId="10" borderId="3" xfId="11" applyNumberFormat="1" applyFont="1" applyFill="1" applyBorder="1"/>
    <xf numFmtId="2" fontId="3" fillId="10" borderId="3" xfId="11" applyNumberFormat="1" applyFont="1" applyFill="1" applyBorder="1" applyAlignment="1">
      <alignment horizontal="center"/>
    </xf>
    <xf numFmtId="2" fontId="3" fillId="10" borderId="3" xfId="11" applyNumberFormat="1" applyFont="1" applyFill="1" applyBorder="1" applyAlignment="1">
      <alignment horizontal="left" indent="3"/>
    </xf>
    <xf numFmtId="2" fontId="3" fillId="10" borderId="22" xfId="11" applyNumberFormat="1" applyFont="1" applyFill="1" applyBorder="1" applyAlignment="1">
      <alignment horizontal="left" indent="3"/>
    </xf>
    <xf numFmtId="2" fontId="3" fillId="10" borderId="3" xfId="11" applyNumberFormat="1" applyFont="1" applyFill="1" applyBorder="1" applyAlignment="1">
      <alignment horizontal="right"/>
    </xf>
    <xf numFmtId="168" fontId="3" fillId="10" borderId="3" xfId="11" applyNumberFormat="1" applyFont="1" applyFill="1" applyBorder="1" applyAlignment="1">
      <alignment horizontal="right"/>
    </xf>
    <xf numFmtId="2" fontId="3" fillId="10" borderId="23" xfId="11" applyNumberFormat="1" applyFont="1" applyFill="1" applyBorder="1" applyAlignment="1">
      <alignment horizontal="left" indent="3"/>
    </xf>
    <xf numFmtId="0" fontId="3" fillId="79" borderId="3" xfId="11" applyFont="1" applyFill="1" applyBorder="1" applyAlignment="1">
      <alignment horizontal="left"/>
    </xf>
    <xf numFmtId="0" fontId="3" fillId="79" borderId="3" xfId="11" applyFont="1" applyFill="1" applyBorder="1" applyAlignment="1">
      <alignment horizontal="center"/>
    </xf>
    <xf numFmtId="167" fontId="3" fillId="79" borderId="3" xfId="11" applyNumberFormat="1" applyFont="1" applyFill="1" applyBorder="1" applyAlignment="1">
      <alignment horizontal="right"/>
    </xf>
    <xf numFmtId="167" fontId="3" fillId="79" borderId="3" xfId="11" applyNumberFormat="1" applyFont="1" applyFill="1" applyBorder="1"/>
    <xf numFmtId="167" fontId="3" fillId="79" borderId="3" xfId="11" applyNumberFormat="1" applyFont="1" applyFill="1" applyBorder="1" applyAlignment="1">
      <alignment horizontal="center"/>
    </xf>
    <xf numFmtId="168" fontId="3" fillId="79" borderId="3" xfId="11" applyNumberFormat="1" applyFont="1" applyFill="1" applyBorder="1"/>
    <xf numFmtId="2" fontId="3" fillId="79" borderId="3" xfId="11" applyNumberFormat="1" applyFont="1" applyFill="1" applyBorder="1"/>
    <xf numFmtId="2" fontId="3" fillId="79" borderId="3" xfId="11" applyNumberFormat="1" applyFont="1" applyFill="1" applyBorder="1" applyAlignment="1">
      <alignment horizontal="center"/>
    </xf>
    <xf numFmtId="2" fontId="3" fillId="79" borderId="3" xfId="11" applyNumberFormat="1" applyFont="1" applyFill="1" applyBorder="1" applyAlignment="1">
      <alignment horizontal="left" indent="3"/>
    </xf>
    <xf numFmtId="2" fontId="3" fillId="79" borderId="23" xfId="11" applyNumberFormat="1" applyFont="1" applyFill="1" applyBorder="1" applyAlignment="1">
      <alignment horizontal="left" indent="3"/>
    </xf>
    <xf numFmtId="0" fontId="3" fillId="6" borderId="5" xfId="11" applyFont="1" applyFill="1" applyBorder="1"/>
    <xf numFmtId="0" fontId="3" fillId="6" borderId="5" xfId="11" applyFont="1" applyFill="1" applyBorder="1" applyAlignment="1">
      <alignment horizontal="center"/>
    </xf>
    <xf numFmtId="167" fontId="3" fillId="6" borderId="5" xfId="11" applyNumberFormat="1" applyFont="1" applyFill="1" applyBorder="1"/>
    <xf numFmtId="167" fontId="3" fillId="6" borderId="5" xfId="11" applyNumberFormat="1" applyFont="1" applyFill="1" applyBorder="1" applyAlignment="1">
      <alignment horizontal="center"/>
    </xf>
    <xf numFmtId="168" fontId="3" fillId="6" borderId="5" xfId="11" applyNumberFormat="1" applyFont="1" applyFill="1" applyBorder="1"/>
    <xf numFmtId="2" fontId="3" fillId="6" borderId="5" xfId="11" applyNumberFormat="1" applyFont="1" applyFill="1" applyBorder="1"/>
    <xf numFmtId="2" fontId="3" fillId="6" borderId="5" xfId="11" applyNumberFormat="1" applyFont="1" applyFill="1" applyBorder="1" applyAlignment="1">
      <alignment horizontal="center"/>
    </xf>
    <xf numFmtId="2" fontId="3" fillId="6" borderId="5" xfId="11" applyNumberFormat="1" applyFont="1" applyFill="1" applyBorder="1" applyAlignment="1">
      <alignment horizontal="left" indent="3"/>
    </xf>
    <xf numFmtId="2" fontId="3" fillId="6" borderId="22" xfId="11" applyNumberFormat="1" applyFont="1" applyFill="1" applyBorder="1" applyAlignment="1">
      <alignment horizontal="left" indent="3"/>
    </xf>
    <xf numFmtId="0" fontId="3" fillId="6" borderId="3" xfId="11" applyFont="1" applyFill="1" applyBorder="1"/>
    <xf numFmtId="0" fontId="3" fillId="6" borderId="3" xfId="11" applyFont="1" applyFill="1" applyBorder="1" applyAlignment="1">
      <alignment horizontal="center"/>
    </xf>
    <xf numFmtId="167" fontId="3" fillId="6" borderId="3" xfId="11" applyNumberFormat="1" applyFont="1" applyFill="1" applyBorder="1"/>
    <xf numFmtId="167" fontId="3" fillId="6" borderId="3" xfId="11" applyNumberFormat="1" applyFont="1" applyFill="1" applyBorder="1" applyAlignment="1">
      <alignment horizontal="center"/>
    </xf>
    <xf numFmtId="168" fontId="3" fillId="6" borderId="3" xfId="11" applyNumberFormat="1" applyFont="1" applyFill="1" applyBorder="1"/>
    <xf numFmtId="2" fontId="3" fillId="6" borderId="3" xfId="11" applyNumberFormat="1" applyFont="1" applyFill="1" applyBorder="1"/>
    <xf numFmtId="2" fontId="3" fillId="6" borderId="3" xfId="11" applyNumberFormat="1" applyFont="1" applyFill="1" applyBorder="1" applyAlignment="1">
      <alignment horizontal="center"/>
    </xf>
    <xf numFmtId="2" fontId="3" fillId="6" borderId="3" xfId="11" applyNumberFormat="1" applyFont="1" applyFill="1" applyBorder="1" applyAlignment="1">
      <alignment horizontal="left" indent="3"/>
    </xf>
    <xf numFmtId="2" fontId="3" fillId="6" borderId="9" xfId="11" applyNumberFormat="1" applyFont="1" applyFill="1" applyBorder="1" applyAlignment="1">
      <alignment horizontal="left" indent="3"/>
    </xf>
    <xf numFmtId="2" fontId="3" fillId="6" borderId="10" xfId="11" applyNumberFormat="1" applyFont="1" applyFill="1" applyBorder="1" applyAlignment="1">
      <alignment horizontal="left" indent="3"/>
    </xf>
    <xf numFmtId="0" fontId="3" fillId="11" borderId="5" xfId="11" applyFont="1" applyFill="1" applyBorder="1"/>
    <xf numFmtId="0" fontId="3" fillId="11" borderId="5" xfId="11" applyFont="1" applyFill="1" applyBorder="1" applyAlignment="1">
      <alignment horizontal="center"/>
    </xf>
    <xf numFmtId="167" fontId="3" fillId="11" borderId="5" xfId="11" applyNumberFormat="1" applyFont="1" applyFill="1" applyBorder="1"/>
    <xf numFmtId="167" fontId="3" fillId="11" borderId="5" xfId="11" applyNumberFormat="1" applyFont="1" applyFill="1" applyBorder="1" applyAlignment="1">
      <alignment horizontal="center"/>
    </xf>
    <xf numFmtId="168" fontId="3" fillId="11" borderId="5" xfId="11" applyNumberFormat="1" applyFont="1" applyFill="1" applyBorder="1"/>
    <xf numFmtId="2" fontId="3" fillId="11" borderId="5" xfId="11" applyNumberFormat="1" applyFont="1" applyFill="1" applyBorder="1"/>
    <xf numFmtId="2" fontId="3" fillId="11" borderId="5" xfId="11" applyNumberFormat="1" applyFont="1" applyFill="1" applyBorder="1" applyAlignment="1">
      <alignment horizontal="center"/>
    </xf>
    <xf numFmtId="2" fontId="3" fillId="11" borderId="5" xfId="11" applyNumberFormat="1" applyFont="1" applyFill="1" applyBorder="1" applyAlignment="1">
      <alignment horizontal="left" indent="3"/>
    </xf>
    <xf numFmtId="2" fontId="3" fillId="11" borderId="22" xfId="11" applyNumberFormat="1" applyFont="1" applyFill="1" applyBorder="1" applyAlignment="1">
      <alignment horizontal="left" indent="3"/>
    </xf>
    <xf numFmtId="0" fontId="3" fillId="11" borderId="3" xfId="11" applyFont="1" applyFill="1" applyBorder="1"/>
    <xf numFmtId="0" fontId="3" fillId="11" borderId="3" xfId="11" applyFont="1" applyFill="1" applyBorder="1" applyAlignment="1">
      <alignment horizontal="center"/>
    </xf>
    <xf numFmtId="167" fontId="3" fillId="11" borderId="3" xfId="11" applyNumberFormat="1" applyFont="1" applyFill="1" applyBorder="1"/>
    <xf numFmtId="167" fontId="3" fillId="11" borderId="3" xfId="11" applyNumberFormat="1" applyFont="1" applyFill="1" applyBorder="1" applyAlignment="1">
      <alignment horizontal="center"/>
    </xf>
    <xf numFmtId="168" fontId="3" fillId="11" borderId="3" xfId="11" applyNumberFormat="1" applyFont="1" applyFill="1" applyBorder="1"/>
    <xf numFmtId="2" fontId="3" fillId="11" borderId="3" xfId="11" applyNumberFormat="1" applyFont="1" applyFill="1" applyBorder="1"/>
    <xf numFmtId="2" fontId="3" fillId="11" borderId="3" xfId="11" applyNumberFormat="1" applyFont="1" applyFill="1" applyBorder="1" applyAlignment="1">
      <alignment horizontal="center"/>
    </xf>
    <xf numFmtId="2" fontId="3" fillId="11" borderId="3" xfId="11" applyNumberFormat="1" applyFont="1" applyFill="1" applyBorder="1" applyAlignment="1">
      <alignment horizontal="left" indent="3"/>
    </xf>
    <xf numFmtId="2" fontId="3" fillId="11" borderId="9" xfId="11" applyNumberFormat="1" applyFont="1" applyFill="1" applyBorder="1" applyAlignment="1">
      <alignment horizontal="left" indent="3"/>
    </xf>
    <xf numFmtId="0" fontId="3" fillId="11" borderId="7" xfId="11" applyFont="1" applyFill="1" applyBorder="1"/>
    <xf numFmtId="0" fontId="3" fillId="11" borderId="7" xfId="11" applyFont="1" applyFill="1" applyBorder="1" applyAlignment="1">
      <alignment horizontal="center"/>
    </xf>
    <xf numFmtId="167" fontId="3" fillId="11" borderId="7" xfId="11" applyNumberFormat="1" applyFont="1" applyFill="1" applyBorder="1"/>
    <xf numFmtId="167" fontId="3" fillId="11" borderId="7" xfId="11" applyNumberFormat="1" applyFont="1" applyFill="1" applyBorder="1" applyAlignment="1">
      <alignment horizontal="center"/>
    </xf>
    <xf numFmtId="168" fontId="3" fillId="11" borderId="7" xfId="11" applyNumberFormat="1" applyFont="1" applyFill="1" applyBorder="1"/>
    <xf numFmtId="2" fontId="3" fillId="11" borderId="7" xfId="11" applyNumberFormat="1" applyFont="1" applyFill="1" applyBorder="1"/>
    <xf numFmtId="2" fontId="3" fillId="11" borderId="7" xfId="11" applyNumberFormat="1" applyFont="1" applyFill="1" applyBorder="1" applyAlignment="1">
      <alignment horizontal="center"/>
    </xf>
    <xf numFmtId="2" fontId="3" fillId="11" borderId="7" xfId="11" applyNumberFormat="1" applyFont="1" applyFill="1" applyBorder="1" applyAlignment="1">
      <alignment horizontal="left" indent="3"/>
    </xf>
    <xf numFmtId="2" fontId="3" fillId="11" borderId="10" xfId="11" applyNumberFormat="1" applyFont="1" applyFill="1" applyBorder="1" applyAlignment="1">
      <alignment horizontal="left" indent="3"/>
    </xf>
    <xf numFmtId="0" fontId="3" fillId="9" borderId="12" xfId="11" applyFont="1" applyFill="1" applyBorder="1"/>
    <xf numFmtId="0" fontId="3" fillId="9" borderId="12" xfId="11" applyFont="1" applyFill="1" applyBorder="1" applyAlignment="1">
      <alignment horizontal="center"/>
    </xf>
    <xf numFmtId="167" fontId="3" fillId="9" borderId="12" xfId="11" applyNumberFormat="1" applyFont="1" applyFill="1" applyBorder="1"/>
    <xf numFmtId="167" fontId="3" fillId="9" borderId="12" xfId="11" applyNumberFormat="1" applyFont="1" applyFill="1" applyBorder="1" applyAlignment="1">
      <alignment horizontal="center"/>
    </xf>
    <xf numFmtId="168" fontId="3" fillId="9" borderId="12" xfId="11" applyNumberFormat="1" applyFont="1" applyFill="1" applyBorder="1"/>
    <xf numFmtId="2" fontId="3" fillId="9" borderId="12" xfId="11" applyNumberFormat="1" applyFont="1" applyFill="1" applyBorder="1"/>
    <xf numFmtId="2" fontId="3" fillId="9" borderId="12" xfId="11" applyNumberFormat="1" applyFont="1" applyFill="1" applyBorder="1" applyAlignment="1">
      <alignment horizontal="center"/>
    </xf>
    <xf numFmtId="2" fontId="3" fillId="9" borderId="12" xfId="11" applyNumberFormat="1" applyFont="1" applyFill="1" applyBorder="1" applyAlignment="1">
      <alignment horizontal="left" indent="3"/>
    </xf>
    <xf numFmtId="2" fontId="3" fillId="9" borderId="23" xfId="11" applyNumberFormat="1" applyFont="1" applyFill="1" applyBorder="1" applyAlignment="1">
      <alignment horizontal="left" indent="3"/>
    </xf>
    <xf numFmtId="0" fontId="3" fillId="9" borderId="7" xfId="11" applyFont="1" applyFill="1" applyBorder="1"/>
    <xf numFmtId="0" fontId="3" fillId="9" borderId="7" xfId="11" applyFont="1" applyFill="1" applyBorder="1" applyAlignment="1">
      <alignment horizontal="center"/>
    </xf>
    <xf numFmtId="167" fontId="3" fillId="9" borderId="7" xfId="11" applyNumberFormat="1" applyFont="1" applyFill="1" applyBorder="1"/>
    <xf numFmtId="167" fontId="3" fillId="9" borderId="7" xfId="11" applyNumberFormat="1" applyFont="1" applyFill="1" applyBorder="1" applyAlignment="1">
      <alignment horizontal="center"/>
    </xf>
    <xf numFmtId="168" fontId="3" fillId="9" borderId="7" xfId="11" applyNumberFormat="1" applyFont="1" applyFill="1" applyBorder="1"/>
    <xf numFmtId="2" fontId="3" fillId="9" borderId="7" xfId="11" applyNumberFormat="1" applyFont="1" applyFill="1" applyBorder="1"/>
    <xf numFmtId="2" fontId="3" fillId="9" borderId="7" xfId="11" applyNumberFormat="1" applyFont="1" applyFill="1" applyBorder="1" applyAlignment="1">
      <alignment horizontal="center"/>
    </xf>
    <xf numFmtId="2" fontId="3" fillId="9" borderId="7" xfId="11" applyNumberFormat="1" applyFont="1" applyFill="1" applyBorder="1" applyAlignment="1">
      <alignment horizontal="left" indent="3"/>
    </xf>
    <xf numFmtId="2" fontId="3" fillId="9" borderId="10" xfId="11" applyNumberFormat="1" applyFont="1" applyFill="1" applyBorder="1" applyAlignment="1">
      <alignment horizontal="left" indent="3"/>
    </xf>
    <xf numFmtId="0" fontId="3" fillId="12" borderId="3" xfId="11" applyFont="1" applyFill="1" applyBorder="1"/>
    <xf numFmtId="0" fontId="3" fillId="12" borderId="3" xfId="11" applyFont="1" applyFill="1" applyBorder="1" applyAlignment="1">
      <alignment horizontal="center"/>
    </xf>
    <xf numFmtId="167" fontId="3" fillId="12" borderId="3" xfId="11" applyNumberFormat="1" applyFont="1" applyFill="1" applyBorder="1"/>
    <xf numFmtId="167" fontId="3" fillId="12" borderId="3" xfId="11" applyNumberFormat="1" applyFont="1" applyFill="1" applyBorder="1" applyAlignment="1">
      <alignment horizontal="center"/>
    </xf>
    <xf numFmtId="168" fontId="3" fillId="12" borderId="3" xfId="11" applyNumberFormat="1" applyFont="1" applyFill="1" applyBorder="1"/>
    <xf numFmtId="2" fontId="3" fillId="12" borderId="3" xfId="11" applyNumberFormat="1" applyFont="1" applyFill="1" applyBorder="1"/>
    <xf numFmtId="2" fontId="3" fillId="12" borderId="3" xfId="11" applyNumberFormat="1" applyFont="1" applyFill="1" applyBorder="1" applyAlignment="1">
      <alignment horizontal="center"/>
    </xf>
    <xf numFmtId="2" fontId="3" fillId="12" borderId="3" xfId="11" applyNumberFormat="1" applyFont="1" applyFill="1" applyBorder="1" applyAlignment="1">
      <alignment horizontal="left" indent="3"/>
    </xf>
    <xf numFmtId="2" fontId="3" fillId="12" borderId="9" xfId="11" applyNumberFormat="1" applyFont="1" applyFill="1" applyBorder="1" applyAlignment="1">
      <alignment horizontal="left" indent="3"/>
    </xf>
    <xf numFmtId="0" fontId="3" fillId="4" borderId="5" xfId="11" applyFont="1" applyFill="1" applyBorder="1"/>
    <xf numFmtId="0" fontId="3" fillId="4" borderId="5" xfId="11" applyFont="1" applyFill="1" applyBorder="1" applyAlignment="1">
      <alignment horizontal="center"/>
    </xf>
    <xf numFmtId="167" fontId="3" fillId="4" borderId="5" xfId="11" applyNumberFormat="1" applyFont="1" applyFill="1" applyBorder="1"/>
    <xf numFmtId="167" fontId="3" fillId="4" borderId="5" xfId="11" applyNumberFormat="1" applyFont="1" applyFill="1" applyBorder="1" applyAlignment="1">
      <alignment horizontal="center"/>
    </xf>
    <xf numFmtId="168" fontId="3" fillId="4" borderId="5" xfId="11" applyNumberFormat="1" applyFont="1" applyFill="1" applyBorder="1"/>
    <xf numFmtId="2" fontId="3" fillId="4" borderId="5" xfId="11" applyNumberFormat="1" applyFont="1" applyFill="1" applyBorder="1"/>
    <xf numFmtId="2" fontId="3" fillId="4" borderId="5" xfId="11" applyNumberFormat="1" applyFont="1" applyFill="1" applyBorder="1" applyAlignment="1">
      <alignment horizontal="center"/>
    </xf>
    <xf numFmtId="2" fontId="3" fillId="4" borderId="5" xfId="11" applyNumberFormat="1" applyFont="1" applyFill="1" applyBorder="1" applyAlignment="1">
      <alignment horizontal="left" indent="3"/>
    </xf>
    <xf numFmtId="2" fontId="3" fillId="4" borderId="22" xfId="11" applyNumberFormat="1" applyFont="1" applyFill="1" applyBorder="1" applyAlignment="1">
      <alignment horizontal="left" indent="3"/>
    </xf>
    <xf numFmtId="0" fontId="3" fillId="4" borderId="3" xfId="11" applyFont="1" applyFill="1" applyBorder="1"/>
    <xf numFmtId="0" fontId="3" fillId="4" borderId="3" xfId="11" applyFont="1" applyFill="1" applyBorder="1" applyAlignment="1">
      <alignment horizontal="center"/>
    </xf>
    <xf numFmtId="167" fontId="3" fillId="4" borderId="3" xfId="11" applyNumberFormat="1" applyFont="1" applyFill="1" applyBorder="1"/>
    <xf numFmtId="167" fontId="3" fillId="4" borderId="3" xfId="11" applyNumberFormat="1" applyFont="1" applyFill="1" applyBorder="1" applyAlignment="1">
      <alignment horizontal="center"/>
    </xf>
    <xf numFmtId="168" fontId="3" fillId="4" borderId="3" xfId="11" applyNumberFormat="1" applyFont="1" applyFill="1" applyBorder="1"/>
    <xf numFmtId="2" fontId="3" fillId="4" borderId="3" xfId="11" applyNumberFormat="1" applyFont="1" applyFill="1" applyBorder="1"/>
    <xf numFmtId="2" fontId="3" fillId="4" borderId="3" xfId="11" applyNumberFormat="1" applyFont="1" applyFill="1" applyBorder="1" applyAlignment="1">
      <alignment horizontal="center"/>
    </xf>
    <xf numFmtId="2" fontId="3" fillId="4" borderId="3" xfId="11" applyNumberFormat="1" applyFont="1" applyFill="1" applyBorder="1" applyAlignment="1">
      <alignment horizontal="left" indent="3"/>
    </xf>
    <xf numFmtId="2" fontId="3" fillId="4" borderId="9" xfId="11" applyNumberFormat="1" applyFont="1" applyFill="1" applyBorder="1" applyAlignment="1">
      <alignment horizontal="left" indent="3"/>
    </xf>
    <xf numFmtId="0" fontId="3" fillId="78" borderId="12" xfId="0" applyFont="1" applyFill="1" applyBorder="1" applyAlignment="1">
      <alignment horizontal="center"/>
    </xf>
    <xf numFmtId="0" fontId="3" fillId="79" borderId="12" xfId="4" applyFont="1" applyFill="1" applyBorder="1" applyAlignment="1">
      <alignment vertical="center"/>
    </xf>
    <xf numFmtId="2" fontId="3" fillId="10" borderId="3" xfId="5" applyNumberFormat="1" applyFont="1" applyFill="1" applyBorder="1" applyAlignment="1">
      <alignment horizontal="left" indent="3"/>
    </xf>
    <xf numFmtId="2" fontId="3" fillId="6" borderId="5" xfId="5" applyNumberFormat="1" applyFont="1" applyFill="1" applyBorder="1" applyAlignment="1">
      <alignment horizontal="left" indent="3"/>
    </xf>
    <xf numFmtId="2" fontId="3" fillId="6" borderId="3" xfId="5" applyNumberFormat="1" applyFont="1" applyFill="1" applyBorder="1" applyAlignment="1">
      <alignment horizontal="left" indent="3"/>
    </xf>
    <xf numFmtId="0" fontId="3" fillId="9" borderId="5" xfId="5" applyFont="1" applyFill="1" applyBorder="1"/>
    <xf numFmtId="0" fontId="3" fillId="9" borderId="5" xfId="5" applyFont="1" applyFill="1" applyBorder="1" applyAlignment="1">
      <alignment horizontal="center"/>
    </xf>
    <xf numFmtId="167" fontId="3" fillId="9" borderId="5" xfId="5" applyNumberFormat="1" applyFont="1" applyFill="1" applyBorder="1"/>
    <xf numFmtId="167" fontId="3" fillId="9" borderId="5" xfId="5" applyNumberFormat="1" applyFont="1" applyFill="1" applyBorder="1" applyAlignment="1">
      <alignment horizontal="center"/>
    </xf>
    <xf numFmtId="168" fontId="3" fillId="9" borderId="5" xfId="5" applyNumberFormat="1" applyFont="1" applyFill="1" applyBorder="1"/>
    <xf numFmtId="2" fontId="3" fillId="9" borderId="5" xfId="5" applyNumberFormat="1" applyFont="1" applyFill="1" applyBorder="1"/>
    <xf numFmtId="2" fontId="3" fillId="9" borderId="5" xfId="5" applyNumberFormat="1" applyFont="1" applyFill="1" applyBorder="1" applyAlignment="1">
      <alignment horizontal="center"/>
    </xf>
    <xf numFmtId="2" fontId="3" fillId="9" borderId="5" xfId="5" applyNumberFormat="1" applyFont="1" applyFill="1" applyBorder="1" applyAlignment="1">
      <alignment horizontal="left" indent="3"/>
    </xf>
    <xf numFmtId="2" fontId="3" fillId="9" borderId="22" xfId="5" applyNumberFormat="1" applyFont="1" applyFill="1" applyBorder="1" applyAlignment="1">
      <alignment horizontal="left" indent="3"/>
    </xf>
    <xf numFmtId="0" fontId="3" fillId="9" borderId="12" xfId="5" applyFont="1" applyFill="1" applyBorder="1"/>
    <xf numFmtId="0" fontId="3" fillId="9" borderId="12" xfId="5" applyFont="1" applyFill="1" applyBorder="1" applyAlignment="1">
      <alignment horizontal="center"/>
    </xf>
    <xf numFmtId="2" fontId="3" fillId="9" borderId="12" xfId="5" applyNumberFormat="1" applyFont="1" applyFill="1" applyBorder="1" applyAlignment="1">
      <alignment horizontal="left" indent="3"/>
    </xf>
    <xf numFmtId="0" fontId="10" fillId="9" borderId="19" xfId="5" applyFont="1" applyFill="1" applyBorder="1"/>
    <xf numFmtId="0" fontId="10" fillId="9" borderId="19" xfId="5" applyFont="1" applyFill="1" applyBorder="1" applyAlignment="1">
      <alignment horizontal="center"/>
    </xf>
    <xf numFmtId="167" fontId="3" fillId="9" borderId="19" xfId="5" applyNumberFormat="1" applyFont="1" applyFill="1" applyBorder="1"/>
    <xf numFmtId="167" fontId="3" fillId="9" borderId="19" xfId="5" applyNumberFormat="1" applyFont="1" applyFill="1" applyBorder="1" applyAlignment="1">
      <alignment horizontal="center"/>
    </xf>
    <xf numFmtId="168" fontId="3" fillId="9" borderId="19" xfId="5" applyNumberFormat="1" applyFont="1" applyFill="1" applyBorder="1"/>
    <xf numFmtId="2" fontId="3" fillId="9" borderId="19" xfId="5" applyNumberFormat="1" applyFont="1" applyFill="1" applyBorder="1"/>
    <xf numFmtId="2" fontId="3" fillId="9" borderId="19" xfId="5" applyNumberFormat="1" applyFont="1" applyFill="1" applyBorder="1" applyAlignment="1">
      <alignment horizontal="center"/>
    </xf>
    <xf numFmtId="167" fontId="3" fillId="9" borderId="19" xfId="5" applyNumberFormat="1" applyFont="1" applyFill="1" applyBorder="1" applyAlignment="1">
      <alignment horizontal="left" indent="3"/>
    </xf>
    <xf numFmtId="2" fontId="3" fillId="9" borderId="24" xfId="5" applyNumberFormat="1" applyFont="1" applyFill="1" applyBorder="1" applyAlignment="1">
      <alignment horizontal="left" indent="3"/>
    </xf>
    <xf numFmtId="0" fontId="3" fillId="12" borderId="7" xfId="5" applyFont="1" applyFill="1" applyBorder="1"/>
    <xf numFmtId="0" fontId="3" fillId="12" borderId="7" xfId="5" applyFont="1" applyFill="1" applyBorder="1" applyAlignment="1">
      <alignment horizontal="center"/>
    </xf>
    <xf numFmtId="167" fontId="3" fillId="12" borderId="7" xfId="5" applyNumberFormat="1" applyFont="1" applyFill="1" applyBorder="1"/>
    <xf numFmtId="167" fontId="3" fillId="12" borderId="7" xfId="5" applyNumberFormat="1" applyFont="1" applyFill="1" applyBorder="1" applyAlignment="1">
      <alignment horizontal="center"/>
    </xf>
    <xf numFmtId="168" fontId="3" fillId="12" borderId="7" xfId="5" applyNumberFormat="1" applyFont="1" applyFill="1" applyBorder="1"/>
    <xf numFmtId="2" fontId="3" fillId="12" borderId="7" xfId="5" applyNumberFormat="1" applyFont="1" applyFill="1" applyBorder="1"/>
    <xf numFmtId="2" fontId="3" fillId="12" borderId="7" xfId="5" applyNumberFormat="1" applyFont="1" applyFill="1" applyBorder="1" applyAlignment="1">
      <alignment horizontal="center"/>
    </xf>
    <xf numFmtId="167" fontId="3" fillId="12" borderId="7" xfId="5" applyNumberFormat="1" applyFont="1" applyFill="1" applyBorder="1" applyAlignment="1">
      <alignment horizontal="left" indent="3"/>
    </xf>
    <xf numFmtId="2" fontId="3" fillId="12" borderId="10" xfId="5" applyNumberFormat="1" applyFont="1" applyFill="1" applyBorder="1" applyAlignment="1">
      <alignment horizontal="left" indent="3"/>
    </xf>
    <xf numFmtId="0" fontId="3" fillId="79" borderId="5" xfId="5" applyFont="1" applyFill="1" applyBorder="1" applyAlignment="1">
      <alignment horizontal="left"/>
    </xf>
    <xf numFmtId="0" fontId="3" fillId="79" borderId="5" xfId="5" applyFont="1" applyFill="1" applyBorder="1" applyAlignment="1">
      <alignment horizontal="center"/>
    </xf>
    <xf numFmtId="167" fontId="3" fillId="79" borderId="5" xfId="5" applyNumberFormat="1" applyFont="1" applyFill="1" applyBorder="1" applyAlignment="1">
      <alignment horizontal="center"/>
    </xf>
    <xf numFmtId="168" fontId="3" fillId="79" borderId="5" xfId="5" applyNumberFormat="1" applyFont="1" applyFill="1" applyBorder="1" applyAlignment="1">
      <alignment horizontal="center"/>
    </xf>
    <xf numFmtId="2" fontId="3" fillId="79" borderId="5" xfId="5" applyNumberFormat="1" applyFont="1" applyFill="1" applyBorder="1" applyAlignment="1">
      <alignment horizontal="center"/>
    </xf>
    <xf numFmtId="2" fontId="3" fillId="79" borderId="22" xfId="5" applyNumberFormat="1" applyFont="1" applyFill="1" applyBorder="1" applyAlignment="1">
      <alignment horizontal="center"/>
    </xf>
    <xf numFmtId="0" fontId="3" fillId="79" borderId="3" xfId="5" applyFont="1" applyFill="1" applyBorder="1" applyAlignment="1">
      <alignment horizontal="left"/>
    </xf>
    <xf numFmtId="0" fontId="3" fillId="79" borderId="3" xfId="5" applyFont="1" applyFill="1" applyBorder="1" applyAlignment="1">
      <alignment horizontal="center"/>
    </xf>
    <xf numFmtId="167" fontId="3" fillId="79" borderId="3" xfId="5" applyNumberFormat="1" applyFont="1" applyFill="1" applyBorder="1" applyAlignment="1">
      <alignment horizontal="center"/>
    </xf>
    <xf numFmtId="168" fontId="3" fillId="79" borderId="3" xfId="5" applyNumberFormat="1" applyFont="1" applyFill="1" applyBorder="1" applyAlignment="1">
      <alignment horizontal="center"/>
    </xf>
    <xf numFmtId="2" fontId="3" fillId="79" borderId="3" xfId="5" applyNumberFormat="1" applyFont="1" applyFill="1" applyBorder="1" applyAlignment="1">
      <alignment horizontal="center"/>
    </xf>
    <xf numFmtId="2" fontId="3" fillId="79" borderId="9" xfId="5" applyNumberFormat="1" applyFont="1" applyFill="1" applyBorder="1" applyAlignment="1">
      <alignment horizontal="center"/>
    </xf>
    <xf numFmtId="2" fontId="3" fillId="12" borderId="5" xfId="5" applyNumberFormat="1" applyFont="1" applyFill="1" applyBorder="1" applyAlignment="1">
      <alignment horizontal="left" indent="3"/>
    </xf>
    <xf numFmtId="2" fontId="3" fillId="12" borderId="3" xfId="5" applyNumberFormat="1" applyFont="1" applyFill="1" applyBorder="1" applyAlignment="1">
      <alignment horizontal="left" indent="3"/>
    </xf>
    <xf numFmtId="0" fontId="3" fillId="4" borderId="5" xfId="5" applyFont="1" applyFill="1" applyBorder="1"/>
    <xf numFmtId="0" fontId="3" fillId="4" borderId="5" xfId="5" applyFont="1" applyFill="1" applyBorder="1" applyAlignment="1">
      <alignment horizontal="center"/>
    </xf>
    <xf numFmtId="167" fontId="3" fillId="4" borderId="5" xfId="5" applyNumberFormat="1" applyFont="1" applyFill="1" applyBorder="1" applyAlignment="1">
      <alignment horizontal="right"/>
    </xf>
    <xf numFmtId="167" fontId="3" fillId="4" borderId="12" xfId="5" applyNumberFormat="1" applyFont="1" applyFill="1" applyBorder="1"/>
    <xf numFmtId="167" fontId="3" fillId="4" borderId="5" xfId="5" applyNumberFormat="1" applyFont="1" applyFill="1" applyBorder="1"/>
    <xf numFmtId="168" fontId="3" fillId="4" borderId="5" xfId="5" applyNumberFormat="1" applyFont="1" applyFill="1" applyBorder="1"/>
    <xf numFmtId="2" fontId="3" fillId="4" borderId="5" xfId="5" applyNumberFormat="1" applyFont="1" applyFill="1" applyBorder="1"/>
    <xf numFmtId="2" fontId="3" fillId="4" borderId="5" xfId="5" applyNumberFormat="1" applyFont="1" applyFill="1" applyBorder="1" applyAlignment="1">
      <alignment horizontal="center"/>
    </xf>
    <xf numFmtId="2" fontId="3" fillId="4" borderId="5" xfId="5" applyNumberFormat="1" applyFont="1" applyFill="1" applyBorder="1" applyAlignment="1">
      <alignment horizontal="left" indent="3"/>
    </xf>
    <xf numFmtId="2" fontId="3" fillId="4" borderId="22" xfId="5" applyNumberFormat="1" applyFont="1" applyFill="1" applyBorder="1" applyAlignment="1">
      <alignment horizontal="left" indent="3"/>
    </xf>
    <xf numFmtId="0" fontId="3" fillId="79" borderId="3" xfId="5" applyFont="1" applyFill="1" applyBorder="1" applyAlignment="1">
      <alignment vertical="center"/>
    </xf>
    <xf numFmtId="0" fontId="3" fillId="79" borderId="3" xfId="5" applyFont="1" applyFill="1" applyBorder="1" applyAlignment="1">
      <alignment horizontal="center" vertical="center"/>
    </xf>
    <xf numFmtId="167" fontId="3" fillId="79" borderId="3" xfId="5" applyNumberFormat="1" applyFont="1" applyFill="1" applyBorder="1" applyAlignment="1">
      <alignment vertical="center"/>
    </xf>
    <xf numFmtId="167" fontId="3" fillId="79" borderId="3" xfId="5" applyNumberFormat="1" applyFont="1" applyFill="1" applyBorder="1" applyAlignment="1">
      <alignment horizontal="center" vertical="center"/>
    </xf>
    <xf numFmtId="168" fontId="3" fillId="79" borderId="3" xfId="5" applyNumberFormat="1" applyFont="1" applyFill="1" applyBorder="1" applyAlignment="1">
      <alignment vertical="center"/>
    </xf>
    <xf numFmtId="2" fontId="3" fillId="79" borderId="3" xfId="5" applyNumberFormat="1" applyFont="1" applyFill="1" applyBorder="1" applyAlignment="1">
      <alignment vertical="center"/>
    </xf>
    <xf numFmtId="2" fontId="3" fillId="79" borderId="3" xfId="5" applyNumberFormat="1" applyFont="1" applyFill="1" applyBorder="1" applyAlignment="1">
      <alignment horizontal="center" vertical="center"/>
    </xf>
    <xf numFmtId="2" fontId="3" fillId="79" borderId="9" xfId="5" applyNumberFormat="1" applyFont="1" applyFill="1" applyBorder="1" applyAlignment="1">
      <alignment horizontal="center" vertical="center"/>
    </xf>
    <xf numFmtId="0" fontId="3" fillId="9" borderId="19" xfId="5" applyFont="1" applyFill="1" applyBorder="1"/>
    <xf numFmtId="0" fontId="3" fillId="9" borderId="19" xfId="5" applyFont="1" applyFill="1" applyBorder="1" applyAlignment="1">
      <alignment horizontal="center"/>
    </xf>
    <xf numFmtId="2" fontId="3" fillId="9" borderId="19" xfId="5" applyNumberFormat="1" applyFont="1" applyFill="1" applyBorder="1" applyAlignment="1">
      <alignment horizontal="left" indent="3"/>
    </xf>
    <xf numFmtId="167" fontId="3" fillId="4" borderId="5" xfId="5" applyNumberFormat="1" applyFont="1" applyFill="1" applyBorder="1" applyAlignment="1">
      <alignment horizontal="center"/>
    </xf>
  </cellXfs>
  <cellStyles count="167">
    <cellStyle name="20% - Accent1 2" xfId="46"/>
    <cellStyle name="20% - Accent1 3" xfId="47"/>
    <cellStyle name="20% - Accent1 4" xfId="124"/>
    <cellStyle name="20% - Accent2 2" xfId="48"/>
    <cellStyle name="20% - Accent2 3" xfId="49"/>
    <cellStyle name="20% - Accent2 4" xfId="125"/>
    <cellStyle name="20% - Accent3 2" xfId="50"/>
    <cellStyle name="20% - Accent3 3" xfId="51"/>
    <cellStyle name="20% - Accent3 4" xfId="126"/>
    <cellStyle name="20% - Accent4 2" xfId="52"/>
    <cellStyle name="20% - Accent4 3" xfId="53"/>
    <cellStyle name="20% - Accent4 4" xfId="127"/>
    <cellStyle name="20% - Accent5" xfId="39" builtinId="46" customBuiltin="1"/>
    <cellStyle name="20% - Accent5 2" xfId="54"/>
    <cellStyle name="20% - Accent5 3" xfId="55"/>
    <cellStyle name="20% - Accent5 4" xfId="128"/>
    <cellStyle name="20% - Accent6" xfId="43" builtinId="50" customBuiltin="1"/>
    <cellStyle name="20% - Accent6 2" xfId="56"/>
    <cellStyle name="20% - Accent6 3" xfId="57"/>
    <cellStyle name="20% - Accent6 4" xfId="129"/>
    <cellStyle name="40% - Accent1" xfId="30" builtinId="31" customBuiltin="1"/>
    <cellStyle name="40% - Accent1 2" xfId="58"/>
    <cellStyle name="40% - Accent1 3" xfId="59"/>
    <cellStyle name="40% - Accent1 4" xfId="130"/>
    <cellStyle name="40% - Accent2" xfId="33" builtinId="35" customBuiltin="1"/>
    <cellStyle name="40% - Accent2 2" xfId="60"/>
    <cellStyle name="40% - Accent2 3" xfId="61"/>
    <cellStyle name="40% - Accent2 4" xfId="131"/>
    <cellStyle name="40% - Accent3 2" xfId="62"/>
    <cellStyle name="40% - Accent3 3" xfId="63"/>
    <cellStyle name="40% - Accent3 4" xfId="132"/>
    <cellStyle name="40% - Accent4" xfId="37" builtinId="43" customBuiltin="1"/>
    <cellStyle name="40% - Accent4 2" xfId="64"/>
    <cellStyle name="40% - Accent4 3" xfId="65"/>
    <cellStyle name="40% - Accent4 4" xfId="133"/>
    <cellStyle name="40% - Accent5" xfId="40" builtinId="47" customBuiltin="1"/>
    <cellStyle name="40% - Accent5 2" xfId="66"/>
    <cellStyle name="40% - Accent5 3" xfId="67"/>
    <cellStyle name="40% - Accent5 4" xfId="134"/>
    <cellStyle name="40% - Accent6" xfId="44" builtinId="51" customBuiltin="1"/>
    <cellStyle name="40% - Accent6 2" xfId="68"/>
    <cellStyle name="40% - Accent6 3" xfId="69"/>
    <cellStyle name="40% - Accent6 4" xfId="135"/>
    <cellStyle name="60% - Accent1" xfId="31" builtinId="32" customBuiltin="1"/>
    <cellStyle name="60% - Accent1 2" xfId="70"/>
    <cellStyle name="60% - Accent1 3" xfId="71"/>
    <cellStyle name="60% - Accent1 4" xfId="136"/>
    <cellStyle name="60% - Accent2" xfId="34" builtinId="36" customBuiltin="1"/>
    <cellStyle name="60% - Accent2 2" xfId="72"/>
    <cellStyle name="60% - Accent2 3" xfId="73"/>
    <cellStyle name="60% - Accent2 4" xfId="137"/>
    <cellStyle name="60% - Accent3 2" xfId="74"/>
    <cellStyle name="60% - Accent3 3" xfId="75"/>
    <cellStyle name="60% - Accent3 4" xfId="138"/>
    <cellStyle name="60% - Accent4 2" xfId="76"/>
    <cellStyle name="60% - Accent4 3" xfId="77"/>
    <cellStyle name="60% - Accent4 4" xfId="139"/>
    <cellStyle name="60% - Accent5" xfId="41" builtinId="48" customBuiltin="1"/>
    <cellStyle name="60% - Accent5 2" xfId="78"/>
    <cellStyle name="60% - Accent5 3" xfId="79"/>
    <cellStyle name="60% - Accent5 4" xfId="140"/>
    <cellStyle name="60% - Accent6 2" xfId="80"/>
    <cellStyle name="60% - Accent6 3" xfId="81"/>
    <cellStyle name="60% - Accent6 4" xfId="141"/>
    <cellStyle name="Accent1" xfId="29" builtinId="29" customBuiltin="1"/>
    <cellStyle name="Accent1 2" xfId="82"/>
    <cellStyle name="Accent1 3" xfId="83"/>
    <cellStyle name="Accent1 4" xfId="142"/>
    <cellStyle name="Accent2" xfId="32" builtinId="33" customBuiltin="1"/>
    <cellStyle name="Accent2 2" xfId="84"/>
    <cellStyle name="Accent2 3" xfId="85"/>
    <cellStyle name="Accent2 4" xfId="143"/>
    <cellStyle name="Accent3" xfId="35" builtinId="37" customBuiltin="1"/>
    <cellStyle name="Accent3 2" xfId="86"/>
    <cellStyle name="Accent3 3" xfId="87"/>
    <cellStyle name="Accent3 4" xfId="144"/>
    <cellStyle name="Accent4" xfId="36" builtinId="41" customBuiltin="1"/>
    <cellStyle name="Accent4 2" xfId="88"/>
    <cellStyle name="Accent4 3" xfId="89"/>
    <cellStyle name="Accent4 4" xfId="145"/>
    <cellStyle name="Accent5" xfId="38" builtinId="45" customBuiltin="1"/>
    <cellStyle name="Accent5 2" xfId="90"/>
    <cellStyle name="Accent5 3" xfId="91"/>
    <cellStyle name="Accent5 4" xfId="146"/>
    <cellStyle name="Accent6" xfId="42" builtinId="49" customBuiltin="1"/>
    <cellStyle name="Accent6 2" xfId="92"/>
    <cellStyle name="Accent6 3" xfId="93"/>
    <cellStyle name="Accent6 4" xfId="147"/>
    <cellStyle name="Bad" xfId="19" builtinId="27" customBuiltin="1"/>
    <cellStyle name="Bad 2" xfId="94"/>
    <cellStyle name="Bad 3" xfId="95"/>
    <cellStyle name="Bad 4" xfId="148"/>
    <cellStyle name="Calculation" xfId="23" builtinId="22" customBuiltin="1"/>
    <cellStyle name="Calculation 2" xfId="96"/>
    <cellStyle name="Calculation 3" xfId="97"/>
    <cellStyle name="Calculation 4" xfId="149"/>
    <cellStyle name="Check Cell" xfId="25" builtinId="23" customBuiltin="1"/>
    <cellStyle name="Check Cell 2" xfId="98"/>
    <cellStyle name="Check Cell 3" xfId="99"/>
    <cellStyle name="Check Cell 4" xfId="150"/>
    <cellStyle name="Comma" xfId="1" builtinId="3"/>
    <cellStyle name="Comma 2" xfId="158"/>
    <cellStyle name="Excel Built-in Normal" xfId="12"/>
    <cellStyle name="Explanatory Text" xfId="27" builtinId="53" customBuiltin="1"/>
    <cellStyle name="Explanatory Text 2" xfId="100"/>
    <cellStyle name="Explanatory Text 3" xfId="101"/>
    <cellStyle name="Explanatory Text 4" xfId="151"/>
    <cellStyle name="Good" xfId="18" builtinId="26" customBuiltin="1"/>
    <cellStyle name="Good 2" xfId="102"/>
    <cellStyle name="Good 3" xfId="103"/>
    <cellStyle name="Good 4" xfId="152"/>
    <cellStyle name="Heading 1" xfId="14" builtinId="16" customBuiltin="1"/>
    <cellStyle name="Heading 1 2" xfId="153"/>
    <cellStyle name="Heading 2" xfId="15" builtinId="17" customBuiltin="1"/>
    <cellStyle name="Heading 2 2" xfId="154"/>
    <cellStyle name="Heading 3" xfId="16" builtinId="18" customBuiltin="1"/>
    <cellStyle name="Heading 3 2" xfId="155"/>
    <cellStyle name="Heading 4" xfId="17" builtinId="19" customBuiltin="1"/>
    <cellStyle name="Heading 4 2" xfId="156"/>
    <cellStyle name="Input" xfId="21" builtinId="20" customBuiltin="1"/>
    <cellStyle name="Input 2" xfId="104"/>
    <cellStyle name="Input 3" xfId="105"/>
    <cellStyle name="Input 4" xfId="157"/>
    <cellStyle name="Įprastas 2" xfId="6"/>
    <cellStyle name="Įprastas 2 2" xfId="7"/>
    <cellStyle name="Įprastas 3" xfId="9"/>
    <cellStyle name="Įprastas 4" xfId="10"/>
    <cellStyle name="Įprastas 5" xfId="11"/>
    <cellStyle name="Linked Cell" xfId="24" builtinId="24" customBuiltin="1"/>
    <cellStyle name="Linked Cell 2" xfId="106"/>
    <cellStyle name="Linked Cell 3" xfId="107"/>
    <cellStyle name="Linked Cell 4" xfId="159"/>
    <cellStyle name="Neutral" xfId="20" builtinId="28" customBuiltin="1"/>
    <cellStyle name="Neutral 2" xfId="108"/>
    <cellStyle name="Neutral 3" xfId="109"/>
    <cellStyle name="Neutral 4" xfId="160"/>
    <cellStyle name="Normal" xfId="0" builtinId="0"/>
    <cellStyle name="Normal 2" xfId="2"/>
    <cellStyle name="Normal 2 2" xfId="111"/>
    <cellStyle name="Normal 2 3" xfId="110"/>
    <cellStyle name="Normal 3" xfId="3"/>
    <cellStyle name="Normal 4" xfId="45"/>
    <cellStyle name="Normal 4 2" xfId="112"/>
    <cellStyle name="Normal 5" xfId="113"/>
    <cellStyle name="Normal 6" xfId="114"/>
    <cellStyle name="Note 2" xfId="115"/>
    <cellStyle name="Note 3" xfId="116"/>
    <cellStyle name="Note 4" xfId="161"/>
    <cellStyle name="Output" xfId="22" builtinId="21" customBuiltin="1"/>
    <cellStyle name="Output 2" xfId="117"/>
    <cellStyle name="Output 3" xfId="118"/>
    <cellStyle name="Output 4" xfId="162"/>
    <cellStyle name="Paprastas 2" xfId="4"/>
    <cellStyle name="Paprastas 3" xfId="5"/>
    <cellStyle name="Paprastas 3 2" xfId="166"/>
    <cellStyle name="Paprastas 4" xfId="8"/>
    <cellStyle name="Paprastas 5" xfId="13"/>
    <cellStyle name="Title 2" xfId="119"/>
    <cellStyle name="Title 3" xfId="163"/>
    <cellStyle name="Total" xfId="28" builtinId="25" customBuiltin="1"/>
    <cellStyle name="Total 2" xfId="120"/>
    <cellStyle name="Total 3" xfId="121"/>
    <cellStyle name="Total 4" xfId="164"/>
    <cellStyle name="Warning Text" xfId="26" builtinId="11" customBuiltin="1"/>
    <cellStyle name="Warning Text 2" xfId="122"/>
    <cellStyle name="Warning Text 3" xfId="123"/>
    <cellStyle name="Warning Text 4" xfId="165"/>
  </cellStyles>
  <dxfs count="0"/>
  <tableStyles count="0" defaultTableStyle="TableStyleMedium9" defaultPivotStyle="PivotStyleLight16"/>
  <colors>
    <mruColors>
      <color rgb="FFFFFF99"/>
      <color rgb="FFFF6600"/>
      <color rgb="FFFFCC00"/>
      <color rgb="FFFFCC99"/>
      <color rgb="FFFFFFCC"/>
      <color rgb="FFFF9900"/>
      <color rgb="FFFF9966"/>
      <color rgb="FFFFCC66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0"/>
  <sheetViews>
    <sheetView tabSelected="1" topLeftCell="A142" zoomScaleNormal="100" workbookViewId="0">
      <selection activeCell="U7" sqref="U7"/>
    </sheetView>
  </sheetViews>
  <sheetFormatPr defaultRowHeight="11.25" x14ac:dyDescent="0.2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8.710937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10.5703125" style="1" customWidth="1"/>
    <col min="11" max="11" width="13.710937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12.42578125" style="1" bestFit="1" customWidth="1"/>
    <col min="19" max="19" width="9.140625" style="1" customWidth="1"/>
    <col min="20" max="20" width="10.42578125" style="1" bestFit="1" customWidth="1"/>
    <col min="21" max="31" width="9.140625" style="1"/>
    <col min="32" max="32" width="14.140625" style="1" bestFit="1" customWidth="1"/>
    <col min="33" max="33" width="16.5703125" style="1" bestFit="1" customWidth="1"/>
    <col min="34" max="16384" width="9.140625" style="1"/>
  </cols>
  <sheetData>
    <row r="1" spans="1:17" s="9" customFormat="1" ht="13.5" customHeight="1" x14ac:dyDescent="0.2">
      <c r="A1" s="1312" t="s">
        <v>927</v>
      </c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1312"/>
      <c r="P1" s="1312"/>
      <c r="Q1" s="1312"/>
    </row>
    <row r="2" spans="1:17" s="9" customFormat="1" ht="13.5" customHeight="1" x14ac:dyDescent="0.2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</row>
    <row r="3" spans="1:17" s="1017" customFormat="1" ht="18" customHeight="1" x14ac:dyDescent="0.2">
      <c r="A3" s="1199" t="s">
        <v>27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</row>
    <row r="4" spans="1:17" s="9" customFormat="1" ht="13.5" customHeight="1" thickBot="1" x14ac:dyDescent="0.25">
      <c r="A4" s="460"/>
      <c r="B4" s="460"/>
      <c r="C4" s="460"/>
      <c r="D4" s="460"/>
      <c r="E4" s="1165" t="s">
        <v>268</v>
      </c>
      <c r="F4" s="1165"/>
      <c r="G4" s="1165"/>
      <c r="H4" s="1165"/>
      <c r="I4" s="460">
        <v>0.5</v>
      </c>
      <c r="J4" s="460" t="s">
        <v>267</v>
      </c>
      <c r="K4" s="460" t="s">
        <v>269</v>
      </c>
      <c r="L4" s="461">
        <v>525</v>
      </c>
      <c r="M4" s="460"/>
      <c r="N4" s="460"/>
      <c r="O4" s="460"/>
      <c r="P4" s="460"/>
      <c r="Q4" s="460"/>
    </row>
    <row r="5" spans="1:17" s="9" customFormat="1" ht="13.5" customHeight="1" x14ac:dyDescent="0.2">
      <c r="A5" s="1200" t="s">
        <v>1</v>
      </c>
      <c r="B5" s="1183" t="s">
        <v>0</v>
      </c>
      <c r="C5" s="1185" t="s">
        <v>2</v>
      </c>
      <c r="D5" s="1185" t="s">
        <v>3</v>
      </c>
      <c r="E5" s="1185" t="s">
        <v>11</v>
      </c>
      <c r="F5" s="1188" t="s">
        <v>12</v>
      </c>
      <c r="G5" s="1189"/>
      <c r="H5" s="1189"/>
      <c r="I5" s="1190"/>
      <c r="J5" s="1185" t="s">
        <v>4</v>
      </c>
      <c r="K5" s="1185" t="s">
        <v>13</v>
      </c>
      <c r="L5" s="1185" t="s">
        <v>5</v>
      </c>
      <c r="M5" s="1185" t="s">
        <v>6</v>
      </c>
      <c r="N5" s="1185" t="s">
        <v>14</v>
      </c>
      <c r="O5" s="1185" t="s">
        <v>15</v>
      </c>
      <c r="P5" s="1185" t="s">
        <v>22</v>
      </c>
      <c r="Q5" s="1193" t="s">
        <v>23</v>
      </c>
    </row>
    <row r="6" spans="1:17" s="9" customFormat="1" ht="39" customHeight="1" x14ac:dyDescent="0.2">
      <c r="A6" s="1201"/>
      <c r="B6" s="1184"/>
      <c r="C6" s="1186"/>
      <c r="D6" s="1187"/>
      <c r="E6" s="1187"/>
      <c r="F6" s="1016" t="s">
        <v>16</v>
      </c>
      <c r="G6" s="1016" t="s">
        <v>17</v>
      </c>
      <c r="H6" s="1016" t="s">
        <v>18</v>
      </c>
      <c r="I6" s="1016" t="s">
        <v>19</v>
      </c>
      <c r="J6" s="1187"/>
      <c r="K6" s="1187"/>
      <c r="L6" s="1187"/>
      <c r="M6" s="1187"/>
      <c r="N6" s="1187"/>
      <c r="O6" s="1187"/>
      <c r="P6" s="1187"/>
      <c r="Q6" s="1194"/>
    </row>
    <row r="7" spans="1:17" s="9" customFormat="1" ht="13.5" customHeight="1" x14ac:dyDescent="0.2">
      <c r="A7" s="1202"/>
      <c r="B7" s="1203"/>
      <c r="C7" s="1187"/>
      <c r="D7" s="69" t="s">
        <v>7</v>
      </c>
      <c r="E7" s="69" t="s">
        <v>8</v>
      </c>
      <c r="F7" s="69" t="s">
        <v>9</v>
      </c>
      <c r="G7" s="69" t="s">
        <v>9</v>
      </c>
      <c r="H7" s="69" t="s">
        <v>9</v>
      </c>
      <c r="I7" s="69" t="s">
        <v>9</v>
      </c>
      <c r="J7" s="69" t="s">
        <v>20</v>
      </c>
      <c r="K7" s="69" t="s">
        <v>9</v>
      </c>
      <c r="L7" s="69" t="s">
        <v>20</v>
      </c>
      <c r="M7" s="69" t="s">
        <v>55</v>
      </c>
      <c r="N7" s="69" t="s">
        <v>294</v>
      </c>
      <c r="O7" s="69" t="s">
        <v>295</v>
      </c>
      <c r="P7" s="70" t="s">
        <v>24</v>
      </c>
      <c r="Q7" s="71" t="s">
        <v>296</v>
      </c>
    </row>
    <row r="8" spans="1:17" s="9" customFormat="1" ht="13.5" customHeight="1" thickBot="1" x14ac:dyDescent="0.25">
      <c r="A8" s="72">
        <v>1</v>
      </c>
      <c r="B8" s="73">
        <v>2</v>
      </c>
      <c r="C8" s="74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4">
        <v>12</v>
      </c>
      <c r="M8" s="75">
        <v>13</v>
      </c>
      <c r="N8" s="75">
        <v>14</v>
      </c>
      <c r="O8" s="76">
        <v>15</v>
      </c>
      <c r="P8" s="74">
        <v>16</v>
      </c>
      <c r="Q8" s="77">
        <v>17</v>
      </c>
    </row>
    <row r="9" spans="1:17" s="9" customFormat="1" ht="13.5" customHeight="1" x14ac:dyDescent="0.2">
      <c r="A9" s="1260" t="s">
        <v>63</v>
      </c>
      <c r="B9" s="1941">
        <v>1</v>
      </c>
      <c r="C9" s="1827" t="s">
        <v>65</v>
      </c>
      <c r="D9" s="1828">
        <v>47</v>
      </c>
      <c r="E9" s="1828">
        <v>2007</v>
      </c>
      <c r="F9" s="1829">
        <v>30.582000000000001</v>
      </c>
      <c r="G9" s="1830">
        <v>9.9785780000000006</v>
      </c>
      <c r="H9" s="1830">
        <v>3.76</v>
      </c>
      <c r="I9" s="1830">
        <v>16.843423999999999</v>
      </c>
      <c r="J9" s="1830">
        <v>2876.41</v>
      </c>
      <c r="K9" s="1831">
        <v>16.843423999999999</v>
      </c>
      <c r="L9" s="1830">
        <v>2876.41</v>
      </c>
      <c r="M9" s="1832">
        <v>5.8557104168042804E-3</v>
      </c>
      <c r="N9" s="1833">
        <v>55.59</v>
      </c>
      <c r="O9" s="1834">
        <v>0.32551894207014997</v>
      </c>
      <c r="P9" s="1835">
        <v>351.34262500825679</v>
      </c>
      <c r="Q9" s="1836">
        <v>19.531136524208996</v>
      </c>
    </row>
    <row r="10" spans="1:17" s="9" customFormat="1" ht="13.5" customHeight="1" x14ac:dyDescent="0.2">
      <c r="A10" s="1260"/>
      <c r="B10" s="1018">
        <v>2</v>
      </c>
      <c r="C10" s="1827" t="s">
        <v>34</v>
      </c>
      <c r="D10" s="1828">
        <v>40</v>
      </c>
      <c r="E10" s="1828">
        <v>2007</v>
      </c>
      <c r="F10" s="1829">
        <v>23.986999999999998</v>
      </c>
      <c r="G10" s="1837">
        <v>5.9651899999999998</v>
      </c>
      <c r="H10" s="1829">
        <v>3.2</v>
      </c>
      <c r="I10" s="1829">
        <v>14.821808999999998</v>
      </c>
      <c r="J10" s="1829">
        <v>2350.71</v>
      </c>
      <c r="K10" s="1831">
        <v>14.821808999999998</v>
      </c>
      <c r="L10" s="1829">
        <v>2350.71</v>
      </c>
      <c r="M10" s="1838">
        <v>6.3052477762037843E-3</v>
      </c>
      <c r="N10" s="1837">
        <v>55.59</v>
      </c>
      <c r="O10" s="1834">
        <v>0.35050872387916837</v>
      </c>
      <c r="P10" s="1835">
        <v>378.31486657222706</v>
      </c>
      <c r="Q10" s="1839">
        <v>21.030523432750101</v>
      </c>
    </row>
    <row r="11" spans="1:17" s="9" customFormat="1" ht="13.5" customHeight="1" x14ac:dyDescent="0.2">
      <c r="A11" s="1260"/>
      <c r="B11" s="1018">
        <v>3</v>
      </c>
      <c r="C11" s="1827" t="s">
        <v>68</v>
      </c>
      <c r="D11" s="1828">
        <v>116</v>
      </c>
      <c r="E11" s="1828">
        <v>2007</v>
      </c>
      <c r="F11" s="1829">
        <v>66.549000000000007</v>
      </c>
      <c r="G11" s="1837">
        <v>21.752217000000002</v>
      </c>
      <c r="H11" s="1829">
        <v>0</v>
      </c>
      <c r="I11" s="1829">
        <v>44.796798000000003</v>
      </c>
      <c r="J11" s="1829">
        <v>7056.51</v>
      </c>
      <c r="K11" s="1831">
        <v>44.796798000000003</v>
      </c>
      <c r="L11" s="1829">
        <v>7056.51</v>
      </c>
      <c r="M11" s="1838">
        <v>6.348293703261244E-3</v>
      </c>
      <c r="N11" s="1837">
        <v>55.59</v>
      </c>
      <c r="O11" s="1834">
        <v>0.3529016469642926</v>
      </c>
      <c r="P11" s="1835">
        <v>380.89762219567461</v>
      </c>
      <c r="Q11" s="1839">
        <v>21.174098817857555</v>
      </c>
    </row>
    <row r="12" spans="1:17" s="9" customFormat="1" ht="13.5" customHeight="1" x14ac:dyDescent="0.2">
      <c r="A12" s="1260"/>
      <c r="B12" s="1018">
        <v>4</v>
      </c>
      <c r="C12" s="1827" t="s">
        <v>66</v>
      </c>
      <c r="D12" s="1828">
        <v>62</v>
      </c>
      <c r="E12" s="1828">
        <v>2007</v>
      </c>
      <c r="F12" s="1829">
        <v>36.494999999999997</v>
      </c>
      <c r="G12" s="1837">
        <v>10.995008</v>
      </c>
      <c r="H12" s="1829">
        <v>0</v>
      </c>
      <c r="I12" s="1829">
        <v>25.499994000000001</v>
      </c>
      <c r="J12" s="1829">
        <v>3936.72</v>
      </c>
      <c r="K12" s="1831">
        <v>25.499994000000001</v>
      </c>
      <c r="L12" s="1829">
        <v>3936.72</v>
      </c>
      <c r="M12" s="1838">
        <v>6.4774721087605932E-3</v>
      </c>
      <c r="N12" s="1837">
        <v>55.59</v>
      </c>
      <c r="O12" s="1834">
        <v>0.3600826745260014</v>
      </c>
      <c r="P12" s="1835">
        <v>388.64832652563558</v>
      </c>
      <c r="Q12" s="1839">
        <v>21.604960471560084</v>
      </c>
    </row>
    <row r="13" spans="1:17" s="9" customFormat="1" ht="13.5" customHeight="1" x14ac:dyDescent="0.2">
      <c r="A13" s="1260"/>
      <c r="B13" s="1018">
        <v>5</v>
      </c>
      <c r="C13" s="1827" t="s">
        <v>64</v>
      </c>
      <c r="D13" s="1828">
        <v>40</v>
      </c>
      <c r="E13" s="1828">
        <v>2007</v>
      </c>
      <c r="F13" s="1829">
        <v>25.359000000000002</v>
      </c>
      <c r="G13" s="1837">
        <v>6.7333540000000003</v>
      </c>
      <c r="H13" s="1829">
        <v>3.2</v>
      </c>
      <c r="I13" s="1829">
        <v>15.425647</v>
      </c>
      <c r="J13" s="1829">
        <v>2352.7399999999998</v>
      </c>
      <c r="K13" s="1831">
        <v>15.425647</v>
      </c>
      <c r="L13" s="1829">
        <v>2352.7399999999998</v>
      </c>
      <c r="M13" s="1838">
        <v>6.5564605523772291E-3</v>
      </c>
      <c r="N13" s="1837">
        <v>55.59</v>
      </c>
      <c r="O13" s="1834">
        <v>0.36447364210665018</v>
      </c>
      <c r="P13" s="1835">
        <v>393.38763314263377</v>
      </c>
      <c r="Q13" s="1839">
        <v>21.868418526399012</v>
      </c>
    </row>
    <row r="14" spans="1:17" s="9" customFormat="1" ht="13.5" customHeight="1" x14ac:dyDescent="0.2">
      <c r="A14" s="1260"/>
      <c r="B14" s="1018">
        <v>6</v>
      </c>
      <c r="C14" s="1840" t="s">
        <v>558</v>
      </c>
      <c r="D14" s="1841">
        <v>61</v>
      </c>
      <c r="E14" s="1841">
        <v>1965</v>
      </c>
      <c r="F14" s="1842">
        <v>35.151000000000003</v>
      </c>
      <c r="G14" s="1843">
        <v>7.576613</v>
      </c>
      <c r="H14" s="1843">
        <v>9.6</v>
      </c>
      <c r="I14" s="1843">
        <v>17.974385999999999</v>
      </c>
      <c r="J14" s="1843">
        <v>2700.04</v>
      </c>
      <c r="K14" s="1844">
        <v>17.974385999999999</v>
      </c>
      <c r="L14" s="1843">
        <v>2700.04</v>
      </c>
      <c r="M14" s="1845">
        <v>6.6570813765721984E-3</v>
      </c>
      <c r="N14" s="1846">
        <v>55.59</v>
      </c>
      <c r="O14" s="1847">
        <v>0.37006715372364851</v>
      </c>
      <c r="P14" s="1848">
        <v>399.4248825943319</v>
      </c>
      <c r="Q14" s="1849">
        <v>22.20402922341891</v>
      </c>
    </row>
    <row r="15" spans="1:17" s="9" customFormat="1" ht="13.5" customHeight="1" x14ac:dyDescent="0.2">
      <c r="A15" s="1260"/>
      <c r="B15" s="1018">
        <v>7</v>
      </c>
      <c r="C15" s="1827" t="s">
        <v>35</v>
      </c>
      <c r="D15" s="1828">
        <v>52</v>
      </c>
      <c r="E15" s="1828">
        <v>2009</v>
      </c>
      <c r="F15" s="1829">
        <v>31.158000000000001</v>
      </c>
      <c r="G15" s="1830">
        <v>8.8480229999999995</v>
      </c>
      <c r="H15" s="1830">
        <v>4.16</v>
      </c>
      <c r="I15" s="1830">
        <v>18.149979999999999</v>
      </c>
      <c r="J15" s="1830">
        <v>2686.29</v>
      </c>
      <c r="K15" s="1831">
        <v>18.149979999999999</v>
      </c>
      <c r="L15" s="1830">
        <v>2686.29</v>
      </c>
      <c r="M15" s="1832">
        <v>6.7565229368385391E-3</v>
      </c>
      <c r="N15" s="1833">
        <v>55.59</v>
      </c>
      <c r="O15" s="1834">
        <v>0.37559511005885443</v>
      </c>
      <c r="P15" s="1835">
        <v>405.39137621031233</v>
      </c>
      <c r="Q15" s="1839">
        <v>22.535706603531263</v>
      </c>
    </row>
    <row r="16" spans="1:17" s="9" customFormat="1" ht="13.5" customHeight="1" x14ac:dyDescent="0.2">
      <c r="A16" s="1260"/>
      <c r="B16" s="1018">
        <v>8</v>
      </c>
      <c r="C16" s="1827" t="s">
        <v>67</v>
      </c>
      <c r="D16" s="1828">
        <v>70</v>
      </c>
      <c r="E16" s="1828">
        <v>2008</v>
      </c>
      <c r="F16" s="1829">
        <v>45.066000000000003</v>
      </c>
      <c r="G16" s="1830">
        <v>11.420532</v>
      </c>
      <c r="H16" s="1830">
        <v>0</v>
      </c>
      <c r="I16" s="1830">
        <v>33.645471999999998</v>
      </c>
      <c r="J16" s="1830">
        <v>4787.37</v>
      </c>
      <c r="K16" s="1831">
        <v>33.645471999999998</v>
      </c>
      <c r="L16" s="1830">
        <v>4787.37</v>
      </c>
      <c r="M16" s="1832">
        <v>7.027965667997251E-3</v>
      </c>
      <c r="N16" s="1833">
        <v>55.59</v>
      </c>
      <c r="O16" s="1834">
        <v>0.39068461148396721</v>
      </c>
      <c r="P16" s="1835">
        <v>421.67794007983508</v>
      </c>
      <c r="Q16" s="1839">
        <v>23.441076689038034</v>
      </c>
    </row>
    <row r="17" spans="1:17" s="9" customFormat="1" ht="13.5" customHeight="1" x14ac:dyDescent="0.2">
      <c r="A17" s="1260"/>
      <c r="B17" s="1018">
        <v>9</v>
      </c>
      <c r="C17" s="1840" t="s">
        <v>559</v>
      </c>
      <c r="D17" s="1841">
        <v>90</v>
      </c>
      <c r="E17" s="1841">
        <v>1967</v>
      </c>
      <c r="F17" s="1842">
        <v>55.542000000000002</v>
      </c>
      <c r="G17" s="1843">
        <v>0</v>
      </c>
      <c r="H17" s="1843">
        <v>0</v>
      </c>
      <c r="I17" s="1843">
        <v>55.542000000000002</v>
      </c>
      <c r="J17" s="1843">
        <v>4485</v>
      </c>
      <c r="K17" s="1844">
        <v>55.542000000000002</v>
      </c>
      <c r="L17" s="1843">
        <v>4485</v>
      </c>
      <c r="M17" s="1845">
        <v>1.2383946488294315E-2</v>
      </c>
      <c r="N17" s="1846">
        <v>55.263000000000005</v>
      </c>
      <c r="O17" s="1847">
        <v>0.68437403478260872</v>
      </c>
      <c r="P17" s="1848">
        <v>743.03678929765886</v>
      </c>
      <c r="Q17" s="1849">
        <v>41.062442086956523</v>
      </c>
    </row>
    <row r="18" spans="1:17" s="9" customFormat="1" ht="13.5" customHeight="1" thickBot="1" x14ac:dyDescent="0.25">
      <c r="A18" s="1261"/>
      <c r="B18" s="1019">
        <v>10</v>
      </c>
      <c r="C18" s="1840" t="s">
        <v>560</v>
      </c>
      <c r="D18" s="1841">
        <v>30</v>
      </c>
      <c r="E18" s="1841">
        <v>1967</v>
      </c>
      <c r="F18" s="1842">
        <v>19.331</v>
      </c>
      <c r="G18" s="1843">
        <v>0</v>
      </c>
      <c r="H18" s="1843">
        <v>0</v>
      </c>
      <c r="I18" s="1843">
        <v>19.331</v>
      </c>
      <c r="J18" s="1843">
        <v>1550</v>
      </c>
      <c r="K18" s="1844">
        <v>19.331</v>
      </c>
      <c r="L18" s="1843">
        <v>1550</v>
      </c>
      <c r="M18" s="1845">
        <v>1.2471612903225807E-2</v>
      </c>
      <c r="N18" s="1846">
        <v>55.263000000000005</v>
      </c>
      <c r="O18" s="1847">
        <v>0.68921874387096782</v>
      </c>
      <c r="P18" s="1848">
        <v>748.29677419354846</v>
      </c>
      <c r="Q18" s="1849">
        <v>41.353124632258073</v>
      </c>
    </row>
    <row r="19" spans="1:17" s="9" customFormat="1" ht="13.5" customHeight="1" x14ac:dyDescent="0.2">
      <c r="A19" s="1262" t="s">
        <v>69</v>
      </c>
      <c r="B19" s="10">
        <v>1</v>
      </c>
      <c r="C19" s="1850" t="s">
        <v>73</v>
      </c>
      <c r="D19" s="1851">
        <v>49</v>
      </c>
      <c r="E19" s="1851">
        <v>2007</v>
      </c>
      <c r="F19" s="1852">
        <v>34.372999999999998</v>
      </c>
      <c r="G19" s="1852">
        <v>6.8987910000000001</v>
      </c>
      <c r="H19" s="1852">
        <v>4</v>
      </c>
      <c r="I19" s="1852">
        <v>23.474212999999999</v>
      </c>
      <c r="J19" s="1852">
        <v>2531.39</v>
      </c>
      <c r="K19" s="1853">
        <v>23.474212999999999</v>
      </c>
      <c r="L19" s="1852">
        <v>2531.39</v>
      </c>
      <c r="M19" s="1854">
        <v>9.2732502696147179E-3</v>
      </c>
      <c r="N19" s="1855">
        <v>55.59</v>
      </c>
      <c r="O19" s="1856">
        <v>0.5154999824878822</v>
      </c>
      <c r="P19" s="1857">
        <v>556.39501617688302</v>
      </c>
      <c r="Q19" s="1858">
        <v>30.929998949272928</v>
      </c>
    </row>
    <row r="20" spans="1:17" s="9" customFormat="1" ht="13.5" customHeight="1" x14ac:dyDescent="0.2">
      <c r="A20" s="1263"/>
      <c r="B20" s="11">
        <v>2</v>
      </c>
      <c r="C20" s="1859" t="s">
        <v>70</v>
      </c>
      <c r="D20" s="1860">
        <v>28</v>
      </c>
      <c r="E20" s="1860">
        <v>2001</v>
      </c>
      <c r="F20" s="1861"/>
      <c r="G20" s="1861">
        <v>4.3276839999999996</v>
      </c>
      <c r="H20" s="1861">
        <v>4.8</v>
      </c>
      <c r="I20" s="1861">
        <v>23.199318000000002</v>
      </c>
      <c r="J20" s="1861">
        <v>2440.5300000000002</v>
      </c>
      <c r="K20" s="1862">
        <v>23.199318000000002</v>
      </c>
      <c r="L20" s="1861">
        <v>2440.5300000000002</v>
      </c>
      <c r="M20" s="1863">
        <v>9.5058524173027986E-3</v>
      </c>
      <c r="N20" s="1864">
        <v>55.59</v>
      </c>
      <c r="O20" s="1865">
        <v>0.52843033587786259</v>
      </c>
      <c r="P20" s="1866">
        <v>570.35114503816794</v>
      </c>
      <c r="Q20" s="1867">
        <v>31.705820152671755</v>
      </c>
    </row>
    <row r="21" spans="1:17" s="9" customFormat="1" ht="13.5" customHeight="1" x14ac:dyDescent="0.2">
      <c r="A21" s="1263"/>
      <c r="B21" s="11">
        <v>3</v>
      </c>
      <c r="C21" s="1859" t="s">
        <v>75</v>
      </c>
      <c r="D21" s="1860">
        <v>34</v>
      </c>
      <c r="E21" s="1860">
        <v>2003</v>
      </c>
      <c r="F21" s="1861">
        <v>34.456000000000003</v>
      </c>
      <c r="G21" s="1861">
        <v>6.3198030000000003</v>
      </c>
      <c r="H21" s="1861">
        <v>5.44</v>
      </c>
      <c r="I21" s="1861">
        <v>22.696200000000001</v>
      </c>
      <c r="J21" s="1861">
        <v>2349.59</v>
      </c>
      <c r="K21" s="1862">
        <v>22.696200000000001</v>
      </c>
      <c r="L21" s="1861">
        <v>2349.59</v>
      </c>
      <c r="M21" s="1863">
        <v>9.6596427461812483E-3</v>
      </c>
      <c r="N21" s="1864">
        <v>55.59</v>
      </c>
      <c r="O21" s="1865">
        <v>0.53697954026021566</v>
      </c>
      <c r="P21" s="1866">
        <v>579.57856477087489</v>
      </c>
      <c r="Q21" s="1867">
        <v>32.218772415612939</v>
      </c>
    </row>
    <row r="22" spans="1:17" s="9" customFormat="1" ht="13.5" customHeight="1" x14ac:dyDescent="0.2">
      <c r="A22" s="1263"/>
      <c r="B22" s="11">
        <v>4</v>
      </c>
      <c r="C22" s="1859" t="s">
        <v>561</v>
      </c>
      <c r="D22" s="1860">
        <v>50</v>
      </c>
      <c r="E22" s="1860">
        <v>2006</v>
      </c>
      <c r="F22" s="1861">
        <v>36.210999999999999</v>
      </c>
      <c r="G22" s="1861">
        <v>6.7750640000000004</v>
      </c>
      <c r="H22" s="1861">
        <v>4</v>
      </c>
      <c r="I22" s="1861">
        <v>25.435941999999997</v>
      </c>
      <c r="J22" s="1861">
        <v>2532.42</v>
      </c>
      <c r="K22" s="1862">
        <v>25.435941999999997</v>
      </c>
      <c r="L22" s="1861">
        <v>2532.42</v>
      </c>
      <c r="M22" s="1863">
        <v>1.0044124592287217E-2</v>
      </c>
      <c r="N22" s="1864">
        <v>55.59</v>
      </c>
      <c r="O22" s="1865">
        <v>0.55835288608524647</v>
      </c>
      <c r="P22" s="1866">
        <v>602.64747553723305</v>
      </c>
      <c r="Q22" s="1867">
        <v>33.501173165114785</v>
      </c>
    </row>
    <row r="23" spans="1:17" s="9" customFormat="1" ht="13.5" customHeight="1" x14ac:dyDescent="0.2">
      <c r="A23" s="1263"/>
      <c r="B23" s="11">
        <v>5</v>
      </c>
      <c r="C23" s="1859" t="s">
        <v>72</v>
      </c>
      <c r="D23" s="1860">
        <v>46</v>
      </c>
      <c r="E23" s="1860">
        <v>2007</v>
      </c>
      <c r="F23" s="1861">
        <v>43.314</v>
      </c>
      <c r="G23" s="1861">
        <v>9.7843630000000008</v>
      </c>
      <c r="H23" s="1861">
        <v>3.68</v>
      </c>
      <c r="I23" s="1861">
        <v>29.849634999999999</v>
      </c>
      <c r="J23" s="1861">
        <v>2821.98</v>
      </c>
      <c r="K23" s="1862">
        <v>29.849634999999999</v>
      </c>
      <c r="L23" s="1861">
        <v>2821.98</v>
      </c>
      <c r="M23" s="1863">
        <v>1.0577550159816866E-2</v>
      </c>
      <c r="N23" s="1864">
        <v>55.59</v>
      </c>
      <c r="O23" s="1865">
        <v>0.58800601338421965</v>
      </c>
      <c r="P23" s="1866">
        <v>634.65300958901196</v>
      </c>
      <c r="Q23" s="1867">
        <v>35.280360803053178</v>
      </c>
    </row>
    <row r="24" spans="1:17" s="9" customFormat="1" ht="13.5" customHeight="1" x14ac:dyDescent="0.2">
      <c r="A24" s="1263"/>
      <c r="B24" s="11">
        <v>6</v>
      </c>
      <c r="C24" s="1840" t="s">
        <v>562</v>
      </c>
      <c r="D24" s="1841">
        <v>60</v>
      </c>
      <c r="E24" s="1841">
        <v>1978</v>
      </c>
      <c r="F24" s="1842">
        <v>59.642000000000003</v>
      </c>
      <c r="G24" s="1843">
        <v>9.2615759999999998</v>
      </c>
      <c r="H24" s="1843">
        <v>11.52</v>
      </c>
      <c r="I24" s="1843">
        <v>38.860427000000001</v>
      </c>
      <c r="J24" s="1843">
        <v>3663.79</v>
      </c>
      <c r="K24" s="1844">
        <v>38.860427000000001</v>
      </c>
      <c r="L24" s="1843">
        <v>3663.79</v>
      </c>
      <c r="M24" s="1845">
        <v>1.0606619647960173E-2</v>
      </c>
      <c r="N24" s="1846">
        <v>55.59</v>
      </c>
      <c r="O24" s="1847">
        <v>0.58962198623010609</v>
      </c>
      <c r="P24" s="1848">
        <v>636.39717887761037</v>
      </c>
      <c r="Q24" s="1849">
        <v>35.377319173806363</v>
      </c>
    </row>
    <row r="25" spans="1:17" s="9" customFormat="1" ht="13.5" customHeight="1" x14ac:dyDescent="0.2">
      <c r="A25" s="1263"/>
      <c r="B25" s="11">
        <v>7</v>
      </c>
      <c r="C25" s="1859" t="s">
        <v>76</v>
      </c>
      <c r="D25" s="1860">
        <v>46</v>
      </c>
      <c r="E25" s="1860">
        <v>2001</v>
      </c>
      <c r="F25" s="1861">
        <v>49.462000000000003</v>
      </c>
      <c r="G25" s="1861">
        <v>7.1187779999999998</v>
      </c>
      <c r="H25" s="1861">
        <v>7.28</v>
      </c>
      <c r="I25" s="1861">
        <v>35.063223000000001</v>
      </c>
      <c r="J25" s="1861">
        <v>3175.32</v>
      </c>
      <c r="K25" s="1862">
        <v>35.063223000000001</v>
      </c>
      <c r="L25" s="1861">
        <v>3175.32</v>
      </c>
      <c r="M25" s="1863">
        <v>1.1042421866142625E-2</v>
      </c>
      <c r="N25" s="1864">
        <v>55.59</v>
      </c>
      <c r="O25" s="1865">
        <v>0.61384823153886858</v>
      </c>
      <c r="P25" s="1866">
        <v>662.54531196855748</v>
      </c>
      <c r="Q25" s="1867">
        <v>36.830893892332114</v>
      </c>
    </row>
    <row r="26" spans="1:17" s="9" customFormat="1" ht="13.5" customHeight="1" x14ac:dyDescent="0.2">
      <c r="A26" s="1263"/>
      <c r="B26" s="11">
        <v>8</v>
      </c>
      <c r="C26" s="1859" t="s">
        <v>74</v>
      </c>
      <c r="D26" s="1860">
        <v>46</v>
      </c>
      <c r="E26" s="1860">
        <v>2006</v>
      </c>
      <c r="F26" s="1861">
        <v>47.811999999999998</v>
      </c>
      <c r="G26" s="1861">
        <v>9.2005909999999993</v>
      </c>
      <c r="H26" s="1861">
        <v>3.68</v>
      </c>
      <c r="I26" s="1861">
        <v>34.931415999999999</v>
      </c>
      <c r="J26" s="1861">
        <v>2989.78</v>
      </c>
      <c r="K26" s="1862">
        <v>34.931415999999999</v>
      </c>
      <c r="L26" s="1861">
        <v>2989.78</v>
      </c>
      <c r="M26" s="1863">
        <v>1.1683607489514277E-2</v>
      </c>
      <c r="N26" s="1864">
        <v>55.59</v>
      </c>
      <c r="O26" s="1865">
        <v>0.64949174034209867</v>
      </c>
      <c r="P26" s="1866">
        <v>701.01644937085666</v>
      </c>
      <c r="Q26" s="1867">
        <v>38.969504420525922</v>
      </c>
    </row>
    <row r="27" spans="1:17" s="9" customFormat="1" ht="13.5" customHeight="1" x14ac:dyDescent="0.2">
      <c r="A27" s="1263"/>
      <c r="B27" s="11">
        <v>9</v>
      </c>
      <c r="C27" s="1859" t="s">
        <v>71</v>
      </c>
      <c r="D27" s="1860">
        <v>16</v>
      </c>
      <c r="E27" s="1860">
        <v>2005</v>
      </c>
      <c r="F27" s="1861">
        <v>17.797000000000001</v>
      </c>
      <c r="G27" s="1861">
        <v>2.7194820000000002</v>
      </c>
      <c r="H27" s="1861">
        <v>1.36</v>
      </c>
      <c r="I27" s="1861">
        <v>13.717522000000001</v>
      </c>
      <c r="J27" s="1861">
        <v>1150.31</v>
      </c>
      <c r="K27" s="1862">
        <v>13.717522000000001</v>
      </c>
      <c r="L27" s="1861">
        <v>1150.31</v>
      </c>
      <c r="M27" s="1863">
        <v>1.1925065417148422E-2</v>
      </c>
      <c r="N27" s="1864">
        <v>55.59</v>
      </c>
      <c r="O27" s="1865">
        <v>0.66291438653928081</v>
      </c>
      <c r="P27" s="1866">
        <v>715.50392502890531</v>
      </c>
      <c r="Q27" s="1867">
        <v>39.774863192356847</v>
      </c>
    </row>
    <row r="28" spans="1:17" s="9" customFormat="1" ht="13.5" customHeight="1" thickBot="1" x14ac:dyDescent="0.25">
      <c r="A28" s="1264"/>
      <c r="B28" s="30">
        <v>10</v>
      </c>
      <c r="C28" s="1859" t="s">
        <v>77</v>
      </c>
      <c r="D28" s="1860">
        <v>23</v>
      </c>
      <c r="E28" s="1860">
        <v>2002</v>
      </c>
      <c r="F28" s="1861">
        <v>21.164999999999999</v>
      </c>
      <c r="G28" s="1861">
        <v>0</v>
      </c>
      <c r="H28" s="1861">
        <v>0</v>
      </c>
      <c r="I28" s="1861">
        <v>21.165003000000002</v>
      </c>
      <c r="J28" s="1861">
        <v>1743.26</v>
      </c>
      <c r="K28" s="1862">
        <v>21.165003000000002</v>
      </c>
      <c r="L28" s="1861">
        <v>1743.26</v>
      </c>
      <c r="M28" s="1863">
        <v>1.2141047806982322E-2</v>
      </c>
      <c r="N28" s="1864">
        <v>55.59</v>
      </c>
      <c r="O28" s="1865">
        <v>0.67492084759014725</v>
      </c>
      <c r="P28" s="1866">
        <v>728.46286841893925</v>
      </c>
      <c r="Q28" s="1868">
        <v>40.495250855408834</v>
      </c>
    </row>
    <row r="29" spans="1:17" ht="12.75" customHeight="1" x14ac:dyDescent="0.2">
      <c r="A29" s="1265" t="s">
        <v>78</v>
      </c>
      <c r="B29" s="79">
        <v>1</v>
      </c>
      <c r="C29" s="1869" t="s">
        <v>80</v>
      </c>
      <c r="D29" s="1870">
        <v>36</v>
      </c>
      <c r="E29" s="1870">
        <v>1987</v>
      </c>
      <c r="F29" s="1871">
        <v>28.870999999999999</v>
      </c>
      <c r="G29" s="1871">
        <v>4.2056709999999997</v>
      </c>
      <c r="H29" s="1871">
        <v>8.64</v>
      </c>
      <c r="I29" s="1871">
        <v>16.025319</v>
      </c>
      <c r="J29" s="1871">
        <v>2176.88</v>
      </c>
      <c r="K29" s="1872">
        <v>16.025319</v>
      </c>
      <c r="L29" s="1871">
        <v>2176.88</v>
      </c>
      <c r="M29" s="1873">
        <v>7.3615996288265767E-3</v>
      </c>
      <c r="N29" s="1874">
        <v>55.59</v>
      </c>
      <c r="O29" s="1875">
        <v>0.40923132336646945</v>
      </c>
      <c r="P29" s="1876">
        <v>441.69597772959463</v>
      </c>
      <c r="Q29" s="1877">
        <v>24.553879401988169</v>
      </c>
    </row>
    <row r="30" spans="1:17" s="2" customFormat="1" ht="12.75" customHeight="1" x14ac:dyDescent="0.2">
      <c r="A30" s="1266"/>
      <c r="B30" s="80">
        <v>2</v>
      </c>
      <c r="C30" s="1878" t="s">
        <v>84</v>
      </c>
      <c r="D30" s="1879">
        <v>37</v>
      </c>
      <c r="E30" s="1879">
        <v>1985</v>
      </c>
      <c r="F30" s="1880">
        <v>39.570999999999998</v>
      </c>
      <c r="G30" s="1880">
        <v>5.3200640000000003</v>
      </c>
      <c r="H30" s="1880">
        <v>8.64</v>
      </c>
      <c r="I30" s="1880">
        <v>25.610927</v>
      </c>
      <c r="J30" s="1880">
        <v>2212.4</v>
      </c>
      <c r="K30" s="1881">
        <v>25.610927</v>
      </c>
      <c r="L30" s="1880">
        <v>2212.4</v>
      </c>
      <c r="M30" s="1882">
        <v>1.1576083438799494E-2</v>
      </c>
      <c r="N30" s="1883">
        <v>55.59</v>
      </c>
      <c r="O30" s="1884">
        <v>0.64351447836286391</v>
      </c>
      <c r="P30" s="1885">
        <v>694.56500632796974</v>
      </c>
      <c r="Q30" s="1886">
        <v>38.610868701771842</v>
      </c>
    </row>
    <row r="31" spans="1:17" s="3" customFormat="1" ht="13.5" customHeight="1" x14ac:dyDescent="0.2">
      <c r="A31" s="1266"/>
      <c r="B31" s="80">
        <v>3</v>
      </c>
      <c r="C31" s="1878" t="s">
        <v>82</v>
      </c>
      <c r="D31" s="1879">
        <v>72</v>
      </c>
      <c r="E31" s="1879">
        <v>1985</v>
      </c>
      <c r="F31" s="1880">
        <v>80.727999999999994</v>
      </c>
      <c r="G31" s="1880">
        <v>10.776851000000001</v>
      </c>
      <c r="H31" s="1880">
        <v>17.28</v>
      </c>
      <c r="I31" s="1880">
        <v>52.671143999999998</v>
      </c>
      <c r="J31" s="1880">
        <v>4428.07</v>
      </c>
      <c r="K31" s="1881">
        <v>52.671143999999998</v>
      </c>
      <c r="L31" s="1880">
        <v>4428.07</v>
      </c>
      <c r="M31" s="1882">
        <v>1.189483093085701E-2</v>
      </c>
      <c r="N31" s="1883">
        <v>55.59</v>
      </c>
      <c r="O31" s="1884">
        <v>0.66123365144634116</v>
      </c>
      <c r="P31" s="1885">
        <v>713.68985585142059</v>
      </c>
      <c r="Q31" s="1886">
        <v>39.674019086780469</v>
      </c>
    </row>
    <row r="32" spans="1:17" ht="12.75" customHeight="1" x14ac:dyDescent="0.2">
      <c r="A32" s="1266"/>
      <c r="B32" s="80">
        <v>4</v>
      </c>
      <c r="C32" s="1878" t="s">
        <v>81</v>
      </c>
      <c r="D32" s="1879">
        <v>20</v>
      </c>
      <c r="E32" s="1879">
        <v>1982</v>
      </c>
      <c r="F32" s="1880">
        <v>20.085000000000001</v>
      </c>
      <c r="G32" s="1880">
        <v>2.8332839999999999</v>
      </c>
      <c r="H32" s="1880">
        <v>3.2</v>
      </c>
      <c r="I32" s="1880">
        <v>14.051718999999999</v>
      </c>
      <c r="J32" s="1880">
        <v>1071.97</v>
      </c>
      <c r="K32" s="1881">
        <v>14.051718999999999</v>
      </c>
      <c r="L32" s="1880">
        <v>1071.97</v>
      </c>
      <c r="M32" s="1882">
        <v>1.3108313665494368E-2</v>
      </c>
      <c r="N32" s="1883">
        <v>55.59</v>
      </c>
      <c r="O32" s="1884">
        <v>0.72869115666483197</v>
      </c>
      <c r="P32" s="1885">
        <v>786.49881992966209</v>
      </c>
      <c r="Q32" s="1886">
        <v>43.721469399889919</v>
      </c>
    </row>
    <row r="33" spans="1:19" ht="11.25" customHeight="1" x14ac:dyDescent="0.2">
      <c r="A33" s="1266"/>
      <c r="B33" s="80">
        <v>5</v>
      </c>
      <c r="C33" s="1878" t="s">
        <v>85</v>
      </c>
      <c r="D33" s="1879">
        <v>20</v>
      </c>
      <c r="E33" s="1879">
        <v>1975</v>
      </c>
      <c r="F33" s="1880">
        <v>22.670999999999999</v>
      </c>
      <c r="G33" s="1880">
        <v>2.821529</v>
      </c>
      <c r="H33" s="1880">
        <v>3.2</v>
      </c>
      <c r="I33" s="1880">
        <v>16.649470999999998</v>
      </c>
      <c r="J33" s="1880">
        <v>1098.2</v>
      </c>
      <c r="K33" s="1881">
        <v>16.649470999999998</v>
      </c>
      <c r="L33" s="1880">
        <v>1098.2</v>
      </c>
      <c r="M33" s="1882">
        <v>1.5160691130941539E-2</v>
      </c>
      <c r="N33" s="1883">
        <v>55.59</v>
      </c>
      <c r="O33" s="1884">
        <v>0.84278281996904025</v>
      </c>
      <c r="P33" s="1885">
        <v>909.64146785649234</v>
      </c>
      <c r="Q33" s="1886">
        <v>50.566969198142409</v>
      </c>
    </row>
    <row r="34" spans="1:19" ht="11.25" customHeight="1" x14ac:dyDescent="0.2">
      <c r="A34" s="1266"/>
      <c r="B34" s="80">
        <v>6</v>
      </c>
      <c r="C34" s="1878" t="s">
        <v>87</v>
      </c>
      <c r="D34" s="1879">
        <v>40</v>
      </c>
      <c r="E34" s="1879">
        <v>1983</v>
      </c>
      <c r="F34" s="1880">
        <v>45.793999999999997</v>
      </c>
      <c r="G34" s="1880">
        <v>5.4979639999999996</v>
      </c>
      <c r="H34" s="1880">
        <v>6.4</v>
      </c>
      <c r="I34" s="1880">
        <v>33.896039999999999</v>
      </c>
      <c r="J34" s="1880">
        <v>2186.7199999999998</v>
      </c>
      <c r="K34" s="1881">
        <v>33.896039999999999</v>
      </c>
      <c r="L34" s="1880">
        <v>2186.7199999999998</v>
      </c>
      <c r="M34" s="1882">
        <v>1.5500859735128412E-2</v>
      </c>
      <c r="N34" s="1883">
        <v>55.59</v>
      </c>
      <c r="O34" s="1884">
        <v>0.86169279267578847</v>
      </c>
      <c r="P34" s="1885">
        <v>930.05158410770468</v>
      </c>
      <c r="Q34" s="1886">
        <v>51.701567560547311</v>
      </c>
    </row>
    <row r="35" spans="1:19" ht="11.25" customHeight="1" x14ac:dyDescent="0.2">
      <c r="A35" s="1266"/>
      <c r="B35" s="80">
        <v>7</v>
      </c>
      <c r="C35" s="1878" t="s">
        <v>83</v>
      </c>
      <c r="D35" s="1879">
        <v>72</v>
      </c>
      <c r="E35" s="1879">
        <v>1989</v>
      </c>
      <c r="F35" s="1880">
        <v>93.218000000000004</v>
      </c>
      <c r="G35" s="1880">
        <v>9.1882459999999995</v>
      </c>
      <c r="H35" s="1880">
        <v>17.28</v>
      </c>
      <c r="I35" s="1880">
        <v>66.749759999999995</v>
      </c>
      <c r="J35" s="1880">
        <v>4195.87</v>
      </c>
      <c r="K35" s="1881">
        <v>66.749759999999995</v>
      </c>
      <c r="L35" s="1880">
        <v>4195.87</v>
      </c>
      <c r="M35" s="1882">
        <v>1.5908443302580871E-2</v>
      </c>
      <c r="N35" s="1883">
        <v>55.59</v>
      </c>
      <c r="O35" s="1884">
        <v>0.88435036319047067</v>
      </c>
      <c r="P35" s="1885">
        <v>954.50659815485233</v>
      </c>
      <c r="Q35" s="1886">
        <v>53.061021791428246</v>
      </c>
    </row>
    <row r="36" spans="1:19" ht="11.25" customHeight="1" x14ac:dyDescent="0.2">
      <c r="A36" s="1266"/>
      <c r="B36" s="80">
        <v>8</v>
      </c>
      <c r="C36" s="1878" t="s">
        <v>79</v>
      </c>
      <c r="D36" s="1879">
        <v>35</v>
      </c>
      <c r="E36" s="1879" t="s">
        <v>36</v>
      </c>
      <c r="F36" s="1880">
        <v>49.398000000000003</v>
      </c>
      <c r="G36" s="1880">
        <v>5.2018630000000003</v>
      </c>
      <c r="H36" s="1880">
        <v>8.64</v>
      </c>
      <c r="I36" s="1880">
        <v>35.556137999999997</v>
      </c>
      <c r="J36" s="1880">
        <v>2212.0500000000002</v>
      </c>
      <c r="K36" s="1881">
        <v>35.556137999999997</v>
      </c>
      <c r="L36" s="1880">
        <v>2212.0500000000002</v>
      </c>
      <c r="M36" s="1882">
        <v>1.6073840103071807E-2</v>
      </c>
      <c r="N36" s="1883">
        <v>55.59</v>
      </c>
      <c r="O36" s="1884">
        <v>0.89354477132976184</v>
      </c>
      <c r="P36" s="1885">
        <v>964.43040618430837</v>
      </c>
      <c r="Q36" s="1886">
        <v>53.612686279785706</v>
      </c>
    </row>
    <row r="37" spans="1:19" ht="11.25" customHeight="1" x14ac:dyDescent="0.2">
      <c r="A37" s="1266"/>
      <c r="B37" s="80">
        <v>9</v>
      </c>
      <c r="C37" s="1878" t="s">
        <v>86</v>
      </c>
      <c r="D37" s="1879">
        <v>20</v>
      </c>
      <c r="E37" s="1879">
        <v>1991</v>
      </c>
      <c r="F37" s="1880">
        <v>25.18</v>
      </c>
      <c r="G37" s="1880">
        <v>2.8477809999999999</v>
      </c>
      <c r="H37" s="1880">
        <v>3.2</v>
      </c>
      <c r="I37" s="1880">
        <v>19.132221000000001</v>
      </c>
      <c r="J37" s="1880">
        <v>1071.33</v>
      </c>
      <c r="K37" s="1881">
        <v>19.132221000000001</v>
      </c>
      <c r="L37" s="1880">
        <v>1071.33</v>
      </c>
      <c r="M37" s="1882">
        <v>1.7858382571196551E-2</v>
      </c>
      <c r="N37" s="1883">
        <v>55.59</v>
      </c>
      <c r="O37" s="1884">
        <v>0.99274748713281635</v>
      </c>
      <c r="P37" s="1885">
        <v>1071.502954271793</v>
      </c>
      <c r="Q37" s="1886">
        <v>59.564849227968978</v>
      </c>
    </row>
    <row r="38" spans="1:19" ht="15.75" customHeight="1" thickBot="1" x14ac:dyDescent="0.25">
      <c r="A38" s="1267"/>
      <c r="B38" s="81">
        <v>10</v>
      </c>
      <c r="C38" s="1887" t="s">
        <v>88</v>
      </c>
      <c r="D38" s="1888">
        <v>36</v>
      </c>
      <c r="E38" s="1888">
        <v>1986</v>
      </c>
      <c r="F38" s="1889">
        <v>50.273000000000003</v>
      </c>
      <c r="G38" s="1889">
        <v>5.0655700000000001</v>
      </c>
      <c r="H38" s="1889">
        <v>5.76</v>
      </c>
      <c r="I38" s="1889">
        <v>39.447431999999999</v>
      </c>
      <c r="J38" s="1889">
        <v>1988.92</v>
      </c>
      <c r="K38" s="1890">
        <v>39.447431999999999</v>
      </c>
      <c r="L38" s="1889">
        <v>1988.92</v>
      </c>
      <c r="M38" s="1891">
        <v>1.9833594111377029E-2</v>
      </c>
      <c r="N38" s="1892">
        <v>55.59</v>
      </c>
      <c r="O38" s="1893">
        <v>1.1025494966514491</v>
      </c>
      <c r="P38" s="1894">
        <v>1190.0156466826218</v>
      </c>
      <c r="Q38" s="1895">
        <v>66.152969799086947</v>
      </c>
    </row>
    <row r="39" spans="1:19" ht="11.25" customHeight="1" x14ac:dyDescent="0.2">
      <c r="A39" s="1248" t="s">
        <v>89</v>
      </c>
      <c r="B39" s="62">
        <v>1</v>
      </c>
      <c r="C39" s="1896" t="s">
        <v>563</v>
      </c>
      <c r="D39" s="1897">
        <v>72</v>
      </c>
      <c r="E39" s="1897">
        <v>1977</v>
      </c>
      <c r="F39" s="1898">
        <v>81.495000000000005</v>
      </c>
      <c r="G39" s="1898">
        <v>9.7900550000000006</v>
      </c>
      <c r="H39" s="1898">
        <v>11.52</v>
      </c>
      <c r="I39" s="1898">
        <v>60.184964000000001</v>
      </c>
      <c r="J39" s="1898">
        <v>3773.19</v>
      </c>
      <c r="K39" s="1899">
        <v>60.184964000000001</v>
      </c>
      <c r="L39" s="1898">
        <v>3773.19</v>
      </c>
      <c r="M39" s="1900">
        <v>1.5950684699153766E-2</v>
      </c>
      <c r="N39" s="1901">
        <v>55.59</v>
      </c>
      <c r="O39" s="1902">
        <v>0.8866985624259579</v>
      </c>
      <c r="P39" s="1903">
        <v>957.04108194922594</v>
      </c>
      <c r="Q39" s="1904">
        <v>53.201913745557476</v>
      </c>
    </row>
    <row r="40" spans="1:19" x14ac:dyDescent="0.2">
      <c r="A40" s="1215"/>
      <c r="B40" s="62">
        <v>2</v>
      </c>
      <c r="C40" s="1896" t="s">
        <v>96</v>
      </c>
      <c r="D40" s="1897">
        <v>60</v>
      </c>
      <c r="E40" s="1897">
        <v>1985</v>
      </c>
      <c r="F40" s="1898">
        <v>68.427999999999997</v>
      </c>
      <c r="G40" s="1898">
        <v>7.5982459999999996</v>
      </c>
      <c r="H40" s="1898">
        <v>9.52</v>
      </c>
      <c r="I40" s="1898">
        <v>51.309764999999999</v>
      </c>
      <c r="J40" s="1898">
        <v>3133.55</v>
      </c>
      <c r="K40" s="1899">
        <v>51.309764999999999</v>
      </c>
      <c r="L40" s="1898">
        <v>3133.55</v>
      </c>
      <c r="M40" s="1900">
        <v>1.6374324647763717E-2</v>
      </c>
      <c r="N40" s="1901">
        <v>55.59</v>
      </c>
      <c r="O40" s="1902">
        <v>0.91024870716918505</v>
      </c>
      <c r="P40" s="1903">
        <v>982.45947886582292</v>
      </c>
      <c r="Q40" s="1904">
        <v>54.614922430151097</v>
      </c>
    </row>
    <row r="41" spans="1:19" x14ac:dyDescent="0.2">
      <c r="A41" s="1215"/>
      <c r="B41" s="62">
        <v>3</v>
      </c>
      <c r="C41" s="1896" t="s">
        <v>92</v>
      </c>
      <c r="D41" s="1897">
        <v>88</v>
      </c>
      <c r="E41" s="1897">
        <v>1986</v>
      </c>
      <c r="F41" s="1898">
        <v>123.40600000000001</v>
      </c>
      <c r="G41" s="1898">
        <v>13.475292</v>
      </c>
      <c r="H41" s="1898">
        <v>19.52</v>
      </c>
      <c r="I41" s="1898">
        <v>90.410707000000002</v>
      </c>
      <c r="J41" s="1898">
        <v>5195.53</v>
      </c>
      <c r="K41" s="1899">
        <v>90.410707000000002</v>
      </c>
      <c r="L41" s="1898">
        <v>5195.53</v>
      </c>
      <c r="M41" s="1900">
        <v>1.7401633134636892E-2</v>
      </c>
      <c r="N41" s="1901">
        <v>55.59</v>
      </c>
      <c r="O41" s="1902">
        <v>0.96735678595446484</v>
      </c>
      <c r="P41" s="1903">
        <v>1044.0979880782136</v>
      </c>
      <c r="Q41" s="1904">
        <v>58.041407157267898</v>
      </c>
    </row>
    <row r="42" spans="1:19" ht="12.75" customHeight="1" x14ac:dyDescent="0.2">
      <c r="A42" s="1215"/>
      <c r="B42" s="62">
        <v>4</v>
      </c>
      <c r="C42" s="1896" t="s">
        <v>95</v>
      </c>
      <c r="D42" s="1897">
        <v>60</v>
      </c>
      <c r="E42" s="1897">
        <v>1980</v>
      </c>
      <c r="F42" s="1898">
        <v>74.716999999999999</v>
      </c>
      <c r="G42" s="1898">
        <v>8.2883040000000001</v>
      </c>
      <c r="H42" s="1898">
        <v>9.6</v>
      </c>
      <c r="I42" s="1898">
        <v>56.828696000000001</v>
      </c>
      <c r="J42" s="1898">
        <v>3250.97</v>
      </c>
      <c r="K42" s="1899">
        <v>56.828696000000001</v>
      </c>
      <c r="L42" s="1898">
        <v>3250.97</v>
      </c>
      <c r="M42" s="1900">
        <v>1.7480535347911549E-2</v>
      </c>
      <c r="N42" s="1901">
        <v>55.59</v>
      </c>
      <c r="O42" s="1902">
        <v>0.97174295999040305</v>
      </c>
      <c r="P42" s="1903">
        <v>1048.8321208746929</v>
      </c>
      <c r="Q42" s="1904">
        <v>58.304577599424185</v>
      </c>
      <c r="S42" s="725"/>
    </row>
    <row r="43" spans="1:19" s="6" customFormat="1" x14ac:dyDescent="0.2">
      <c r="A43" s="1215"/>
      <c r="B43" s="62">
        <v>5</v>
      </c>
      <c r="C43" s="1896" t="s">
        <v>97</v>
      </c>
      <c r="D43" s="1897">
        <v>70</v>
      </c>
      <c r="E43" s="1897" t="s">
        <v>36</v>
      </c>
      <c r="F43" s="1898">
        <v>43.677</v>
      </c>
      <c r="G43" s="1898">
        <v>6.2784129999999996</v>
      </c>
      <c r="H43" s="1898">
        <v>0.48</v>
      </c>
      <c r="I43" s="1898">
        <v>36.918585999999998</v>
      </c>
      <c r="J43" s="1898">
        <v>2072.2600000000002</v>
      </c>
      <c r="K43" s="1899">
        <v>36.918585999999998</v>
      </c>
      <c r="L43" s="1898">
        <v>2072.2600000000002</v>
      </c>
      <c r="M43" s="1900">
        <v>1.7815614835976178E-2</v>
      </c>
      <c r="N43" s="1901">
        <v>55.59</v>
      </c>
      <c r="O43" s="1902">
        <v>0.99037002873191582</v>
      </c>
      <c r="P43" s="1903">
        <v>1068.9368901585708</v>
      </c>
      <c r="Q43" s="1904">
        <v>59.422201723914959</v>
      </c>
      <c r="S43" s="726"/>
    </row>
    <row r="44" spans="1:19" x14ac:dyDescent="0.2">
      <c r="A44" s="1215"/>
      <c r="B44" s="62">
        <v>6</v>
      </c>
      <c r="C44" s="1896" t="s">
        <v>91</v>
      </c>
      <c r="D44" s="1897">
        <v>32</v>
      </c>
      <c r="E44" s="1897">
        <v>1986</v>
      </c>
      <c r="F44" s="1898">
        <v>48.112000000000002</v>
      </c>
      <c r="G44" s="1898">
        <v>4.937487</v>
      </c>
      <c r="H44" s="1898">
        <v>7.68</v>
      </c>
      <c r="I44" s="1898">
        <v>35.494501</v>
      </c>
      <c r="J44" s="1898">
        <v>1927.93</v>
      </c>
      <c r="K44" s="1899">
        <v>35.494501</v>
      </c>
      <c r="L44" s="1898">
        <v>1927.93</v>
      </c>
      <c r="M44" s="1900">
        <v>1.8410679329643711E-2</v>
      </c>
      <c r="N44" s="1901">
        <v>55.59</v>
      </c>
      <c r="O44" s="1902">
        <v>1.023449663934894</v>
      </c>
      <c r="P44" s="1903">
        <v>1104.6407597786229</v>
      </c>
      <c r="Q44" s="1904">
        <v>61.406979836093647</v>
      </c>
    </row>
    <row r="45" spans="1:19" x14ac:dyDescent="0.2">
      <c r="A45" s="1215"/>
      <c r="B45" s="62">
        <v>7</v>
      </c>
      <c r="C45" s="1896" t="s">
        <v>90</v>
      </c>
      <c r="D45" s="1897">
        <v>40</v>
      </c>
      <c r="E45" s="1897">
        <v>1987</v>
      </c>
      <c r="F45" s="1898">
        <v>51.372</v>
      </c>
      <c r="G45" s="1898">
        <v>5.1219000000000001</v>
      </c>
      <c r="H45" s="1898">
        <v>6.4</v>
      </c>
      <c r="I45" s="1898">
        <v>39.850102999999997</v>
      </c>
      <c r="J45" s="1898">
        <v>2155.0100000000002</v>
      </c>
      <c r="K45" s="1899">
        <v>39.850102999999997</v>
      </c>
      <c r="L45" s="1898">
        <v>2155.0100000000002</v>
      </c>
      <c r="M45" s="1900">
        <v>1.8491841337163164E-2</v>
      </c>
      <c r="N45" s="1901">
        <v>55.59</v>
      </c>
      <c r="O45" s="1902">
        <v>1.0279614599329003</v>
      </c>
      <c r="P45" s="1903">
        <v>1109.5104802297899</v>
      </c>
      <c r="Q45" s="1904">
        <v>61.677687595974021</v>
      </c>
    </row>
    <row r="46" spans="1:19" x14ac:dyDescent="0.2">
      <c r="A46" s="1215"/>
      <c r="B46" s="62">
        <v>8</v>
      </c>
      <c r="C46" s="1896" t="s">
        <v>93</v>
      </c>
      <c r="D46" s="1897">
        <v>71</v>
      </c>
      <c r="E46" s="1897">
        <v>1985</v>
      </c>
      <c r="F46" s="1898">
        <v>110.715</v>
      </c>
      <c r="G46" s="1898">
        <v>8.847702</v>
      </c>
      <c r="H46" s="1898">
        <v>17.28</v>
      </c>
      <c r="I46" s="1898">
        <v>84.587292000000005</v>
      </c>
      <c r="J46" s="1898">
        <v>4324.5</v>
      </c>
      <c r="K46" s="1899">
        <v>84.587292000000005</v>
      </c>
      <c r="L46" s="1898">
        <v>4324.5</v>
      </c>
      <c r="M46" s="1900">
        <v>1.9560016649323622E-2</v>
      </c>
      <c r="N46" s="1901">
        <v>55.59</v>
      </c>
      <c r="O46" s="1902">
        <v>1.0873413255359001</v>
      </c>
      <c r="P46" s="1903">
        <v>1173.6009989594174</v>
      </c>
      <c r="Q46" s="1904">
        <v>65.240479532154026</v>
      </c>
    </row>
    <row r="47" spans="1:19" x14ac:dyDescent="0.2">
      <c r="A47" s="1215"/>
      <c r="B47" s="62">
        <v>9</v>
      </c>
      <c r="C47" s="1896" t="s">
        <v>292</v>
      </c>
      <c r="D47" s="1897">
        <v>31</v>
      </c>
      <c r="E47" s="1897">
        <v>1986</v>
      </c>
      <c r="F47" s="1898">
        <v>46.305</v>
      </c>
      <c r="G47" s="1898">
        <v>4.2160820000000001</v>
      </c>
      <c r="H47" s="1898">
        <v>4.96</v>
      </c>
      <c r="I47" s="1898">
        <v>37.128919000000003</v>
      </c>
      <c r="J47" s="1898">
        <v>1870.28</v>
      </c>
      <c r="K47" s="1899">
        <v>37.128919000000003</v>
      </c>
      <c r="L47" s="1898">
        <v>1870.28</v>
      </c>
      <c r="M47" s="1900">
        <v>1.9852064396774817E-2</v>
      </c>
      <c r="N47" s="1901">
        <v>55.59</v>
      </c>
      <c r="O47" s="1902">
        <v>1.103576259816712</v>
      </c>
      <c r="P47" s="1903">
        <v>1191.123863806489</v>
      </c>
      <c r="Q47" s="1904">
        <v>66.21457558900272</v>
      </c>
    </row>
    <row r="48" spans="1:19" ht="12" thickBot="1" x14ac:dyDescent="0.25">
      <c r="A48" s="1268"/>
      <c r="B48" s="82">
        <v>10</v>
      </c>
      <c r="C48" s="1905" t="s">
        <v>94</v>
      </c>
      <c r="D48" s="1906">
        <v>59</v>
      </c>
      <c r="E48" s="1906">
        <v>1964</v>
      </c>
      <c r="F48" s="1907">
        <v>69.823999999999998</v>
      </c>
      <c r="G48" s="1907">
        <v>6.8423249999999998</v>
      </c>
      <c r="H48" s="1907">
        <v>9.1199999999999992</v>
      </c>
      <c r="I48" s="1907">
        <v>53.861674000000001</v>
      </c>
      <c r="J48" s="1907">
        <v>2642.27</v>
      </c>
      <c r="K48" s="1908">
        <v>53.861674000000001</v>
      </c>
      <c r="L48" s="1907">
        <v>2642.27</v>
      </c>
      <c r="M48" s="1909">
        <v>2.0384621556464706E-2</v>
      </c>
      <c r="N48" s="1910">
        <v>55.59</v>
      </c>
      <c r="O48" s="1911">
        <v>1.1331811123238731</v>
      </c>
      <c r="P48" s="1912">
        <v>1223.0772933878825</v>
      </c>
      <c r="Q48" s="1913">
        <v>67.990866739432391</v>
      </c>
    </row>
    <row r="49" spans="1:17" s="7" customFormat="1" ht="11.25" customHeight="1" x14ac:dyDescent="0.2">
      <c r="A49" s="1269" t="s">
        <v>98</v>
      </c>
      <c r="B49" s="83">
        <v>1</v>
      </c>
      <c r="C49" s="1914" t="s">
        <v>105</v>
      </c>
      <c r="D49" s="1915">
        <v>108</v>
      </c>
      <c r="E49" s="1915" t="s">
        <v>36</v>
      </c>
      <c r="F49" s="1916">
        <v>78.132000000000005</v>
      </c>
      <c r="G49" s="1916">
        <v>9.6415769999999998</v>
      </c>
      <c r="H49" s="1916">
        <v>17.2</v>
      </c>
      <c r="I49" s="1916">
        <v>51.290432000000003</v>
      </c>
      <c r="J49" s="1916">
        <v>2642.7</v>
      </c>
      <c r="K49" s="1917">
        <v>51.290432000000003</v>
      </c>
      <c r="L49" s="1916">
        <v>2642.7</v>
      </c>
      <c r="M49" s="1918">
        <v>1.9408344496159233E-2</v>
      </c>
      <c r="N49" s="1919">
        <v>55.59</v>
      </c>
      <c r="O49" s="1920">
        <v>1.0789098705414919</v>
      </c>
      <c r="P49" s="1921">
        <v>1164.500669769554</v>
      </c>
      <c r="Q49" s="1922">
        <v>64.734592232489504</v>
      </c>
    </row>
    <row r="50" spans="1:17" s="7" customFormat="1" x14ac:dyDescent="0.2">
      <c r="A50" s="1270"/>
      <c r="B50" s="84">
        <v>2</v>
      </c>
      <c r="C50" s="1914" t="s">
        <v>564</v>
      </c>
      <c r="D50" s="1915">
        <v>36</v>
      </c>
      <c r="E50" s="1915">
        <v>1979</v>
      </c>
      <c r="F50" s="1916">
        <v>54.732999999999997</v>
      </c>
      <c r="G50" s="1916">
        <v>5.7618530000000003</v>
      </c>
      <c r="H50" s="1916">
        <v>8.64</v>
      </c>
      <c r="I50" s="1916">
        <v>40.331145999999997</v>
      </c>
      <c r="J50" s="1916">
        <v>2065.8000000000002</v>
      </c>
      <c r="K50" s="1917">
        <v>40.331145999999997</v>
      </c>
      <c r="L50" s="1916">
        <v>2065.8000000000002</v>
      </c>
      <c r="M50" s="1918">
        <v>1.9523257817794556E-2</v>
      </c>
      <c r="N50" s="1919">
        <v>55.59</v>
      </c>
      <c r="O50" s="1920">
        <v>1.0852979020911995</v>
      </c>
      <c r="P50" s="1921">
        <v>1171.3954690676733</v>
      </c>
      <c r="Q50" s="1922">
        <v>65.117874125471971</v>
      </c>
    </row>
    <row r="51" spans="1:17" ht="13.5" customHeight="1" x14ac:dyDescent="0.2">
      <c r="A51" s="1270"/>
      <c r="B51" s="84">
        <v>3</v>
      </c>
      <c r="C51" s="1914" t="s">
        <v>565</v>
      </c>
      <c r="D51" s="1915">
        <v>60</v>
      </c>
      <c r="E51" s="1915">
        <v>1988</v>
      </c>
      <c r="F51" s="1916">
        <v>84.040999999999997</v>
      </c>
      <c r="G51" s="1916">
        <v>9.1682240000000004</v>
      </c>
      <c r="H51" s="1916">
        <v>9.6</v>
      </c>
      <c r="I51" s="1916">
        <v>65.272778000000002</v>
      </c>
      <c r="J51" s="1916">
        <v>3234.74</v>
      </c>
      <c r="K51" s="1917">
        <v>65.272778000000002</v>
      </c>
      <c r="L51" s="1916">
        <v>3234.74</v>
      </c>
      <c r="M51" s="1918">
        <v>2.0178678348182544E-2</v>
      </c>
      <c r="N51" s="1919">
        <v>55.59</v>
      </c>
      <c r="O51" s="1920">
        <v>1.1217327293754678</v>
      </c>
      <c r="P51" s="1921">
        <v>1210.7207008909527</v>
      </c>
      <c r="Q51" s="1922">
        <v>67.303963762528056</v>
      </c>
    </row>
    <row r="52" spans="1:17" ht="12.75" customHeight="1" x14ac:dyDescent="0.2">
      <c r="A52" s="1270"/>
      <c r="B52" s="84">
        <v>4</v>
      </c>
      <c r="C52" s="1914" t="s">
        <v>103</v>
      </c>
      <c r="D52" s="1915">
        <v>22</v>
      </c>
      <c r="E52" s="1915">
        <v>1981</v>
      </c>
      <c r="F52" s="1916">
        <v>30.733000000000001</v>
      </c>
      <c r="G52" s="1916">
        <v>3.5737700000000001</v>
      </c>
      <c r="H52" s="1916">
        <v>3.52</v>
      </c>
      <c r="I52" s="1916">
        <v>23.639233999999998</v>
      </c>
      <c r="J52" s="1916">
        <v>1167.51</v>
      </c>
      <c r="K52" s="1917">
        <v>23.639233999999998</v>
      </c>
      <c r="L52" s="1916">
        <v>1167.51</v>
      </c>
      <c r="M52" s="1918">
        <v>2.0247564474822483E-2</v>
      </c>
      <c r="N52" s="1919">
        <v>55.59</v>
      </c>
      <c r="O52" s="1920">
        <v>1.1255621091553818</v>
      </c>
      <c r="P52" s="1921">
        <v>1214.853868489349</v>
      </c>
      <c r="Q52" s="1922">
        <v>67.533726549322921</v>
      </c>
    </row>
    <row r="53" spans="1:17" s="6" customFormat="1" x14ac:dyDescent="0.2">
      <c r="A53" s="1270"/>
      <c r="B53" s="84">
        <v>5</v>
      </c>
      <c r="C53" s="1914" t="s">
        <v>100</v>
      </c>
      <c r="D53" s="1915">
        <v>48</v>
      </c>
      <c r="E53" s="1915">
        <v>1963</v>
      </c>
      <c r="F53" s="1916">
        <v>47.3</v>
      </c>
      <c r="G53" s="1916">
        <v>6.8361000000000001</v>
      </c>
      <c r="H53" s="1916">
        <v>0.49</v>
      </c>
      <c r="I53" s="1916">
        <v>39.973905999999999</v>
      </c>
      <c r="J53" s="1916">
        <v>1913.87</v>
      </c>
      <c r="K53" s="1917">
        <v>39.973905999999999</v>
      </c>
      <c r="L53" s="1916">
        <v>1913.87</v>
      </c>
      <c r="M53" s="1918">
        <v>2.0886426977798911E-2</v>
      </c>
      <c r="N53" s="1919">
        <v>55.59</v>
      </c>
      <c r="O53" s="1920">
        <v>1.1610764756958416</v>
      </c>
      <c r="P53" s="1921">
        <v>1253.1856186679347</v>
      </c>
      <c r="Q53" s="1922">
        <v>69.66458854175049</v>
      </c>
    </row>
    <row r="54" spans="1:17" x14ac:dyDescent="0.2">
      <c r="A54" s="1270"/>
      <c r="B54" s="84">
        <v>6</v>
      </c>
      <c r="C54" s="1914" t="s">
        <v>566</v>
      </c>
      <c r="D54" s="1915">
        <v>24</v>
      </c>
      <c r="E54" s="1915">
        <v>1940</v>
      </c>
      <c r="F54" s="1916">
        <v>38.920999999999999</v>
      </c>
      <c r="G54" s="1916">
        <v>3.2719269999999998</v>
      </c>
      <c r="H54" s="1916">
        <v>0.25</v>
      </c>
      <c r="I54" s="1916">
        <v>35.399073999999999</v>
      </c>
      <c r="J54" s="1916">
        <v>1626.2</v>
      </c>
      <c r="K54" s="1917">
        <v>35.399073999999999</v>
      </c>
      <c r="L54" s="1916">
        <v>1626.2</v>
      </c>
      <c r="M54" s="1918">
        <v>2.1767970729307588E-2</v>
      </c>
      <c r="N54" s="1919">
        <v>55.59</v>
      </c>
      <c r="O54" s="1920">
        <v>1.2100814928422088</v>
      </c>
      <c r="P54" s="1921">
        <v>1306.0782437584553</v>
      </c>
      <c r="Q54" s="1922">
        <v>72.604889570532535</v>
      </c>
    </row>
    <row r="55" spans="1:17" s="6" customFormat="1" x14ac:dyDescent="0.2">
      <c r="A55" s="1270"/>
      <c r="B55" s="84">
        <v>7</v>
      </c>
      <c r="C55" s="1914" t="s">
        <v>104</v>
      </c>
      <c r="D55" s="1915">
        <v>25</v>
      </c>
      <c r="E55" s="1915">
        <v>1940</v>
      </c>
      <c r="F55" s="1916">
        <v>39.773000000000003</v>
      </c>
      <c r="G55" s="1916">
        <v>2.5557050000000001</v>
      </c>
      <c r="H55" s="1916">
        <v>3.52</v>
      </c>
      <c r="I55" s="1916">
        <v>33.697291999999997</v>
      </c>
      <c r="J55" s="1916">
        <v>1544.26</v>
      </c>
      <c r="K55" s="1917">
        <v>33.697291999999997</v>
      </c>
      <c r="L55" s="1916">
        <v>1544.26</v>
      </c>
      <c r="M55" s="1918">
        <v>2.1820996464325955E-2</v>
      </c>
      <c r="N55" s="1919">
        <v>55.59</v>
      </c>
      <c r="O55" s="1920">
        <v>1.21302919345188</v>
      </c>
      <c r="P55" s="1921">
        <v>1309.2597878595573</v>
      </c>
      <c r="Q55" s="1922">
        <v>72.781751607112795</v>
      </c>
    </row>
    <row r="56" spans="1:17" x14ac:dyDescent="0.2">
      <c r="A56" s="1270"/>
      <c r="B56" s="84">
        <v>8</v>
      </c>
      <c r="C56" s="1914" t="s">
        <v>101</v>
      </c>
      <c r="D56" s="1915">
        <v>60</v>
      </c>
      <c r="E56" s="1915">
        <v>1981</v>
      </c>
      <c r="F56" s="1916">
        <v>89.346999999999994</v>
      </c>
      <c r="G56" s="1916">
        <v>9.7019099999999998</v>
      </c>
      <c r="H56" s="1916">
        <v>9.6</v>
      </c>
      <c r="I56" s="1916">
        <v>70.045095000000003</v>
      </c>
      <c r="J56" s="1916">
        <v>3139.2</v>
      </c>
      <c r="K56" s="1917">
        <v>70.045095000000003</v>
      </c>
      <c r="L56" s="1916">
        <v>3139.2</v>
      </c>
      <c r="M56" s="1918">
        <v>2.2313039946483183E-2</v>
      </c>
      <c r="N56" s="1919">
        <v>55.59</v>
      </c>
      <c r="O56" s="1920">
        <v>1.2403818906250001</v>
      </c>
      <c r="P56" s="1921">
        <v>1338.7823967889908</v>
      </c>
      <c r="Q56" s="1922">
        <v>74.4229134375</v>
      </c>
    </row>
    <row r="57" spans="1:17" x14ac:dyDescent="0.2">
      <c r="A57" s="1270"/>
      <c r="B57" s="84">
        <v>9</v>
      </c>
      <c r="C57" s="1914" t="s">
        <v>99</v>
      </c>
      <c r="D57" s="1915">
        <v>32</v>
      </c>
      <c r="E57" s="1915">
        <v>1960</v>
      </c>
      <c r="F57" s="1916">
        <v>31.347000000000001</v>
      </c>
      <c r="G57" s="1916">
        <v>3.3797470000000001</v>
      </c>
      <c r="H57" s="1916">
        <v>0.32</v>
      </c>
      <c r="I57" s="1916">
        <v>27.647258000000001</v>
      </c>
      <c r="J57" s="1916">
        <v>1214.6199999999999</v>
      </c>
      <c r="K57" s="1917">
        <v>27.647258000000001</v>
      </c>
      <c r="L57" s="1916">
        <v>1214.6199999999999</v>
      </c>
      <c r="M57" s="1918">
        <v>2.2762063855362172E-2</v>
      </c>
      <c r="N57" s="1919">
        <v>55.59</v>
      </c>
      <c r="O57" s="1920">
        <v>1.2653431297195832</v>
      </c>
      <c r="P57" s="1921">
        <v>1365.7238313217304</v>
      </c>
      <c r="Q57" s="1922">
        <v>75.920587783174994</v>
      </c>
    </row>
    <row r="58" spans="1:17" s="6" customFormat="1" ht="12" thickBot="1" x14ac:dyDescent="0.25">
      <c r="A58" s="1270"/>
      <c r="B58" s="488">
        <v>10</v>
      </c>
      <c r="C58" s="1914" t="s">
        <v>102</v>
      </c>
      <c r="D58" s="1915">
        <v>47</v>
      </c>
      <c r="E58" s="1915" t="s">
        <v>36</v>
      </c>
      <c r="F58" s="1916">
        <v>50.521000000000001</v>
      </c>
      <c r="G58" s="1916">
        <v>5.1356200000000003</v>
      </c>
      <c r="H58" s="1916">
        <v>0</v>
      </c>
      <c r="I58" s="1916">
        <v>45.385378000000003</v>
      </c>
      <c r="J58" s="1916">
        <v>1879.63</v>
      </c>
      <c r="K58" s="1917">
        <v>45.385378000000003</v>
      </c>
      <c r="L58" s="1916">
        <v>1879.63</v>
      </c>
      <c r="M58" s="1918">
        <v>2.4145910631347658E-2</v>
      </c>
      <c r="N58" s="1919">
        <v>55.59</v>
      </c>
      <c r="O58" s="1920">
        <v>1.3422711719966163</v>
      </c>
      <c r="P58" s="1921">
        <v>1448.7546378808595</v>
      </c>
      <c r="Q58" s="1922">
        <v>80.536270319796984</v>
      </c>
    </row>
    <row r="59" spans="1:17" ht="12.75" customHeight="1" x14ac:dyDescent="0.2">
      <c r="A59" s="1162" t="s">
        <v>106</v>
      </c>
      <c r="B59" s="16">
        <v>1</v>
      </c>
      <c r="C59" s="1923" t="s">
        <v>37</v>
      </c>
      <c r="D59" s="1924">
        <v>4</v>
      </c>
      <c r="E59" s="1924">
        <v>1963</v>
      </c>
      <c r="F59" s="1925">
        <v>4.1109999999999998</v>
      </c>
      <c r="G59" s="1925">
        <v>0.465889</v>
      </c>
      <c r="H59" s="1925">
        <v>0.04</v>
      </c>
      <c r="I59" s="1925">
        <v>3.6051099999999998</v>
      </c>
      <c r="J59" s="1925">
        <v>150.99</v>
      </c>
      <c r="K59" s="1926">
        <v>3.6051099999999998</v>
      </c>
      <c r="L59" s="1925">
        <v>150.99</v>
      </c>
      <c r="M59" s="1927">
        <v>2.3876481886217629E-2</v>
      </c>
      <c r="N59" s="1928">
        <v>55.59</v>
      </c>
      <c r="O59" s="1929">
        <v>1.327293628054838</v>
      </c>
      <c r="P59" s="1930">
        <v>1432.5889131730578</v>
      </c>
      <c r="Q59" s="1931">
        <v>79.637617683290287</v>
      </c>
    </row>
    <row r="60" spans="1:17" s="6" customFormat="1" ht="12.75" customHeight="1" x14ac:dyDescent="0.2">
      <c r="A60" s="1163"/>
      <c r="B60" s="17">
        <v>2</v>
      </c>
      <c r="C60" s="1932" t="s">
        <v>568</v>
      </c>
      <c r="D60" s="1933">
        <v>12</v>
      </c>
      <c r="E60" s="1933">
        <v>1952</v>
      </c>
      <c r="F60" s="1934">
        <v>16.349</v>
      </c>
      <c r="G60" s="1934">
        <v>1.447106</v>
      </c>
      <c r="H60" s="1934">
        <v>0.12</v>
      </c>
      <c r="I60" s="1934">
        <v>14.781895</v>
      </c>
      <c r="J60" s="1934">
        <v>548.26</v>
      </c>
      <c r="K60" s="1935">
        <v>14.781895</v>
      </c>
      <c r="L60" s="1934">
        <v>548.26</v>
      </c>
      <c r="M60" s="1936">
        <v>2.696146901105315E-2</v>
      </c>
      <c r="N60" s="1937">
        <v>55.59</v>
      </c>
      <c r="O60" s="1938">
        <v>1.4987880623244447</v>
      </c>
      <c r="P60" s="1939">
        <v>1617.688140663189</v>
      </c>
      <c r="Q60" s="1940">
        <v>89.927283739466688</v>
      </c>
    </row>
    <row r="61" spans="1:17" ht="12.75" customHeight="1" x14ac:dyDescent="0.2">
      <c r="A61" s="1163"/>
      <c r="B61" s="17">
        <v>3</v>
      </c>
      <c r="C61" s="1932" t="s">
        <v>567</v>
      </c>
      <c r="D61" s="1933">
        <v>4</v>
      </c>
      <c r="E61" s="1933">
        <v>1951</v>
      </c>
      <c r="F61" s="1934">
        <v>6.952</v>
      </c>
      <c r="G61" s="1934">
        <v>0.803481</v>
      </c>
      <c r="H61" s="1934">
        <v>0</v>
      </c>
      <c r="I61" s="1934">
        <v>6.1485180000000001</v>
      </c>
      <c r="J61" s="1934">
        <v>224.57</v>
      </c>
      <c r="K61" s="1935">
        <v>6.1485180000000001</v>
      </c>
      <c r="L61" s="1934">
        <v>224.57</v>
      </c>
      <c r="M61" s="1936">
        <v>2.7379071113683932E-2</v>
      </c>
      <c r="N61" s="1937">
        <v>55.59</v>
      </c>
      <c r="O61" s="1938">
        <v>1.5220025632096899</v>
      </c>
      <c r="P61" s="1939">
        <v>1642.7442668210358</v>
      </c>
      <c r="Q61" s="1940">
        <v>91.320153792581394</v>
      </c>
    </row>
    <row r="62" spans="1:17" s="6" customFormat="1" ht="12.75" customHeight="1" x14ac:dyDescent="0.2">
      <c r="A62" s="1163"/>
      <c r="B62" s="17">
        <v>4</v>
      </c>
      <c r="C62" s="1932" t="s">
        <v>110</v>
      </c>
      <c r="D62" s="1933">
        <v>6</v>
      </c>
      <c r="E62" s="1933">
        <v>1959</v>
      </c>
      <c r="F62" s="1934">
        <v>10.773999999999999</v>
      </c>
      <c r="G62" s="1934">
        <v>1.0103660000000001</v>
      </c>
      <c r="H62" s="1934">
        <v>0.06</v>
      </c>
      <c r="I62" s="1934">
        <v>9.7036359999999995</v>
      </c>
      <c r="J62" s="1934">
        <v>310.93</v>
      </c>
      <c r="K62" s="1935">
        <v>9.7036359999999995</v>
      </c>
      <c r="L62" s="1934">
        <v>310.93</v>
      </c>
      <c r="M62" s="1936">
        <v>3.1208426333901518E-2</v>
      </c>
      <c r="N62" s="1937">
        <v>55.59</v>
      </c>
      <c r="O62" s="1938">
        <v>1.7348764199015856</v>
      </c>
      <c r="P62" s="1939">
        <v>1872.5055800340911</v>
      </c>
      <c r="Q62" s="1940">
        <v>104.09258519409512</v>
      </c>
    </row>
    <row r="63" spans="1:17" s="6" customFormat="1" ht="12.75" customHeight="1" x14ac:dyDescent="0.2">
      <c r="A63" s="1163"/>
      <c r="B63" s="17">
        <v>5</v>
      </c>
      <c r="C63" s="1932" t="s">
        <v>109</v>
      </c>
      <c r="D63" s="1933">
        <v>4</v>
      </c>
      <c r="E63" s="1933">
        <v>1955</v>
      </c>
      <c r="F63" s="1934">
        <v>6.8840000000000003</v>
      </c>
      <c r="G63" s="1934">
        <v>0</v>
      </c>
      <c r="H63" s="1934">
        <v>0</v>
      </c>
      <c r="I63" s="1934">
        <v>6.8840000000000003</v>
      </c>
      <c r="J63" s="1934">
        <v>214.32</v>
      </c>
      <c r="K63" s="1935">
        <v>6.8840000000000003</v>
      </c>
      <c r="L63" s="1934">
        <v>214.32</v>
      </c>
      <c r="M63" s="1936">
        <v>3.2120194102276969E-2</v>
      </c>
      <c r="N63" s="1937">
        <v>55.59</v>
      </c>
      <c r="O63" s="1938">
        <v>1.7855615901455768</v>
      </c>
      <c r="P63" s="1939">
        <v>1927.2116461366181</v>
      </c>
      <c r="Q63" s="1940">
        <v>107.13369540873461</v>
      </c>
    </row>
    <row r="64" spans="1:17" ht="12.75" customHeight="1" x14ac:dyDescent="0.2">
      <c r="A64" s="1163"/>
      <c r="B64" s="17">
        <v>6</v>
      </c>
      <c r="C64" s="1932" t="s">
        <v>108</v>
      </c>
      <c r="D64" s="1933">
        <v>4</v>
      </c>
      <c r="E64" s="1933">
        <v>1952</v>
      </c>
      <c r="F64" s="1934">
        <v>3.728218</v>
      </c>
      <c r="G64" s="1934">
        <v>0</v>
      </c>
      <c r="H64" s="1934">
        <v>0</v>
      </c>
      <c r="I64" s="1934">
        <v>3.728218</v>
      </c>
      <c r="J64" s="1934">
        <v>108</v>
      </c>
      <c r="K64" s="1935">
        <v>3.728218</v>
      </c>
      <c r="L64" s="1934">
        <v>108</v>
      </c>
      <c r="M64" s="1936">
        <v>3.4520537037037037E-2</v>
      </c>
      <c r="N64" s="1937">
        <v>55.59</v>
      </c>
      <c r="O64" s="1938">
        <v>1.918996653888889</v>
      </c>
      <c r="P64" s="1939">
        <v>2071.2322222222219</v>
      </c>
      <c r="Q64" s="1940">
        <v>115.13979923333332</v>
      </c>
    </row>
    <row r="65" spans="1:17" ht="12.75" customHeight="1" x14ac:dyDescent="0.2">
      <c r="A65" s="1163"/>
      <c r="B65" s="17">
        <v>7</v>
      </c>
      <c r="C65" s="1932" t="s">
        <v>112</v>
      </c>
      <c r="D65" s="1933">
        <v>4</v>
      </c>
      <c r="E65" s="1933">
        <v>1940</v>
      </c>
      <c r="F65" s="1934">
        <v>15.394</v>
      </c>
      <c r="G65" s="1934">
        <v>1.6408370000000001</v>
      </c>
      <c r="H65" s="1934">
        <v>0.04</v>
      </c>
      <c r="I65" s="1934">
        <v>13.713164000000001</v>
      </c>
      <c r="J65" s="1934">
        <v>383.02000000000004</v>
      </c>
      <c r="K65" s="1935">
        <v>13.713164000000001</v>
      </c>
      <c r="L65" s="1934">
        <v>383.02000000000004</v>
      </c>
      <c r="M65" s="1936">
        <v>3.5802736149548327E-2</v>
      </c>
      <c r="N65" s="1937">
        <v>55.59</v>
      </c>
      <c r="O65" s="1938">
        <v>1.9902741025533917</v>
      </c>
      <c r="P65" s="1939">
        <v>2148.1641689728995</v>
      </c>
      <c r="Q65" s="1940">
        <v>119.41644615320349</v>
      </c>
    </row>
    <row r="66" spans="1:17" ht="12.75" customHeight="1" x14ac:dyDescent="0.2">
      <c r="A66" s="1163"/>
      <c r="B66" s="17">
        <v>8</v>
      </c>
      <c r="C66" s="1932" t="s">
        <v>143</v>
      </c>
      <c r="D66" s="1933">
        <v>8</v>
      </c>
      <c r="E66" s="1933" t="s">
        <v>36</v>
      </c>
      <c r="F66" s="1934">
        <v>9.2490000000000006</v>
      </c>
      <c r="G66" s="1934">
        <v>0</v>
      </c>
      <c r="H66" s="1934">
        <v>0</v>
      </c>
      <c r="I66" s="1934">
        <v>9.2490009999999998</v>
      </c>
      <c r="J66" s="1934">
        <v>248.01</v>
      </c>
      <c r="K66" s="1935">
        <v>9.2490009999999998</v>
      </c>
      <c r="L66" s="1934">
        <v>248.01</v>
      </c>
      <c r="M66" s="1936">
        <v>3.7292855126809403E-2</v>
      </c>
      <c r="N66" s="1937">
        <v>55.59</v>
      </c>
      <c r="O66" s="1938">
        <v>2.0731098164993349</v>
      </c>
      <c r="P66" s="1939">
        <v>2237.5713076085644</v>
      </c>
      <c r="Q66" s="1940">
        <v>124.3865889899601</v>
      </c>
    </row>
    <row r="67" spans="1:17" ht="13.5" customHeight="1" x14ac:dyDescent="0.2">
      <c r="A67" s="1163"/>
      <c r="B67" s="17">
        <v>9</v>
      </c>
      <c r="C67" s="1932" t="s">
        <v>107</v>
      </c>
      <c r="D67" s="1933">
        <v>13</v>
      </c>
      <c r="E67" s="1933" t="s">
        <v>36</v>
      </c>
      <c r="F67" s="1934">
        <v>15.236000000000001</v>
      </c>
      <c r="G67" s="1934">
        <v>0</v>
      </c>
      <c r="H67" s="1934">
        <v>0</v>
      </c>
      <c r="I67" s="1934">
        <v>15.236000000000001</v>
      </c>
      <c r="J67" s="1934">
        <v>397.64</v>
      </c>
      <c r="K67" s="1935">
        <v>15.236000000000001</v>
      </c>
      <c r="L67" s="1934">
        <v>397.64</v>
      </c>
      <c r="M67" s="1936">
        <v>3.8316064782215074E-2</v>
      </c>
      <c r="N67" s="1937">
        <v>55.59</v>
      </c>
      <c r="O67" s="1938">
        <v>2.1299900412433361</v>
      </c>
      <c r="P67" s="1939">
        <v>2298.9638869329046</v>
      </c>
      <c r="Q67" s="1940">
        <v>127.79940247460019</v>
      </c>
    </row>
    <row r="68" spans="1:17" ht="13.5" customHeight="1" thickBot="1" x14ac:dyDescent="0.25">
      <c r="A68" s="1164"/>
      <c r="B68" s="18">
        <v>10</v>
      </c>
      <c r="C68" s="302" t="s">
        <v>111</v>
      </c>
      <c r="D68" s="303">
        <v>6</v>
      </c>
      <c r="E68" s="303">
        <v>1940</v>
      </c>
      <c r="F68" s="304">
        <v>11.079000000000001</v>
      </c>
      <c r="G68" s="304">
        <v>5.3679999999999999E-2</v>
      </c>
      <c r="H68" s="304">
        <v>0</v>
      </c>
      <c r="I68" s="304">
        <v>11.025318</v>
      </c>
      <c r="J68" s="304">
        <v>250.65</v>
      </c>
      <c r="K68" s="305">
        <v>11.025318</v>
      </c>
      <c r="L68" s="304">
        <v>250.65</v>
      </c>
      <c r="M68" s="306">
        <v>4.398690604428486E-2</v>
      </c>
      <c r="N68" s="307">
        <v>55.59</v>
      </c>
      <c r="O68" s="308">
        <v>2.4452321070017957</v>
      </c>
      <c r="P68" s="309">
        <v>2639.2143626570914</v>
      </c>
      <c r="Q68" s="310">
        <v>146.71392642010773</v>
      </c>
    </row>
    <row r="69" spans="1:17" ht="13.5" customHeight="1" x14ac:dyDescent="0.2">
      <c r="A69" s="93"/>
      <c r="B69" s="95"/>
      <c r="C69" s="94"/>
      <c r="D69" s="95"/>
      <c r="E69" s="95"/>
      <c r="F69" s="96"/>
      <c r="G69" s="96"/>
      <c r="H69" s="96"/>
      <c r="I69" s="96"/>
      <c r="J69" s="97"/>
      <c r="K69" s="96"/>
      <c r="L69" s="97"/>
      <c r="M69" s="98"/>
      <c r="N69" s="99"/>
      <c r="O69" s="99"/>
      <c r="P69" s="99"/>
      <c r="Q69" s="99"/>
    </row>
    <row r="70" spans="1:17" ht="13.5" customHeight="1" x14ac:dyDescent="0.2">
      <c r="A70" s="93"/>
      <c r="B70" s="95"/>
      <c r="C70" s="94"/>
      <c r="D70" s="95"/>
      <c r="E70" s="95"/>
      <c r="F70" s="96"/>
      <c r="G70" s="96"/>
      <c r="H70" s="96"/>
      <c r="I70" s="96"/>
      <c r="J70" s="97"/>
      <c r="K70" s="96"/>
      <c r="L70" s="97"/>
      <c r="M70" s="98"/>
      <c r="N70" s="99"/>
      <c r="O70" s="99"/>
      <c r="P70" s="99"/>
      <c r="Q70" s="99"/>
    </row>
    <row r="71" spans="1:17" ht="15" x14ac:dyDescent="0.2">
      <c r="A71" s="1313" t="s">
        <v>29</v>
      </c>
      <c r="B71" s="1313"/>
      <c r="C71" s="1313"/>
      <c r="D71" s="1313"/>
      <c r="E71" s="1313"/>
      <c r="F71" s="1313"/>
      <c r="G71" s="1313"/>
      <c r="H71" s="1313"/>
      <c r="I71" s="1313"/>
      <c r="J71" s="1313"/>
      <c r="K71" s="1313"/>
      <c r="L71" s="1313"/>
      <c r="M71" s="1313"/>
      <c r="N71" s="1313"/>
      <c r="O71" s="1313"/>
      <c r="P71" s="1313"/>
      <c r="Q71" s="1313"/>
    </row>
    <row r="72" spans="1:17" ht="13.5" thickBot="1" x14ac:dyDescent="0.25">
      <c r="A72" s="460"/>
      <c r="B72" s="460"/>
      <c r="C72" s="460"/>
      <c r="D72" s="460"/>
      <c r="E72" s="1165" t="s">
        <v>268</v>
      </c>
      <c r="F72" s="1165"/>
      <c r="G72" s="1165"/>
      <c r="H72" s="1165"/>
      <c r="I72" s="460">
        <v>1.2</v>
      </c>
      <c r="J72" s="460" t="s">
        <v>267</v>
      </c>
      <c r="K72" s="460" t="s">
        <v>269</v>
      </c>
      <c r="L72" s="461">
        <v>504</v>
      </c>
      <c r="M72" s="460"/>
      <c r="N72" s="460"/>
      <c r="O72" s="460"/>
      <c r="P72" s="460"/>
      <c r="Q72" s="460"/>
    </row>
    <row r="73" spans="1:17" ht="12.75" customHeight="1" x14ac:dyDescent="0.2">
      <c r="A73" s="1181" t="s">
        <v>1</v>
      </c>
      <c r="B73" s="1183" t="s">
        <v>0</v>
      </c>
      <c r="C73" s="1185" t="s">
        <v>2</v>
      </c>
      <c r="D73" s="1185" t="s">
        <v>3</v>
      </c>
      <c r="E73" s="1185" t="s">
        <v>11</v>
      </c>
      <c r="F73" s="1188" t="s">
        <v>12</v>
      </c>
      <c r="G73" s="1189"/>
      <c r="H73" s="1189"/>
      <c r="I73" s="1190"/>
      <c r="J73" s="1185" t="s">
        <v>4</v>
      </c>
      <c r="K73" s="1185" t="s">
        <v>13</v>
      </c>
      <c r="L73" s="1185" t="s">
        <v>5</v>
      </c>
      <c r="M73" s="1185" t="s">
        <v>6</v>
      </c>
      <c r="N73" s="1185" t="s">
        <v>14</v>
      </c>
      <c r="O73" s="1185" t="s">
        <v>15</v>
      </c>
      <c r="P73" s="1185" t="s">
        <v>22</v>
      </c>
      <c r="Q73" s="1276" t="s">
        <v>23</v>
      </c>
    </row>
    <row r="74" spans="1:17" ht="55.5" customHeight="1" x14ac:dyDescent="0.2">
      <c r="A74" s="1278"/>
      <c r="B74" s="1203"/>
      <c r="C74" s="1187"/>
      <c r="D74" s="1187"/>
      <c r="E74" s="1187"/>
      <c r="F74" s="50" t="s">
        <v>16</v>
      </c>
      <c r="G74" s="51" t="s">
        <v>17</v>
      </c>
      <c r="H74" s="51" t="s">
        <v>28</v>
      </c>
      <c r="I74" s="50" t="s">
        <v>19</v>
      </c>
      <c r="J74" s="1187"/>
      <c r="K74" s="1187"/>
      <c r="L74" s="1187"/>
      <c r="M74" s="1187"/>
      <c r="N74" s="1187"/>
      <c r="O74" s="1187"/>
      <c r="P74" s="1187"/>
      <c r="Q74" s="1277"/>
    </row>
    <row r="75" spans="1:17" ht="13.5" customHeight="1" thickBot="1" x14ac:dyDescent="0.25">
      <c r="A75" s="987"/>
      <c r="B75" s="988"/>
      <c r="C75" s="989"/>
      <c r="D75" s="8" t="s">
        <v>7</v>
      </c>
      <c r="E75" s="990" t="s">
        <v>8</v>
      </c>
      <c r="F75" s="990" t="s">
        <v>9</v>
      </c>
      <c r="G75" s="990" t="s">
        <v>9</v>
      </c>
      <c r="H75" s="990" t="s">
        <v>9</v>
      </c>
      <c r="I75" s="990" t="s">
        <v>9</v>
      </c>
      <c r="J75" s="990" t="s">
        <v>20</v>
      </c>
      <c r="K75" s="990" t="s">
        <v>9</v>
      </c>
      <c r="L75" s="990" t="s">
        <v>20</v>
      </c>
      <c r="M75" s="990" t="s">
        <v>52</v>
      </c>
      <c r="N75" s="8" t="s">
        <v>294</v>
      </c>
      <c r="O75" s="8" t="s">
        <v>295</v>
      </c>
      <c r="P75" s="731" t="s">
        <v>24</v>
      </c>
      <c r="Q75" s="732" t="s">
        <v>296</v>
      </c>
    </row>
    <row r="76" spans="1:17" x14ac:dyDescent="0.2">
      <c r="A76" s="1271" t="s">
        <v>169</v>
      </c>
      <c r="B76" s="10">
        <v>1</v>
      </c>
      <c r="C76" s="1492" t="s">
        <v>461</v>
      </c>
      <c r="D76" s="1493">
        <v>60</v>
      </c>
      <c r="E76" s="10">
        <v>2005</v>
      </c>
      <c r="F76" s="1494">
        <v>48.17</v>
      </c>
      <c r="G76" s="1495">
        <v>9.6373200000000008</v>
      </c>
      <c r="H76" s="1495">
        <v>3.8426979999999999</v>
      </c>
      <c r="I76" s="1400">
        <v>34.69</v>
      </c>
      <c r="J76" s="1502">
        <v>4933.5</v>
      </c>
      <c r="K76" s="1503">
        <f t="shared" ref="K76:K115" si="0">I76/J76*L76</f>
        <v>33.661991892165801</v>
      </c>
      <c r="L76" s="1504">
        <v>4787.3</v>
      </c>
      <c r="M76" s="1505">
        <f t="shared" ref="M76:M115" si="1">K76/L76</f>
        <v>7.0315192054322476E-3</v>
      </c>
      <c r="N76" s="1494">
        <v>52.97</v>
      </c>
      <c r="O76" s="1506">
        <f>ROUND(M76*N76,2)</f>
        <v>0.37</v>
      </c>
      <c r="P76" s="1507">
        <f>ROUND(M76*60*1000,2)</f>
        <v>421.89</v>
      </c>
      <c r="Q76" s="1508">
        <f>ROUND(P76*N76/1000,2)</f>
        <v>22.35</v>
      </c>
    </row>
    <row r="77" spans="1:17" x14ac:dyDescent="0.2">
      <c r="A77" s="1272"/>
      <c r="B77" s="11">
        <v>2</v>
      </c>
      <c r="C77" s="1496" t="s">
        <v>40</v>
      </c>
      <c r="D77" s="1497">
        <v>18</v>
      </c>
      <c r="E77" s="11">
        <v>2006</v>
      </c>
      <c r="F77" s="46">
        <v>19.670000000000002</v>
      </c>
      <c r="G77" s="1498">
        <v>1.970227</v>
      </c>
      <c r="H77" s="1498">
        <v>0.98977199999999999</v>
      </c>
      <c r="I77" s="1401">
        <v>16.71</v>
      </c>
      <c r="J77" s="1509">
        <v>1988.3</v>
      </c>
      <c r="K77" s="61">
        <f t="shared" si="0"/>
        <v>13.341610923904843</v>
      </c>
      <c r="L77" s="1510">
        <v>1587.5</v>
      </c>
      <c r="M77" s="47">
        <f t="shared" si="1"/>
        <v>8.4041643615148619E-3</v>
      </c>
      <c r="N77" s="46">
        <v>52.973999999999997</v>
      </c>
      <c r="O77" s="1511">
        <f>ROUND(M77*N77,2)</f>
        <v>0.45</v>
      </c>
      <c r="P77" s="1512">
        <f>ROUND(M77*60*1000,2)</f>
        <v>504.25</v>
      </c>
      <c r="Q77" s="1513">
        <f>ROUND(P77*N77/1000,2)</f>
        <v>26.71</v>
      </c>
    </row>
    <row r="78" spans="1:17" x14ac:dyDescent="0.2">
      <c r="A78" s="1272"/>
      <c r="B78" s="11">
        <v>3</v>
      </c>
      <c r="C78" s="1496" t="s">
        <v>39</v>
      </c>
      <c r="D78" s="1497">
        <v>118</v>
      </c>
      <c r="E78" s="11">
        <v>2007</v>
      </c>
      <c r="F78" s="46">
        <v>95.65</v>
      </c>
      <c r="G78" s="1498">
        <v>18.564</v>
      </c>
      <c r="H78" s="1498">
        <v>15.277952000000001</v>
      </c>
      <c r="I78" s="1401">
        <f>F78-G78-H78</f>
        <v>61.808048000000014</v>
      </c>
      <c r="J78" s="1509">
        <v>7728.4</v>
      </c>
      <c r="K78" s="61">
        <f t="shared" si="0"/>
        <v>55.772318246674615</v>
      </c>
      <c r="L78" s="1510">
        <v>6973.7</v>
      </c>
      <c r="M78" s="47">
        <f t="shared" si="1"/>
        <v>7.9975218673981694E-3</v>
      </c>
      <c r="N78" s="46">
        <v>52.973999999999997</v>
      </c>
      <c r="O78" s="1511">
        <f t="shared" ref="O78:O83" si="2">ROUND(M78*N78,2)</f>
        <v>0.42</v>
      </c>
      <c r="P78" s="1512">
        <f t="shared" ref="P78:P84" si="3">ROUND(M78*60*1000,2)</f>
        <v>479.85</v>
      </c>
      <c r="Q78" s="1513">
        <f t="shared" ref="Q78:Q83" si="4">ROUND(P78*N78/1000,2)</f>
        <v>25.42</v>
      </c>
    </row>
    <row r="79" spans="1:17" x14ac:dyDescent="0.2">
      <c r="A79" s="1272"/>
      <c r="B79" s="11">
        <v>4</v>
      </c>
      <c r="C79" s="1496" t="s">
        <v>462</v>
      </c>
      <c r="D79" s="1497">
        <v>38</v>
      </c>
      <c r="E79" s="11">
        <v>2004</v>
      </c>
      <c r="F79" s="46">
        <v>26.67</v>
      </c>
      <c r="G79" s="1498">
        <v>4.5891999999999999</v>
      </c>
      <c r="H79" s="1498">
        <v>0.90078999999999998</v>
      </c>
      <c r="I79" s="1402">
        <v>21.18</v>
      </c>
      <c r="J79" s="1509">
        <v>2371.6999999999998</v>
      </c>
      <c r="K79" s="61">
        <f t="shared" si="0"/>
        <v>21.18</v>
      </c>
      <c r="L79" s="1510">
        <v>2371.6999999999998</v>
      </c>
      <c r="M79" s="47">
        <f t="shared" si="1"/>
        <v>8.9303031580722694E-3</v>
      </c>
      <c r="N79" s="46">
        <v>52.973999999999997</v>
      </c>
      <c r="O79" s="1511">
        <f t="shared" si="2"/>
        <v>0.47</v>
      </c>
      <c r="P79" s="1512">
        <f t="shared" si="3"/>
        <v>535.82000000000005</v>
      </c>
      <c r="Q79" s="1513">
        <f t="shared" si="4"/>
        <v>28.38</v>
      </c>
    </row>
    <row r="80" spans="1:17" x14ac:dyDescent="0.2">
      <c r="A80" s="1272"/>
      <c r="B80" s="11">
        <v>5</v>
      </c>
      <c r="C80" s="1496" t="s">
        <v>463</v>
      </c>
      <c r="D80" s="1497">
        <v>86</v>
      </c>
      <c r="E80" s="11">
        <v>2006</v>
      </c>
      <c r="F80" s="46">
        <v>47.53</v>
      </c>
      <c r="G80" s="1498">
        <v>11.86974</v>
      </c>
      <c r="H80" s="1498">
        <v>1.2032240000000001</v>
      </c>
      <c r="I80" s="1401">
        <f>F80-G80-H80</f>
        <v>34.457036000000002</v>
      </c>
      <c r="J80" s="1509">
        <v>5049.1000000000004</v>
      </c>
      <c r="K80" s="61">
        <f t="shared" si="0"/>
        <v>34.45676302433305</v>
      </c>
      <c r="L80" s="1514">
        <v>5049.0600000000004</v>
      </c>
      <c r="M80" s="47">
        <f t="shared" si="1"/>
        <v>6.8243916737636403E-3</v>
      </c>
      <c r="N80" s="46">
        <v>52.973999999999997</v>
      </c>
      <c r="O80" s="1511">
        <f t="shared" si="2"/>
        <v>0.36</v>
      </c>
      <c r="P80" s="1512">
        <f t="shared" si="3"/>
        <v>409.46</v>
      </c>
      <c r="Q80" s="1513">
        <f t="shared" si="4"/>
        <v>21.69</v>
      </c>
    </row>
    <row r="81" spans="1:28" s="40" customFormat="1" ht="12.75" customHeight="1" x14ac:dyDescent="0.2">
      <c r="A81" s="1272"/>
      <c r="B81" s="39">
        <v>6</v>
      </c>
      <c r="C81" s="1496" t="s">
        <v>714</v>
      </c>
      <c r="D81" s="1497">
        <v>64</v>
      </c>
      <c r="E81" s="11">
        <v>1987</v>
      </c>
      <c r="F81" s="46">
        <v>6</v>
      </c>
      <c r="G81" s="1498">
        <v>5.9999989999999999</v>
      </c>
      <c r="H81" s="1498">
        <v>0</v>
      </c>
      <c r="I81" s="1402">
        <v>0</v>
      </c>
      <c r="J81" s="1509">
        <v>2419.1</v>
      </c>
      <c r="K81" s="61">
        <f t="shared" si="0"/>
        <v>0</v>
      </c>
      <c r="L81" s="1510">
        <v>2419.08</v>
      </c>
      <c r="M81" s="47">
        <f t="shared" si="1"/>
        <v>0</v>
      </c>
      <c r="N81" s="46">
        <v>52.973999999999997</v>
      </c>
      <c r="O81" s="1511">
        <f t="shared" si="2"/>
        <v>0</v>
      </c>
      <c r="P81" s="1512">
        <f t="shared" si="3"/>
        <v>0</v>
      </c>
      <c r="Q81" s="1513">
        <f t="shared" si="4"/>
        <v>0</v>
      </c>
    </row>
    <row r="82" spans="1:28" x14ac:dyDescent="0.2">
      <c r="A82" s="1272"/>
      <c r="B82" s="11">
        <v>7</v>
      </c>
      <c r="C82" s="1496" t="s">
        <v>41</v>
      </c>
      <c r="D82" s="1497">
        <v>22</v>
      </c>
      <c r="E82" s="11">
        <v>2006</v>
      </c>
      <c r="F82" s="46">
        <v>20.72</v>
      </c>
      <c r="G82" s="1498">
        <v>5.1897599999999997</v>
      </c>
      <c r="H82" s="1498">
        <v>0.40304000000000001</v>
      </c>
      <c r="I82" s="1401">
        <f>F82-G82-H82</f>
        <v>15.127199999999998</v>
      </c>
      <c r="J82" s="1509">
        <v>1698.2</v>
      </c>
      <c r="K82" s="61">
        <f t="shared" si="0"/>
        <v>15.126932766458602</v>
      </c>
      <c r="L82" s="1510">
        <v>1698.17</v>
      </c>
      <c r="M82" s="47">
        <f t="shared" si="1"/>
        <v>8.9077847132257668E-3</v>
      </c>
      <c r="N82" s="46">
        <v>52.973999999999997</v>
      </c>
      <c r="O82" s="1511">
        <f t="shared" si="2"/>
        <v>0.47</v>
      </c>
      <c r="P82" s="1512">
        <f t="shared" si="3"/>
        <v>534.47</v>
      </c>
      <c r="Q82" s="1513">
        <f t="shared" si="4"/>
        <v>28.31</v>
      </c>
    </row>
    <row r="83" spans="1:28" x14ac:dyDescent="0.2">
      <c r="A83" s="1272"/>
      <c r="B83" s="11">
        <v>8</v>
      </c>
      <c r="C83" s="1496" t="s">
        <v>38</v>
      </c>
      <c r="D83" s="1497">
        <v>51</v>
      </c>
      <c r="E83" s="11">
        <v>2005</v>
      </c>
      <c r="F83" s="46">
        <v>35.47</v>
      </c>
      <c r="G83" s="1498">
        <v>7.5275999999999996</v>
      </c>
      <c r="H83" s="1498">
        <v>2.2388999999999999E-2</v>
      </c>
      <c r="I83" s="1401">
        <f>F83-G83-H83</f>
        <v>27.920010999999999</v>
      </c>
      <c r="J83" s="1509">
        <v>3073.9</v>
      </c>
      <c r="K83" s="61">
        <f t="shared" si="0"/>
        <v>27.2638603136927</v>
      </c>
      <c r="L83" s="1510">
        <v>3001.66</v>
      </c>
      <c r="M83" s="47">
        <f t="shared" si="1"/>
        <v>9.0829275513191702E-3</v>
      </c>
      <c r="N83" s="46">
        <v>52.973999999999997</v>
      </c>
      <c r="O83" s="1511">
        <f t="shared" si="2"/>
        <v>0.48</v>
      </c>
      <c r="P83" s="1512">
        <f t="shared" si="3"/>
        <v>544.98</v>
      </c>
      <c r="Q83" s="1513">
        <f t="shared" si="4"/>
        <v>28.87</v>
      </c>
    </row>
    <row r="84" spans="1:28" x14ac:dyDescent="0.2">
      <c r="A84" s="1272"/>
      <c r="B84" s="11">
        <v>9</v>
      </c>
      <c r="C84" s="1496" t="s">
        <v>464</v>
      </c>
      <c r="D84" s="1497">
        <v>72</v>
      </c>
      <c r="E84" s="11">
        <v>2005</v>
      </c>
      <c r="F84" s="46">
        <v>67.41</v>
      </c>
      <c r="G84" s="1498">
        <v>13.703977</v>
      </c>
      <c r="H84" s="1498">
        <v>2.7760440000000002</v>
      </c>
      <c r="I84" s="1402">
        <v>50.93</v>
      </c>
      <c r="J84" s="1509">
        <v>5346.2</v>
      </c>
      <c r="K84" s="61">
        <f t="shared" si="0"/>
        <v>50.930095263925786</v>
      </c>
      <c r="L84" s="1510">
        <v>5346.21</v>
      </c>
      <c r="M84" s="47">
        <f t="shared" si="1"/>
        <v>9.5263925779058029E-3</v>
      </c>
      <c r="N84" s="46">
        <v>52.973999999999997</v>
      </c>
      <c r="O84" s="1511">
        <f>ROUND(M84*N84,2)</f>
        <v>0.5</v>
      </c>
      <c r="P84" s="1512">
        <f t="shared" si="3"/>
        <v>571.58000000000004</v>
      </c>
      <c r="Q84" s="1513">
        <f>ROUND(P84*N84/1000,2)</f>
        <v>30.28</v>
      </c>
    </row>
    <row r="85" spans="1:28" ht="12.75" customHeight="1" thickBot="1" x14ac:dyDescent="0.25">
      <c r="A85" s="1273"/>
      <c r="B85" s="38">
        <v>10</v>
      </c>
      <c r="C85" s="1499" t="s">
        <v>314</v>
      </c>
      <c r="D85" s="1500">
        <v>39</v>
      </c>
      <c r="E85" s="30">
        <v>2007</v>
      </c>
      <c r="F85" s="48">
        <v>29.69</v>
      </c>
      <c r="G85" s="1501">
        <v>6.375</v>
      </c>
      <c r="H85" s="1501">
        <v>1.6190070000000001</v>
      </c>
      <c r="I85" s="1403">
        <f>F85-G85-H85</f>
        <v>21.695993000000001</v>
      </c>
      <c r="J85" s="1515">
        <v>2368.8000000000002</v>
      </c>
      <c r="K85" s="53">
        <f t="shared" si="0"/>
        <v>21.695809818701456</v>
      </c>
      <c r="L85" s="1516">
        <v>2368.7800000000002</v>
      </c>
      <c r="M85" s="49">
        <f t="shared" si="1"/>
        <v>9.1590649273893959E-3</v>
      </c>
      <c r="N85" s="48">
        <v>52.973999999999997</v>
      </c>
      <c r="O85" s="1517">
        <f>ROUND(M85*N85,2)</f>
        <v>0.49</v>
      </c>
      <c r="P85" s="1518">
        <f>ROUND(M85*60*1000,2)</f>
        <v>549.54</v>
      </c>
      <c r="Q85" s="1519">
        <f>ROUND(P85*N85/1000,2)</f>
        <v>29.11</v>
      </c>
    </row>
    <row r="86" spans="1:28" ht="14.25" customHeight="1" x14ac:dyDescent="0.2">
      <c r="A86" s="1462" t="s">
        <v>170</v>
      </c>
      <c r="B86" s="1463">
        <v>1</v>
      </c>
      <c r="C86" s="1464" t="s">
        <v>465</v>
      </c>
      <c r="D86" s="1465">
        <v>100</v>
      </c>
      <c r="E86" s="1463">
        <v>1972</v>
      </c>
      <c r="F86" s="1466">
        <v>59.57</v>
      </c>
      <c r="G86" s="1467">
        <v>10.040960999999999</v>
      </c>
      <c r="H86" s="1467">
        <v>13.989000000000001</v>
      </c>
      <c r="I86" s="1400">
        <v>35.54</v>
      </c>
      <c r="J86" s="1478">
        <v>4426.3999999999996</v>
      </c>
      <c r="K86" s="1479">
        <f t="shared" si="0"/>
        <v>35.539598545093085</v>
      </c>
      <c r="L86" s="1480">
        <v>4426.3500000000004</v>
      </c>
      <c r="M86" s="1481">
        <f t="shared" si="1"/>
        <v>8.0290981384420756E-3</v>
      </c>
      <c r="N86" s="1466">
        <v>52.973999999999997</v>
      </c>
      <c r="O86" s="1482">
        <f>ROUND(M86*N86,2)</f>
        <v>0.43</v>
      </c>
      <c r="P86" s="1483">
        <f>ROUND(M86*60*1000,2)</f>
        <v>481.75</v>
      </c>
      <c r="Q86" s="1484">
        <f>ROUND(P86*N86/1000,2)</f>
        <v>25.52</v>
      </c>
    </row>
    <row r="87" spans="1:28" x14ac:dyDescent="0.2">
      <c r="A87" s="1468"/>
      <c r="B87" s="1469">
        <v>2</v>
      </c>
      <c r="C87" s="1470" t="s">
        <v>715</v>
      </c>
      <c r="D87" s="1471">
        <v>72</v>
      </c>
      <c r="E87" s="1469">
        <v>1975</v>
      </c>
      <c r="F87" s="1472">
        <v>38.71</v>
      </c>
      <c r="G87" s="1473">
        <v>10.290004</v>
      </c>
      <c r="H87" s="1473"/>
      <c r="I87" s="1402">
        <v>28.42</v>
      </c>
      <c r="J87" s="1485">
        <v>3784.1</v>
      </c>
      <c r="K87" s="1474">
        <f t="shared" si="0"/>
        <v>28.420150207446952</v>
      </c>
      <c r="L87" s="1486">
        <v>3784.12</v>
      </c>
      <c r="M87" s="1487">
        <f t="shared" si="1"/>
        <v>7.5103723474538205E-3</v>
      </c>
      <c r="N87" s="1488">
        <v>52.973999999999997</v>
      </c>
      <c r="O87" s="1489">
        <f>ROUND(M87*N87,2)</f>
        <v>0.4</v>
      </c>
      <c r="P87" s="1490">
        <f>ROUND(M87*60*1000,2)</f>
        <v>450.62</v>
      </c>
      <c r="Q87" s="1491">
        <f>ROUND(P87*N87/1000,2)</f>
        <v>23.87</v>
      </c>
    </row>
    <row r="88" spans="1:28" x14ac:dyDescent="0.2">
      <c r="A88" s="1468"/>
      <c r="B88" s="1469">
        <v>3</v>
      </c>
      <c r="C88" s="1470" t="s">
        <v>54</v>
      </c>
      <c r="D88" s="1471">
        <v>60</v>
      </c>
      <c r="E88" s="1469">
        <v>1965</v>
      </c>
      <c r="F88" s="1472">
        <v>38.11</v>
      </c>
      <c r="G88" s="1473">
        <v>8.8637999999999995</v>
      </c>
      <c r="H88" s="1473">
        <v>9.52</v>
      </c>
      <c r="I88" s="1404">
        <f>F88-G88-H88</f>
        <v>19.726200000000002</v>
      </c>
      <c r="J88" s="1485">
        <v>2708.2</v>
      </c>
      <c r="K88" s="1474">
        <f t="shared" si="0"/>
        <v>19.726200000000002</v>
      </c>
      <c r="L88" s="1486">
        <v>2708.2</v>
      </c>
      <c r="M88" s="1487">
        <f t="shared" si="1"/>
        <v>7.2838785909460175E-3</v>
      </c>
      <c r="N88" s="1488">
        <v>52.973999999999997</v>
      </c>
      <c r="O88" s="1489">
        <f t="shared" ref="O88:O94" si="5">ROUND(M88*N88,2)</f>
        <v>0.39</v>
      </c>
      <c r="P88" s="1490">
        <f t="shared" ref="P88:P94" si="6">ROUND(M88*60*1000,2)</f>
        <v>437.03</v>
      </c>
      <c r="Q88" s="1491">
        <f t="shared" ref="Q88:Q94" si="7">ROUND(P88*N88/1000,2)</f>
        <v>23.15</v>
      </c>
    </row>
    <row r="89" spans="1:28" x14ac:dyDescent="0.2">
      <c r="A89" s="1468"/>
      <c r="B89" s="1469">
        <v>4</v>
      </c>
      <c r="C89" s="1470" t="s">
        <v>466</v>
      </c>
      <c r="D89" s="1471">
        <v>63</v>
      </c>
      <c r="E89" s="1469">
        <v>1960</v>
      </c>
      <c r="F89" s="1474">
        <v>16.428000000000001</v>
      </c>
      <c r="G89" s="1473">
        <v>2.5630000000000002</v>
      </c>
      <c r="H89" s="1473">
        <v>2.506856</v>
      </c>
      <c r="I89" s="1402">
        <v>11.358000000000001</v>
      </c>
      <c r="J89" s="1485">
        <v>924</v>
      </c>
      <c r="K89" s="1474">
        <f t="shared" si="0"/>
        <v>11.35787707792208</v>
      </c>
      <c r="L89" s="1486">
        <v>923.99</v>
      </c>
      <c r="M89" s="1487">
        <f t="shared" si="1"/>
        <v>1.2292207792207794E-2</v>
      </c>
      <c r="N89" s="1488">
        <v>52.973999999999997</v>
      </c>
      <c r="O89" s="1489">
        <f t="shared" si="5"/>
        <v>0.65</v>
      </c>
      <c r="P89" s="1490">
        <f t="shared" si="6"/>
        <v>737.53</v>
      </c>
      <c r="Q89" s="1491">
        <f t="shared" si="7"/>
        <v>39.07</v>
      </c>
    </row>
    <row r="90" spans="1:28" x14ac:dyDescent="0.2">
      <c r="A90" s="1468"/>
      <c r="B90" s="1469">
        <v>5</v>
      </c>
      <c r="C90" s="1470" t="s">
        <v>467</v>
      </c>
      <c r="D90" s="1471">
        <v>38</v>
      </c>
      <c r="E90" s="1469">
        <v>1990</v>
      </c>
      <c r="F90" s="1472">
        <v>26.75</v>
      </c>
      <c r="G90" s="1473">
        <v>5.28</v>
      </c>
      <c r="H90" s="1473">
        <v>8.3782599999999992</v>
      </c>
      <c r="I90" s="1402">
        <v>13.09</v>
      </c>
      <c r="J90" s="1485">
        <v>2118.6</v>
      </c>
      <c r="K90" s="1474">
        <f t="shared" si="0"/>
        <v>13.08981464174455</v>
      </c>
      <c r="L90" s="1486">
        <v>2118.5700000000002</v>
      </c>
      <c r="M90" s="1487">
        <f t="shared" si="1"/>
        <v>6.1786085150571136E-3</v>
      </c>
      <c r="N90" s="1488">
        <v>52.973999999999997</v>
      </c>
      <c r="O90" s="1489">
        <f t="shared" si="5"/>
        <v>0.33</v>
      </c>
      <c r="P90" s="1490">
        <f t="shared" si="6"/>
        <v>370.72</v>
      </c>
      <c r="Q90" s="1491">
        <f t="shared" si="7"/>
        <v>19.64</v>
      </c>
    </row>
    <row r="91" spans="1:28" x14ac:dyDescent="0.2">
      <c r="A91" s="1468"/>
      <c r="B91" s="1469">
        <v>6</v>
      </c>
      <c r="C91" s="1470" t="s">
        <v>716</v>
      </c>
      <c r="D91" s="1471">
        <v>60</v>
      </c>
      <c r="E91" s="1469">
        <v>1968</v>
      </c>
      <c r="F91" s="1472">
        <v>34.020000000000003</v>
      </c>
      <c r="G91" s="1473">
        <v>7.2248609999999998</v>
      </c>
      <c r="H91" s="1473">
        <v>5.2251599999999998</v>
      </c>
      <c r="I91" s="1402">
        <v>21.57</v>
      </c>
      <c r="J91" s="1485">
        <v>2714.9</v>
      </c>
      <c r="K91" s="1474">
        <f t="shared" si="0"/>
        <v>21.57015890088033</v>
      </c>
      <c r="L91" s="1486">
        <v>2714.92</v>
      </c>
      <c r="M91" s="1487">
        <f t="shared" si="1"/>
        <v>7.9450440163541941E-3</v>
      </c>
      <c r="N91" s="1488">
        <v>52.973999999999997</v>
      </c>
      <c r="O91" s="1489">
        <f t="shared" si="5"/>
        <v>0.42</v>
      </c>
      <c r="P91" s="1490">
        <f t="shared" si="6"/>
        <v>476.7</v>
      </c>
      <c r="Q91" s="1491">
        <f t="shared" si="7"/>
        <v>25.25</v>
      </c>
    </row>
    <row r="92" spans="1:28" x14ac:dyDescent="0.2">
      <c r="A92" s="1468"/>
      <c r="B92" s="1469">
        <v>7</v>
      </c>
      <c r="C92" s="1470" t="s">
        <v>53</v>
      </c>
      <c r="D92" s="1471">
        <v>72</v>
      </c>
      <c r="E92" s="1469">
        <v>1973</v>
      </c>
      <c r="F92" s="1472">
        <v>55.15</v>
      </c>
      <c r="G92" s="1473">
        <v>8.8495200000000001</v>
      </c>
      <c r="H92" s="1473">
        <v>11.52</v>
      </c>
      <c r="I92" s="1404">
        <f>F92-G92-H92</f>
        <v>34.780479999999997</v>
      </c>
      <c r="J92" s="1485">
        <v>3784.1</v>
      </c>
      <c r="K92" s="1474">
        <f t="shared" si="0"/>
        <v>34.780755736476308</v>
      </c>
      <c r="L92" s="1486">
        <v>3784.13</v>
      </c>
      <c r="M92" s="1487">
        <f t="shared" si="1"/>
        <v>9.1912158769588536E-3</v>
      </c>
      <c r="N92" s="1488">
        <v>52.973999999999997</v>
      </c>
      <c r="O92" s="1489">
        <f t="shared" si="5"/>
        <v>0.49</v>
      </c>
      <c r="P92" s="1490">
        <f t="shared" si="6"/>
        <v>551.47</v>
      </c>
      <c r="Q92" s="1491">
        <f t="shared" si="7"/>
        <v>29.21</v>
      </c>
    </row>
    <row r="93" spans="1:28" x14ac:dyDescent="0.2">
      <c r="A93" s="1468"/>
      <c r="B93" s="1469">
        <v>8</v>
      </c>
      <c r="C93" s="1470" t="s">
        <v>717</v>
      </c>
      <c r="D93" s="1471">
        <v>20</v>
      </c>
      <c r="E93" s="1469">
        <v>1959</v>
      </c>
      <c r="F93" s="1474">
        <v>14.907</v>
      </c>
      <c r="G93" s="1473">
        <v>3.2899970000000001</v>
      </c>
      <c r="H93" s="1473"/>
      <c r="I93" s="1402">
        <v>11.617000000000001</v>
      </c>
      <c r="J93" s="1485">
        <v>985.4</v>
      </c>
      <c r="K93" s="1472">
        <f t="shared" si="0"/>
        <v>11.616646326364929</v>
      </c>
      <c r="L93" s="1486">
        <v>985.37</v>
      </c>
      <c r="M93" s="1487">
        <f t="shared" si="1"/>
        <v>1.17891211690684E-2</v>
      </c>
      <c r="N93" s="1488">
        <v>52.973999999999997</v>
      </c>
      <c r="O93" s="1489">
        <f t="shared" si="5"/>
        <v>0.62</v>
      </c>
      <c r="P93" s="1490">
        <f t="shared" si="6"/>
        <v>707.35</v>
      </c>
      <c r="Q93" s="1491">
        <f t="shared" si="7"/>
        <v>37.47</v>
      </c>
    </row>
    <row r="94" spans="1:28" ht="12.75" x14ac:dyDescent="0.2">
      <c r="A94" s="1468"/>
      <c r="B94" s="1469">
        <v>9</v>
      </c>
      <c r="C94" s="1470" t="s">
        <v>471</v>
      </c>
      <c r="D94" s="1471">
        <v>29</v>
      </c>
      <c r="E94" s="1469">
        <v>1959</v>
      </c>
      <c r="F94" s="1472">
        <v>22.15</v>
      </c>
      <c r="G94" s="1475"/>
      <c r="H94" s="1473"/>
      <c r="I94" s="1402">
        <f>F94-G94-H94</f>
        <v>22.15</v>
      </c>
      <c r="J94" s="1485">
        <v>1470.5</v>
      </c>
      <c r="K94" s="1472">
        <f t="shared" si="0"/>
        <v>22.15</v>
      </c>
      <c r="L94" s="1486">
        <v>1470.5</v>
      </c>
      <c r="M94" s="1487">
        <f t="shared" si="1"/>
        <v>1.5062903774226453E-2</v>
      </c>
      <c r="N94" s="1488">
        <v>52.973999999999997</v>
      </c>
      <c r="O94" s="1489">
        <f t="shared" si="5"/>
        <v>0.8</v>
      </c>
      <c r="P94" s="1490">
        <f t="shared" si="6"/>
        <v>903.77</v>
      </c>
      <c r="Q94" s="1491">
        <f t="shared" si="7"/>
        <v>47.88</v>
      </c>
      <c r="R94" s="90"/>
      <c r="S94" s="91"/>
      <c r="T94" s="91"/>
      <c r="U94" s="90"/>
      <c r="AB94" s="92"/>
    </row>
    <row r="95" spans="1:28" ht="12" thickBot="1" x14ac:dyDescent="0.25">
      <c r="A95" s="1476"/>
      <c r="B95" s="1477">
        <v>10</v>
      </c>
      <c r="C95" s="1470" t="s">
        <v>718</v>
      </c>
      <c r="D95" s="1471">
        <v>12</v>
      </c>
      <c r="E95" s="1469">
        <v>1956</v>
      </c>
      <c r="F95" s="1474">
        <v>9.5280000000000005</v>
      </c>
      <c r="G95" s="1473">
        <v>1.97</v>
      </c>
      <c r="H95" s="1473"/>
      <c r="I95" s="1402">
        <v>7.5579999999999998</v>
      </c>
      <c r="J95" s="1485">
        <v>640.29999999999995</v>
      </c>
      <c r="K95" s="1472">
        <f t="shared" si="0"/>
        <v>7.5576458847415271</v>
      </c>
      <c r="L95" s="1486">
        <v>640.27</v>
      </c>
      <c r="M95" s="1487">
        <f t="shared" si="1"/>
        <v>1.1803841949086366E-2</v>
      </c>
      <c r="N95" s="1488">
        <v>52.973999999999997</v>
      </c>
      <c r="O95" s="1489">
        <f>ROUND(M95*N95,2)</f>
        <v>0.63</v>
      </c>
      <c r="P95" s="1490">
        <f>ROUND(M95*60*1000,2)</f>
        <v>708.23</v>
      </c>
      <c r="Q95" s="1491">
        <f>ROUND(P95*N95/1000,2)</f>
        <v>37.520000000000003</v>
      </c>
    </row>
    <row r="96" spans="1:28" x14ac:dyDescent="0.2">
      <c r="A96" s="1314" t="s">
        <v>171</v>
      </c>
      <c r="B96" s="118">
        <v>1</v>
      </c>
      <c r="C96" s="1433" t="s">
        <v>47</v>
      </c>
      <c r="D96" s="1434">
        <v>108</v>
      </c>
      <c r="E96" s="118">
        <v>1968</v>
      </c>
      <c r="F96" s="1435">
        <v>87.88</v>
      </c>
      <c r="G96" s="1436">
        <v>6.6750590000000001</v>
      </c>
      <c r="H96" s="1436">
        <v>17.2</v>
      </c>
      <c r="I96" s="1445">
        <f>F96-G96-H96</f>
        <v>64.004940999999988</v>
      </c>
      <c r="J96" s="1447">
        <v>2558.4</v>
      </c>
      <c r="K96" s="1435">
        <f t="shared" si="0"/>
        <v>64.005941702642261</v>
      </c>
      <c r="L96" s="1448">
        <v>2558.44</v>
      </c>
      <c r="M96" s="1449">
        <f t="shared" si="1"/>
        <v>2.5017566056910561E-2</v>
      </c>
      <c r="N96" s="1435">
        <v>52.973999999999997</v>
      </c>
      <c r="O96" s="1450">
        <f>ROUND(M96*N96,2)</f>
        <v>1.33</v>
      </c>
      <c r="P96" s="1451">
        <f>ROUND(M96*60*1000,2)</f>
        <v>1501.05</v>
      </c>
      <c r="Q96" s="1452">
        <f>ROUND(P96*N96/1000,2)</f>
        <v>79.52</v>
      </c>
    </row>
    <row r="97" spans="1:17" ht="12.75" customHeight="1" x14ac:dyDescent="0.2">
      <c r="A97" s="1315"/>
      <c r="B97" s="113">
        <v>2</v>
      </c>
      <c r="C97" s="1437" t="s">
        <v>43</v>
      </c>
      <c r="D97" s="1438">
        <v>59</v>
      </c>
      <c r="E97" s="113">
        <v>1981</v>
      </c>
      <c r="F97" s="1439">
        <v>75.2</v>
      </c>
      <c r="G97" s="1440">
        <v>6.5682900000000002</v>
      </c>
      <c r="H97" s="1440">
        <v>9.6</v>
      </c>
      <c r="I97" s="1446">
        <f>F97-G97-H97</f>
        <v>59.031709999999997</v>
      </c>
      <c r="J97" s="1453">
        <v>3418.8</v>
      </c>
      <c r="K97" s="1439">
        <f t="shared" si="0"/>
        <v>57.95219013653913</v>
      </c>
      <c r="L97" s="1454">
        <v>3356.28</v>
      </c>
      <c r="M97" s="1455">
        <f t="shared" si="1"/>
        <v>1.7266792441792439E-2</v>
      </c>
      <c r="N97" s="1439">
        <v>52.973999999999997</v>
      </c>
      <c r="O97" s="1456">
        <f>ROUND(M97*N97,2)</f>
        <v>0.91</v>
      </c>
      <c r="P97" s="351">
        <f>ROUND(M97*60*1000,2)</f>
        <v>1036.01</v>
      </c>
      <c r="Q97" s="352">
        <f>ROUND(P97*N97/1000,2)</f>
        <v>54.88</v>
      </c>
    </row>
    <row r="98" spans="1:17" ht="12.75" customHeight="1" x14ac:dyDescent="0.2">
      <c r="A98" s="1315"/>
      <c r="B98" s="113">
        <v>3</v>
      </c>
      <c r="C98" s="1437" t="s">
        <v>42</v>
      </c>
      <c r="D98" s="1438">
        <v>57</v>
      </c>
      <c r="E98" s="113">
        <v>1982</v>
      </c>
      <c r="F98" s="1439">
        <v>80.84</v>
      </c>
      <c r="G98" s="1440">
        <v>7.7540399999999998</v>
      </c>
      <c r="H98" s="1440">
        <v>8.64</v>
      </c>
      <c r="I98" s="1446">
        <f>F98-G98-H98</f>
        <v>64.445959999999999</v>
      </c>
      <c r="J98" s="1453">
        <v>3486.1</v>
      </c>
      <c r="K98" s="1439">
        <f t="shared" si="0"/>
        <v>64.44577513450561</v>
      </c>
      <c r="L98" s="1454">
        <v>3486.09</v>
      </c>
      <c r="M98" s="1455">
        <f t="shared" si="1"/>
        <v>1.8486549439201399E-2</v>
      </c>
      <c r="N98" s="1439">
        <v>52.973999999999997</v>
      </c>
      <c r="O98" s="1456">
        <f t="shared" ref="O98:O103" si="8">ROUND(M98*N98,2)</f>
        <v>0.98</v>
      </c>
      <c r="P98" s="351">
        <f t="shared" ref="P98:P104" si="9">ROUND(M98*60*1000,2)</f>
        <v>1109.19</v>
      </c>
      <c r="Q98" s="352">
        <f t="shared" ref="Q98:Q103" si="10">ROUND(P98*N98/1000,2)</f>
        <v>58.76</v>
      </c>
    </row>
    <row r="99" spans="1:17" ht="12.75" customHeight="1" x14ac:dyDescent="0.2">
      <c r="A99" s="1315"/>
      <c r="B99" s="113">
        <v>4</v>
      </c>
      <c r="C99" s="1437" t="s">
        <v>45</v>
      </c>
      <c r="D99" s="1438">
        <v>107</v>
      </c>
      <c r="E99" s="113">
        <v>1974</v>
      </c>
      <c r="F99" s="1439">
        <v>71.290000000000006</v>
      </c>
      <c r="G99" s="1440">
        <v>9.08</v>
      </c>
      <c r="H99" s="1440">
        <v>17.12</v>
      </c>
      <c r="I99" s="1446">
        <f>F99-G99-H99</f>
        <v>45.09</v>
      </c>
      <c r="J99" s="1453">
        <v>2560</v>
      </c>
      <c r="K99" s="1439">
        <f t="shared" si="0"/>
        <v>44.087452031250002</v>
      </c>
      <c r="L99" s="1454">
        <v>2503.08</v>
      </c>
      <c r="M99" s="1455">
        <f t="shared" si="1"/>
        <v>1.7613281250000001E-2</v>
      </c>
      <c r="N99" s="1439">
        <v>52.973999999999997</v>
      </c>
      <c r="O99" s="1456">
        <f t="shared" si="8"/>
        <v>0.93</v>
      </c>
      <c r="P99" s="351">
        <f t="shared" si="9"/>
        <v>1056.8</v>
      </c>
      <c r="Q99" s="352">
        <f t="shared" si="10"/>
        <v>55.98</v>
      </c>
    </row>
    <row r="100" spans="1:17" ht="12.75" customHeight="1" x14ac:dyDescent="0.2">
      <c r="A100" s="1315"/>
      <c r="B100" s="113">
        <v>5</v>
      </c>
      <c r="C100" s="1437" t="s">
        <v>468</v>
      </c>
      <c r="D100" s="1438">
        <v>54</v>
      </c>
      <c r="E100" s="113">
        <v>1987</v>
      </c>
      <c r="F100" s="1439">
        <v>58.53</v>
      </c>
      <c r="G100" s="1440">
        <v>5.3672779999999998</v>
      </c>
      <c r="H100" s="1440">
        <v>10.652736000000001</v>
      </c>
      <c r="I100" s="1402">
        <v>42.51</v>
      </c>
      <c r="J100" s="1453">
        <v>2179.6</v>
      </c>
      <c r="K100" s="1439">
        <f t="shared" si="0"/>
        <v>42.510390071572765</v>
      </c>
      <c r="L100" s="1454">
        <v>2179.62</v>
      </c>
      <c r="M100" s="1455">
        <f t="shared" si="1"/>
        <v>1.9503578638282254E-2</v>
      </c>
      <c r="N100" s="1439">
        <v>52.973999999999997</v>
      </c>
      <c r="O100" s="1456">
        <f t="shared" si="8"/>
        <v>1.03</v>
      </c>
      <c r="P100" s="351">
        <f t="shared" si="9"/>
        <v>1170.21</v>
      </c>
      <c r="Q100" s="352">
        <f t="shared" si="10"/>
        <v>61.99</v>
      </c>
    </row>
    <row r="101" spans="1:17" ht="12.75" customHeight="1" x14ac:dyDescent="0.2">
      <c r="A101" s="1315"/>
      <c r="B101" s="113">
        <v>6</v>
      </c>
      <c r="C101" s="1437" t="s">
        <v>46</v>
      </c>
      <c r="D101" s="1438">
        <v>118</v>
      </c>
      <c r="E101" s="113">
        <v>1961</v>
      </c>
      <c r="F101" s="1439">
        <v>78.27</v>
      </c>
      <c r="G101" s="1440">
        <v>11.348520000000001</v>
      </c>
      <c r="H101" s="1440">
        <v>0</v>
      </c>
      <c r="I101" s="1446">
        <f>F101-G101-H101</f>
        <v>66.921480000000003</v>
      </c>
      <c r="J101" s="1453">
        <v>2643.5</v>
      </c>
      <c r="K101" s="1439">
        <f t="shared" si="0"/>
        <v>66.921986309665215</v>
      </c>
      <c r="L101" s="1454">
        <v>2643.52</v>
      </c>
      <c r="M101" s="1455">
        <f t="shared" si="1"/>
        <v>2.5315483260828445E-2</v>
      </c>
      <c r="N101" s="1439">
        <v>52.973999999999997</v>
      </c>
      <c r="O101" s="1456">
        <f t="shared" si="8"/>
        <v>1.34</v>
      </c>
      <c r="P101" s="351">
        <f t="shared" si="9"/>
        <v>1518.93</v>
      </c>
      <c r="Q101" s="352">
        <f t="shared" si="10"/>
        <v>80.459999999999994</v>
      </c>
    </row>
    <row r="102" spans="1:17" s="40" customFormat="1" ht="12.75" customHeight="1" x14ac:dyDescent="0.2">
      <c r="A102" s="1315"/>
      <c r="B102" s="1441">
        <v>7</v>
      </c>
      <c r="C102" s="1437" t="s">
        <v>44</v>
      </c>
      <c r="D102" s="1438">
        <v>47</v>
      </c>
      <c r="E102" s="113">
        <v>1979</v>
      </c>
      <c r="F102" s="1439">
        <v>72.98</v>
      </c>
      <c r="G102" s="1440">
        <v>6.0026999999999999</v>
      </c>
      <c r="H102" s="1440">
        <v>7.7767999999999997</v>
      </c>
      <c r="I102" s="1446">
        <f>F102-G102-H102</f>
        <v>59.200499999999998</v>
      </c>
      <c r="J102" s="1453">
        <v>2974.9</v>
      </c>
      <c r="K102" s="1439">
        <f t="shared" si="0"/>
        <v>58.073364190392958</v>
      </c>
      <c r="L102" s="1454">
        <v>2918.26</v>
      </c>
      <c r="M102" s="1455">
        <f t="shared" si="1"/>
        <v>1.9899996638542472E-2</v>
      </c>
      <c r="N102" s="1439">
        <v>52.973999999999997</v>
      </c>
      <c r="O102" s="1456">
        <f t="shared" si="8"/>
        <v>1.05</v>
      </c>
      <c r="P102" s="351">
        <f t="shared" si="9"/>
        <v>1194</v>
      </c>
      <c r="Q102" s="352">
        <f t="shared" si="10"/>
        <v>63.25</v>
      </c>
    </row>
    <row r="103" spans="1:17" ht="12.75" customHeight="1" x14ac:dyDescent="0.2">
      <c r="A103" s="1315"/>
      <c r="B103" s="113">
        <v>8</v>
      </c>
      <c r="C103" s="1437" t="s">
        <v>469</v>
      </c>
      <c r="D103" s="1438">
        <v>41</v>
      </c>
      <c r="E103" s="113">
        <v>1987</v>
      </c>
      <c r="F103" s="1439">
        <v>45.97</v>
      </c>
      <c r="G103" s="1440">
        <v>3.76</v>
      </c>
      <c r="H103" s="1440">
        <v>7.67</v>
      </c>
      <c r="I103" s="1402">
        <v>34.54</v>
      </c>
      <c r="J103" s="1453">
        <v>2323.4</v>
      </c>
      <c r="K103" s="1439">
        <f t="shared" si="0"/>
        <v>24.650446070414048</v>
      </c>
      <c r="L103" s="1454">
        <v>1658.16</v>
      </c>
      <c r="M103" s="1455">
        <f t="shared" si="1"/>
        <v>1.4866144443487991E-2</v>
      </c>
      <c r="N103" s="1439">
        <v>52.973999999999997</v>
      </c>
      <c r="O103" s="1456">
        <f t="shared" si="8"/>
        <v>0.79</v>
      </c>
      <c r="P103" s="351">
        <f t="shared" si="9"/>
        <v>891.97</v>
      </c>
      <c r="Q103" s="352">
        <f t="shared" si="10"/>
        <v>47.25</v>
      </c>
    </row>
    <row r="104" spans="1:17" s="40" customFormat="1" ht="12.75" customHeight="1" x14ac:dyDescent="0.2">
      <c r="A104" s="1315"/>
      <c r="B104" s="1441">
        <v>9</v>
      </c>
      <c r="C104" s="1437" t="s">
        <v>470</v>
      </c>
      <c r="D104" s="1438">
        <v>47</v>
      </c>
      <c r="E104" s="113">
        <v>1981</v>
      </c>
      <c r="F104" s="1439">
        <v>77.150000000000006</v>
      </c>
      <c r="G104" s="1440">
        <v>6.9729770000000002</v>
      </c>
      <c r="H104" s="1440">
        <v>11.07</v>
      </c>
      <c r="I104" s="1402">
        <v>59.11</v>
      </c>
      <c r="J104" s="1453">
        <v>2980.6</v>
      </c>
      <c r="K104" s="1439">
        <f t="shared" si="0"/>
        <v>56.596942494799706</v>
      </c>
      <c r="L104" s="1454">
        <v>2853.88</v>
      </c>
      <c r="M104" s="1455">
        <f t="shared" si="1"/>
        <v>1.9831577534724552E-2</v>
      </c>
      <c r="N104" s="1439">
        <v>52.973999999999997</v>
      </c>
      <c r="O104" s="1456">
        <f>ROUND(M104*N104,2)</f>
        <v>1.05</v>
      </c>
      <c r="P104" s="351">
        <f t="shared" si="9"/>
        <v>1189.8900000000001</v>
      </c>
      <c r="Q104" s="352">
        <f>ROUND(P104*N104/1000,2)</f>
        <v>63.03</v>
      </c>
    </row>
    <row r="105" spans="1:17" ht="12.75" customHeight="1" thickBot="1" x14ac:dyDescent="0.25">
      <c r="A105" s="1331"/>
      <c r="B105" s="129">
        <v>10</v>
      </c>
      <c r="C105" s="1442" t="s">
        <v>48</v>
      </c>
      <c r="D105" s="1443">
        <v>92</v>
      </c>
      <c r="E105" s="114">
        <v>1991</v>
      </c>
      <c r="F105" s="116">
        <v>100.86</v>
      </c>
      <c r="G105" s="1444">
        <v>8.9586600000000001</v>
      </c>
      <c r="H105" s="1444">
        <v>15.12</v>
      </c>
      <c r="I105" s="115">
        <f>F105-G105-H105</f>
        <v>76.78134</v>
      </c>
      <c r="J105" s="1457">
        <v>3723.7</v>
      </c>
      <c r="K105" s="116">
        <f t="shared" si="0"/>
        <v>73.169604491124417</v>
      </c>
      <c r="L105" s="1458">
        <v>3548.54</v>
      </c>
      <c r="M105" s="117">
        <f t="shared" si="1"/>
        <v>2.0619636383167279E-2</v>
      </c>
      <c r="N105" s="116">
        <v>52.973999999999997</v>
      </c>
      <c r="O105" s="1459">
        <f>ROUND(M105*N105,2)</f>
        <v>1.0900000000000001</v>
      </c>
      <c r="P105" s="1460">
        <f>ROUND(M105*60*1000,2)</f>
        <v>1237.18</v>
      </c>
      <c r="Q105" s="1461">
        <f>ROUND(P105*N105/1000,2)</f>
        <v>65.540000000000006</v>
      </c>
    </row>
    <row r="106" spans="1:17" x14ac:dyDescent="0.2">
      <c r="A106" s="1307" t="s">
        <v>172</v>
      </c>
      <c r="B106" s="16">
        <v>1</v>
      </c>
      <c r="C106" s="1409" t="s">
        <v>56</v>
      </c>
      <c r="D106" s="1410">
        <v>28</v>
      </c>
      <c r="E106" s="16">
        <v>1957</v>
      </c>
      <c r="F106" s="1411">
        <f>I106</f>
        <v>33.01</v>
      </c>
      <c r="G106" s="1412"/>
      <c r="H106" s="1412"/>
      <c r="I106" s="1405">
        <v>33.01</v>
      </c>
      <c r="J106" s="1421">
        <v>1462.5</v>
      </c>
      <c r="K106" s="1411">
        <f t="shared" si="0"/>
        <v>29.366824547008544</v>
      </c>
      <c r="L106" s="1422">
        <v>1301.0899999999999</v>
      </c>
      <c r="M106" s="1423">
        <f t="shared" si="1"/>
        <v>2.2570940170940169E-2</v>
      </c>
      <c r="N106" s="1411">
        <v>52.973999999999997</v>
      </c>
      <c r="O106" s="1424">
        <f>ROUND(M106*N106,2)</f>
        <v>1.2</v>
      </c>
      <c r="P106" s="1425">
        <f>ROUND(M106*60*1000,2)</f>
        <v>1354.26</v>
      </c>
      <c r="Q106" s="1426">
        <f>ROUND(P106*N106/1000,2)</f>
        <v>71.739999999999995</v>
      </c>
    </row>
    <row r="107" spans="1:17" ht="12.75" customHeight="1" x14ac:dyDescent="0.2">
      <c r="A107" s="1225"/>
      <c r="B107" s="17">
        <v>2</v>
      </c>
      <c r="C107" s="1413" t="s">
        <v>719</v>
      </c>
      <c r="D107" s="1414">
        <v>22</v>
      </c>
      <c r="E107" s="17">
        <v>1958</v>
      </c>
      <c r="F107" s="500">
        <f>I107</f>
        <v>37.93</v>
      </c>
      <c r="G107" s="1415"/>
      <c r="H107" s="1415"/>
      <c r="I107" s="1402">
        <v>37.93</v>
      </c>
      <c r="J107" s="126">
        <v>1528.3</v>
      </c>
      <c r="K107" s="500">
        <f t="shared" si="0"/>
        <v>27.639536151279202</v>
      </c>
      <c r="L107" s="501">
        <v>1113.67</v>
      </c>
      <c r="M107" s="1427">
        <f t="shared" si="1"/>
        <v>2.4818425701760127E-2</v>
      </c>
      <c r="N107" s="1428">
        <v>52.973999999999997</v>
      </c>
      <c r="O107" s="1429">
        <f t="shared" ref="O107:O113" si="11">ROUND(M107*N107,2)</f>
        <v>1.31</v>
      </c>
      <c r="P107" s="33">
        <f>ROUND(M107*60*1000,2)</f>
        <v>1489.11</v>
      </c>
      <c r="Q107" s="34">
        <f>ROUND(P107*N107/1000,2)</f>
        <v>78.88</v>
      </c>
    </row>
    <row r="108" spans="1:17" ht="12.75" customHeight="1" x14ac:dyDescent="0.2">
      <c r="A108" s="1225"/>
      <c r="B108" s="17">
        <v>3</v>
      </c>
      <c r="C108" s="1413" t="s">
        <v>49</v>
      </c>
      <c r="D108" s="1414">
        <v>77</v>
      </c>
      <c r="E108" s="17">
        <v>1960</v>
      </c>
      <c r="F108" s="500">
        <v>38.17</v>
      </c>
      <c r="G108" s="1415">
        <v>5.1382500000000002</v>
      </c>
      <c r="H108" s="1415">
        <v>1.1599999999999999</v>
      </c>
      <c r="I108" s="1406">
        <f>F108-G108-H108</f>
        <v>31.871750000000002</v>
      </c>
      <c r="J108" s="126">
        <v>1264.2</v>
      </c>
      <c r="K108" s="500">
        <f t="shared" si="0"/>
        <v>31.483752663739914</v>
      </c>
      <c r="L108" s="501">
        <v>1248.81</v>
      </c>
      <c r="M108" s="1427">
        <f t="shared" si="1"/>
        <v>2.5211003005853504E-2</v>
      </c>
      <c r="N108" s="1428">
        <v>52.973999999999997</v>
      </c>
      <c r="O108" s="1429">
        <f t="shared" si="11"/>
        <v>1.34</v>
      </c>
      <c r="P108" s="33">
        <f t="shared" ref="P108:P114" si="12">ROUND(M108*60*1000,2)</f>
        <v>1512.66</v>
      </c>
      <c r="Q108" s="34">
        <f t="shared" ref="Q108:Q113" si="13">ROUND(P108*N108/1000,2)</f>
        <v>80.13</v>
      </c>
    </row>
    <row r="109" spans="1:17" ht="12.75" customHeight="1" x14ac:dyDescent="0.2">
      <c r="A109" s="1225"/>
      <c r="B109" s="17">
        <v>4</v>
      </c>
      <c r="C109" s="1413" t="s">
        <v>57</v>
      </c>
      <c r="D109" s="1414">
        <v>18</v>
      </c>
      <c r="E109" s="17">
        <v>1959</v>
      </c>
      <c r="F109" s="500">
        <v>31.26</v>
      </c>
      <c r="G109" s="1415">
        <v>2.9580000000000002</v>
      </c>
      <c r="H109" s="1415">
        <v>0</v>
      </c>
      <c r="I109" s="1406">
        <f>F109-G109-H109</f>
        <v>28.302</v>
      </c>
      <c r="J109" s="126">
        <v>963.8</v>
      </c>
      <c r="K109" s="500">
        <f t="shared" si="0"/>
        <v>28.300825399460471</v>
      </c>
      <c r="L109" s="501">
        <v>963.76</v>
      </c>
      <c r="M109" s="1427">
        <f t="shared" si="1"/>
        <v>2.9365013488275579E-2</v>
      </c>
      <c r="N109" s="1428">
        <v>52.973999999999997</v>
      </c>
      <c r="O109" s="1429">
        <f t="shared" si="11"/>
        <v>1.56</v>
      </c>
      <c r="P109" s="33">
        <f t="shared" si="12"/>
        <v>1761.9</v>
      </c>
      <c r="Q109" s="34">
        <f t="shared" si="13"/>
        <v>93.33</v>
      </c>
    </row>
    <row r="110" spans="1:17" ht="12.75" customHeight="1" x14ac:dyDescent="0.2">
      <c r="A110" s="1225"/>
      <c r="B110" s="17">
        <v>5</v>
      </c>
      <c r="C110" s="1413" t="s">
        <v>51</v>
      </c>
      <c r="D110" s="1414">
        <v>25</v>
      </c>
      <c r="E110" s="17">
        <v>1957</v>
      </c>
      <c r="F110" s="500">
        <v>39.19</v>
      </c>
      <c r="G110" s="1415"/>
      <c r="H110" s="1415"/>
      <c r="I110" s="1407">
        <v>39.19</v>
      </c>
      <c r="J110" s="126">
        <v>1561.5</v>
      </c>
      <c r="K110" s="500">
        <f t="shared" si="0"/>
        <v>39.188996093499838</v>
      </c>
      <c r="L110" s="501">
        <v>1561.46</v>
      </c>
      <c r="M110" s="1427">
        <f t="shared" si="1"/>
        <v>2.5097662504002562E-2</v>
      </c>
      <c r="N110" s="1428">
        <v>52.973999999999997</v>
      </c>
      <c r="O110" s="1429">
        <f t="shared" si="11"/>
        <v>1.33</v>
      </c>
      <c r="P110" s="33">
        <f t="shared" si="12"/>
        <v>1505.86</v>
      </c>
      <c r="Q110" s="34">
        <f t="shared" si="13"/>
        <v>79.77</v>
      </c>
    </row>
    <row r="111" spans="1:17" ht="12.75" customHeight="1" x14ac:dyDescent="0.2">
      <c r="A111" s="1225"/>
      <c r="B111" s="17">
        <v>6</v>
      </c>
      <c r="C111" s="1413" t="s">
        <v>50</v>
      </c>
      <c r="D111" s="1414">
        <v>55</v>
      </c>
      <c r="E111" s="17">
        <v>1977</v>
      </c>
      <c r="F111" s="500">
        <v>57.39</v>
      </c>
      <c r="G111" s="1415">
        <v>4.8980399999999999</v>
      </c>
      <c r="H111" s="1415">
        <v>10.701978</v>
      </c>
      <c r="I111" s="1402">
        <v>41.79</v>
      </c>
      <c r="J111" s="126">
        <v>2217.3000000000002</v>
      </c>
      <c r="K111" s="500">
        <f t="shared" si="0"/>
        <v>41.79037694493303</v>
      </c>
      <c r="L111" s="501">
        <v>2217.3200000000002</v>
      </c>
      <c r="M111" s="1427">
        <f t="shared" si="1"/>
        <v>1.8847246651332701E-2</v>
      </c>
      <c r="N111" s="1428">
        <v>52.973999999999997</v>
      </c>
      <c r="O111" s="1429">
        <f t="shared" si="11"/>
        <v>1</v>
      </c>
      <c r="P111" s="33">
        <f t="shared" si="12"/>
        <v>1130.83</v>
      </c>
      <c r="Q111" s="34">
        <f t="shared" si="13"/>
        <v>59.9</v>
      </c>
    </row>
    <row r="112" spans="1:17" ht="12.75" customHeight="1" x14ac:dyDescent="0.2">
      <c r="A112" s="1225"/>
      <c r="B112" s="17">
        <v>7</v>
      </c>
      <c r="C112" s="1413" t="s">
        <v>720</v>
      </c>
      <c r="D112" s="1414">
        <v>7</v>
      </c>
      <c r="E112" s="17">
        <v>1959</v>
      </c>
      <c r="F112" s="500">
        <f>I112</f>
        <v>9.5500000000000007</v>
      </c>
      <c r="G112" s="1415"/>
      <c r="H112" s="1415"/>
      <c r="I112" s="1402">
        <v>9.5500000000000007</v>
      </c>
      <c r="J112" s="126">
        <v>322</v>
      </c>
      <c r="K112" s="500">
        <f t="shared" si="0"/>
        <v>9.5494068322981374</v>
      </c>
      <c r="L112" s="501">
        <v>321.98</v>
      </c>
      <c r="M112" s="1427">
        <f t="shared" si="1"/>
        <v>2.9658385093167702E-2</v>
      </c>
      <c r="N112" s="1428">
        <v>52.973999999999997</v>
      </c>
      <c r="O112" s="1429">
        <f t="shared" si="11"/>
        <v>1.57</v>
      </c>
      <c r="P112" s="33">
        <f t="shared" si="12"/>
        <v>1779.5</v>
      </c>
      <c r="Q112" s="34">
        <f t="shared" si="13"/>
        <v>94.27</v>
      </c>
    </row>
    <row r="113" spans="1:17" ht="13.5" customHeight="1" x14ac:dyDescent="0.2">
      <c r="A113" s="1225"/>
      <c r="B113" s="17">
        <v>8</v>
      </c>
      <c r="C113" s="1413" t="s">
        <v>721</v>
      </c>
      <c r="D113" s="1414">
        <v>24</v>
      </c>
      <c r="E113" s="17">
        <v>1962</v>
      </c>
      <c r="F113" s="500">
        <f>I113</f>
        <v>12.022</v>
      </c>
      <c r="G113" s="1415"/>
      <c r="H113" s="1415"/>
      <c r="I113" s="1402">
        <v>12.022</v>
      </c>
      <c r="J113" s="126">
        <v>402</v>
      </c>
      <c r="K113" s="500">
        <f t="shared" si="0"/>
        <v>12.022897164179104</v>
      </c>
      <c r="L113" s="501">
        <v>402.03</v>
      </c>
      <c r="M113" s="1427">
        <f t="shared" si="1"/>
        <v>2.9905472636815922E-2</v>
      </c>
      <c r="N113" s="1428">
        <v>52.973999999999997</v>
      </c>
      <c r="O113" s="1429">
        <f t="shared" si="11"/>
        <v>1.58</v>
      </c>
      <c r="P113" s="33">
        <f t="shared" si="12"/>
        <v>1794.33</v>
      </c>
      <c r="Q113" s="34">
        <f t="shared" si="13"/>
        <v>95.05</v>
      </c>
    </row>
    <row r="114" spans="1:17" ht="12.75" customHeight="1" x14ac:dyDescent="0.2">
      <c r="A114" s="1225"/>
      <c r="B114" s="17">
        <v>9</v>
      </c>
      <c r="C114" s="1413" t="s">
        <v>722</v>
      </c>
      <c r="D114" s="1414">
        <v>8</v>
      </c>
      <c r="E114" s="17" t="s">
        <v>36</v>
      </c>
      <c r="F114" s="1416">
        <v>12.327999999999999</v>
      </c>
      <c r="G114" s="1415">
        <v>0.76500000000000001</v>
      </c>
      <c r="H114" s="1415">
        <v>0</v>
      </c>
      <c r="I114" s="1406">
        <f>F114-G114-H114</f>
        <v>11.562999999999999</v>
      </c>
      <c r="J114" s="126">
        <v>364.3</v>
      </c>
      <c r="K114" s="500">
        <f t="shared" si="0"/>
        <v>11.561412983804555</v>
      </c>
      <c r="L114" s="501">
        <v>364.25</v>
      </c>
      <c r="M114" s="1427">
        <f t="shared" si="1"/>
        <v>3.1740323908866316E-2</v>
      </c>
      <c r="N114" s="1428">
        <v>52.973999999999997</v>
      </c>
      <c r="O114" s="1429">
        <f>ROUND(M114*N114,2)</f>
        <v>1.68</v>
      </c>
      <c r="P114" s="33">
        <f t="shared" si="12"/>
        <v>1904.42</v>
      </c>
      <c r="Q114" s="34">
        <f>ROUND(P114*N114/1000,2)</f>
        <v>100.88</v>
      </c>
    </row>
    <row r="115" spans="1:17" ht="12.75" customHeight="1" thickBot="1" x14ac:dyDescent="0.25">
      <c r="A115" s="1226"/>
      <c r="B115" s="18">
        <v>10</v>
      </c>
      <c r="C115" s="1417" t="s">
        <v>58</v>
      </c>
      <c r="D115" s="1418">
        <v>8</v>
      </c>
      <c r="E115" s="18">
        <v>1901</v>
      </c>
      <c r="F115" s="1419">
        <f>I115</f>
        <v>10.186999999999999</v>
      </c>
      <c r="G115" s="1420"/>
      <c r="H115" s="1420"/>
      <c r="I115" s="1408">
        <v>10.186999999999999</v>
      </c>
      <c r="J115" s="133">
        <v>330.1</v>
      </c>
      <c r="K115" s="503">
        <f t="shared" si="0"/>
        <v>9.0883717055437732</v>
      </c>
      <c r="L115" s="502">
        <v>294.5</v>
      </c>
      <c r="M115" s="1430">
        <f t="shared" si="1"/>
        <v>3.0860345349893965E-2</v>
      </c>
      <c r="N115" s="1431">
        <v>52.973999999999997</v>
      </c>
      <c r="O115" s="1432">
        <f>ROUND(M115*N115,2)</f>
        <v>1.63</v>
      </c>
      <c r="P115" s="35">
        <f>ROUND(M115*60*1000,2)</f>
        <v>1851.62</v>
      </c>
      <c r="Q115" s="123">
        <f>ROUND(P115*N115/1000,2)</f>
        <v>98.09</v>
      </c>
    </row>
    <row r="116" spans="1:17" x14ac:dyDescent="0.2">
      <c r="C116" s="1"/>
    </row>
    <row r="117" spans="1:17" x14ac:dyDescent="0.2">
      <c r="A117" s="985" t="s">
        <v>472</v>
      </c>
      <c r="B117" s="982"/>
      <c r="C117" s="982"/>
      <c r="D117" s="982"/>
      <c r="E117" s="983"/>
      <c r="F117" s="983"/>
      <c r="G117" s="983"/>
      <c r="H117" s="978"/>
      <c r="I117" s="975"/>
      <c r="J117" s="975"/>
      <c r="K117" s="975"/>
      <c r="L117" s="976"/>
      <c r="M117" s="976"/>
      <c r="N117" s="976"/>
    </row>
    <row r="118" spans="1:17" x14ac:dyDescent="0.2">
      <c r="A118" s="985" t="s">
        <v>473</v>
      </c>
      <c r="B118" s="982"/>
      <c r="C118" s="982"/>
      <c r="D118" s="982"/>
      <c r="E118" s="983"/>
      <c r="F118" s="983"/>
      <c r="G118" s="983"/>
      <c r="H118" s="978"/>
      <c r="I118" s="975"/>
      <c r="J118" s="975"/>
      <c r="K118" s="975"/>
      <c r="L118" s="976"/>
      <c r="M118" s="976"/>
      <c r="N118" s="976"/>
    </row>
    <row r="119" spans="1:17" x14ac:dyDescent="0.2">
      <c r="A119" s="982" t="s">
        <v>474</v>
      </c>
      <c r="B119" s="984" t="s">
        <v>475</v>
      </c>
      <c r="C119" s="982"/>
      <c r="D119" s="982"/>
      <c r="E119" s="983"/>
      <c r="F119" s="983"/>
      <c r="G119" s="983"/>
      <c r="H119" s="975"/>
      <c r="I119" s="977"/>
      <c r="J119" s="975"/>
      <c r="K119" s="975"/>
      <c r="L119" s="976"/>
      <c r="M119" s="976"/>
      <c r="N119" s="976"/>
    </row>
    <row r="120" spans="1:17" x14ac:dyDescent="0.2">
      <c r="A120" s="986"/>
      <c r="B120" s="981" t="s">
        <v>113</v>
      </c>
      <c r="C120" s="980"/>
      <c r="D120" s="980"/>
      <c r="E120" s="980"/>
      <c r="F120" s="980"/>
      <c r="G120" s="980"/>
      <c r="H120" s="979"/>
      <c r="I120" s="974"/>
      <c r="J120" s="973"/>
      <c r="K120" s="973"/>
      <c r="L120" s="973"/>
      <c r="M120" s="973"/>
      <c r="N120" s="973"/>
    </row>
    <row r="123" spans="1:17" ht="15" x14ac:dyDescent="0.2">
      <c r="A123" s="1237" t="s">
        <v>476</v>
      </c>
      <c r="B123" s="1237"/>
      <c r="C123" s="1237"/>
      <c r="D123" s="1237"/>
      <c r="E123" s="1237"/>
      <c r="F123" s="1237"/>
      <c r="G123" s="1237"/>
      <c r="H123" s="1237"/>
      <c r="I123" s="1237"/>
      <c r="J123" s="1237"/>
      <c r="K123" s="1237"/>
      <c r="L123" s="1237"/>
      <c r="M123" s="1237"/>
      <c r="N123" s="1237"/>
      <c r="O123" s="1237"/>
      <c r="P123" s="1237"/>
      <c r="Q123" s="1237"/>
    </row>
    <row r="124" spans="1:17" ht="13.5" thickBot="1" x14ac:dyDescent="0.25">
      <c r="A124" s="460"/>
      <c r="B124" s="460"/>
      <c r="C124" s="460"/>
      <c r="D124" s="460"/>
      <c r="E124" s="1165" t="s">
        <v>268</v>
      </c>
      <c r="F124" s="1165"/>
      <c r="G124" s="1165"/>
      <c r="H124" s="1165"/>
      <c r="I124" s="460">
        <v>3.9</v>
      </c>
      <c r="J124" s="460" t="s">
        <v>267</v>
      </c>
      <c r="K124" s="460" t="s">
        <v>269</v>
      </c>
      <c r="L124" s="461">
        <v>437</v>
      </c>
      <c r="M124" s="460"/>
      <c r="N124" s="460"/>
      <c r="O124" s="460"/>
      <c r="P124" s="460"/>
      <c r="Q124" s="460"/>
    </row>
    <row r="125" spans="1:17" x14ac:dyDescent="0.2">
      <c r="A125" s="1181" t="s">
        <v>1</v>
      </c>
      <c r="B125" s="1183" t="s">
        <v>0</v>
      </c>
      <c r="C125" s="1185" t="s">
        <v>2</v>
      </c>
      <c r="D125" s="1185" t="s">
        <v>3</v>
      </c>
      <c r="E125" s="1185" t="s">
        <v>11</v>
      </c>
      <c r="F125" s="1188" t="s">
        <v>12</v>
      </c>
      <c r="G125" s="1189"/>
      <c r="H125" s="1189"/>
      <c r="I125" s="1190"/>
      <c r="J125" s="1185" t="s">
        <v>4</v>
      </c>
      <c r="K125" s="1185" t="s">
        <v>13</v>
      </c>
      <c r="L125" s="1185" t="s">
        <v>5</v>
      </c>
      <c r="M125" s="1185" t="s">
        <v>6</v>
      </c>
      <c r="N125" s="1185" t="s">
        <v>14</v>
      </c>
      <c r="O125" s="1204" t="s">
        <v>15</v>
      </c>
      <c r="P125" s="1204" t="s">
        <v>31</v>
      </c>
      <c r="Q125" s="1193" t="s">
        <v>23</v>
      </c>
    </row>
    <row r="126" spans="1:17" ht="33.75" x14ac:dyDescent="0.2">
      <c r="A126" s="1182"/>
      <c r="B126" s="1184"/>
      <c r="C126" s="1186"/>
      <c r="D126" s="1187"/>
      <c r="E126" s="1187"/>
      <c r="F126" s="1016" t="s">
        <v>16</v>
      </c>
      <c r="G126" s="1016" t="s">
        <v>17</v>
      </c>
      <c r="H126" s="1016" t="s">
        <v>18</v>
      </c>
      <c r="I126" s="1016" t="s">
        <v>19</v>
      </c>
      <c r="J126" s="1187"/>
      <c r="K126" s="1187"/>
      <c r="L126" s="1187"/>
      <c r="M126" s="1187"/>
      <c r="N126" s="1187"/>
      <c r="O126" s="1205"/>
      <c r="P126" s="1205"/>
      <c r="Q126" s="1194"/>
    </row>
    <row r="127" spans="1:17" ht="12" thickBot="1" x14ac:dyDescent="0.25">
      <c r="A127" s="1227"/>
      <c r="B127" s="1228"/>
      <c r="C127" s="1229"/>
      <c r="D127" s="28" t="s">
        <v>7</v>
      </c>
      <c r="E127" s="28" t="s">
        <v>8</v>
      </c>
      <c r="F127" s="28" t="s">
        <v>9</v>
      </c>
      <c r="G127" s="28" t="s">
        <v>9</v>
      </c>
      <c r="H127" s="28" t="s">
        <v>9</v>
      </c>
      <c r="I127" s="28" t="s">
        <v>9</v>
      </c>
      <c r="J127" s="28" t="s">
        <v>20</v>
      </c>
      <c r="K127" s="28" t="s">
        <v>9</v>
      </c>
      <c r="L127" s="28" t="s">
        <v>20</v>
      </c>
      <c r="M127" s="28" t="s">
        <v>55</v>
      </c>
      <c r="N127" s="28" t="s">
        <v>294</v>
      </c>
      <c r="O127" s="28" t="s">
        <v>295</v>
      </c>
      <c r="P127" s="751" t="s">
        <v>24</v>
      </c>
      <c r="Q127" s="752" t="s">
        <v>296</v>
      </c>
    </row>
    <row r="128" spans="1:17" x14ac:dyDescent="0.2">
      <c r="A128" s="1294" t="s">
        <v>169</v>
      </c>
      <c r="B128" s="29">
        <v>1</v>
      </c>
      <c r="C128" s="1520" t="s">
        <v>723</v>
      </c>
      <c r="D128" s="1521">
        <v>36</v>
      </c>
      <c r="E128" s="1521">
        <v>2009</v>
      </c>
      <c r="F128" s="1522">
        <v>6.4654999999999996</v>
      </c>
      <c r="G128" s="1522">
        <v>0</v>
      </c>
      <c r="H128" s="1522">
        <v>0</v>
      </c>
      <c r="I128" s="1522">
        <v>6.4654999999999996</v>
      </c>
      <c r="J128" s="1522">
        <v>2429.4899999999998</v>
      </c>
      <c r="K128" s="1523">
        <v>6.4654999999999996</v>
      </c>
      <c r="L128" s="1522">
        <v>2429.4899999999998</v>
      </c>
      <c r="M128" s="1528">
        <v>2.6612581241330486E-3</v>
      </c>
      <c r="N128" s="1524">
        <v>48.2</v>
      </c>
      <c r="O128" s="1530">
        <v>0.12827264158321294</v>
      </c>
      <c r="P128" s="1530">
        <v>159.6754874479829</v>
      </c>
      <c r="Q128" s="1012">
        <v>7.6963584949927766</v>
      </c>
    </row>
    <row r="129" spans="1:17" x14ac:dyDescent="0.2">
      <c r="A129" s="1294"/>
      <c r="B129" s="29">
        <v>2</v>
      </c>
      <c r="C129" s="1525" t="s">
        <v>724</v>
      </c>
      <c r="D129" s="1526">
        <v>60</v>
      </c>
      <c r="E129" s="1526">
        <v>1970</v>
      </c>
      <c r="F129" s="1527">
        <v>21.846699999999998</v>
      </c>
      <c r="G129" s="1527">
        <v>4.9653999999999998</v>
      </c>
      <c r="H129" s="1527">
        <v>5.97</v>
      </c>
      <c r="I129" s="1522">
        <v>10.911300000000001</v>
      </c>
      <c r="J129" s="1527">
        <v>3132.9</v>
      </c>
      <c r="K129" s="1523">
        <v>10.911300000000001</v>
      </c>
      <c r="L129" s="1522">
        <v>3132.9</v>
      </c>
      <c r="M129" s="1529">
        <v>3.4828114526477068E-3</v>
      </c>
      <c r="N129" s="1524">
        <v>48.2</v>
      </c>
      <c r="O129" s="1531">
        <v>0.16787151201761949</v>
      </c>
      <c r="P129" s="1530">
        <v>208.96868715886242</v>
      </c>
      <c r="Q129" s="1532">
        <v>10.07229072105717</v>
      </c>
    </row>
    <row r="130" spans="1:17" x14ac:dyDescent="0.2">
      <c r="A130" s="1294"/>
      <c r="B130" s="29">
        <v>3</v>
      </c>
      <c r="C130" s="1525" t="s">
        <v>725</v>
      </c>
      <c r="D130" s="1526">
        <v>120</v>
      </c>
      <c r="E130" s="1526">
        <v>1966</v>
      </c>
      <c r="F130" s="1527">
        <v>46.349499999999999</v>
      </c>
      <c r="G130" s="1527">
        <v>8.5891000000000002</v>
      </c>
      <c r="H130" s="1527">
        <v>12</v>
      </c>
      <c r="I130" s="1522">
        <v>25.760399999999997</v>
      </c>
      <c r="J130" s="1527">
        <v>5780.94</v>
      </c>
      <c r="K130" s="1523">
        <v>25.760399999999997</v>
      </c>
      <c r="L130" s="1522">
        <v>5780.94</v>
      </c>
      <c r="M130" s="1529">
        <v>4.4560919158475954E-3</v>
      </c>
      <c r="N130" s="1524">
        <v>48.2</v>
      </c>
      <c r="O130" s="1531">
        <v>0.21478363034385412</v>
      </c>
      <c r="P130" s="1530">
        <v>267.3655149508557</v>
      </c>
      <c r="Q130" s="1532">
        <v>12.887017820631245</v>
      </c>
    </row>
    <row r="131" spans="1:17" x14ac:dyDescent="0.2">
      <c r="A131" s="1294"/>
      <c r="B131" s="29">
        <v>4</v>
      </c>
      <c r="C131" s="1525" t="s">
        <v>726</v>
      </c>
      <c r="D131" s="1526">
        <v>135</v>
      </c>
      <c r="E131" s="1526">
        <v>1979</v>
      </c>
      <c r="F131" s="1527">
        <v>62.5</v>
      </c>
      <c r="G131" s="1527">
        <v>13.8607</v>
      </c>
      <c r="H131" s="1527">
        <v>13.5</v>
      </c>
      <c r="I131" s="1522">
        <v>35.139299999999999</v>
      </c>
      <c r="J131" s="1527">
        <v>7266.29</v>
      </c>
      <c r="K131" s="1523">
        <v>35.139299999999999</v>
      </c>
      <c r="L131" s="1522">
        <v>7266.29</v>
      </c>
      <c r="M131" s="1529">
        <v>4.835934156220024E-3</v>
      </c>
      <c r="N131" s="1524">
        <v>48.2</v>
      </c>
      <c r="O131" s="1531">
        <v>0.23309202632980516</v>
      </c>
      <c r="P131" s="1530">
        <v>290.15604937320143</v>
      </c>
      <c r="Q131" s="1532">
        <v>13.98552157978831</v>
      </c>
    </row>
    <row r="132" spans="1:17" x14ac:dyDescent="0.2">
      <c r="A132" s="1294"/>
      <c r="B132" s="29">
        <v>5</v>
      </c>
      <c r="C132" s="1525" t="s">
        <v>727</v>
      </c>
      <c r="D132" s="1526">
        <v>54</v>
      </c>
      <c r="E132" s="1526">
        <v>2006</v>
      </c>
      <c r="F132" s="1527">
        <v>23.912299999999998</v>
      </c>
      <c r="G132" s="1527">
        <v>6.1710000000000003</v>
      </c>
      <c r="H132" s="1527">
        <v>0</v>
      </c>
      <c r="I132" s="1522">
        <v>17.741299999999999</v>
      </c>
      <c r="J132" s="1527">
        <v>3251.08</v>
      </c>
      <c r="K132" s="1523">
        <v>17.741299999999999</v>
      </c>
      <c r="L132" s="1522">
        <v>3251.08</v>
      </c>
      <c r="M132" s="1529">
        <v>5.4570481193941707E-3</v>
      </c>
      <c r="N132" s="1524">
        <v>48.2</v>
      </c>
      <c r="O132" s="1531">
        <v>0.26302971935479902</v>
      </c>
      <c r="P132" s="1530">
        <v>327.42288716365027</v>
      </c>
      <c r="Q132" s="1532">
        <v>15.781783161287944</v>
      </c>
    </row>
    <row r="133" spans="1:17" x14ac:dyDescent="0.2">
      <c r="A133" s="1294"/>
      <c r="B133" s="29">
        <v>6</v>
      </c>
      <c r="C133" s="1525" t="s">
        <v>728</v>
      </c>
      <c r="D133" s="1526">
        <v>36</v>
      </c>
      <c r="E133" s="1526">
        <v>1989</v>
      </c>
      <c r="F133" s="1527">
        <v>20.32</v>
      </c>
      <c r="G133" s="1527">
        <v>2.4611000000000001</v>
      </c>
      <c r="H133" s="1527">
        <v>3.6</v>
      </c>
      <c r="I133" s="1522">
        <v>14.258899999999999</v>
      </c>
      <c r="J133" s="1527">
        <v>2258.0100000000002</v>
      </c>
      <c r="K133" s="1523">
        <v>14.258899999999999</v>
      </c>
      <c r="L133" s="1522">
        <v>2258.0100000000002</v>
      </c>
      <c r="M133" s="1529">
        <v>6.3148081717972898E-3</v>
      </c>
      <c r="N133" s="1524">
        <v>48.2</v>
      </c>
      <c r="O133" s="1531">
        <v>0.30437375388062937</v>
      </c>
      <c r="P133" s="1530">
        <v>378.8884903078374</v>
      </c>
      <c r="Q133" s="1532">
        <v>18.262425232837764</v>
      </c>
    </row>
    <row r="134" spans="1:17" x14ac:dyDescent="0.2">
      <c r="A134" s="1272"/>
      <c r="B134" s="29">
        <v>7</v>
      </c>
      <c r="C134" s="1525" t="s">
        <v>729</v>
      </c>
      <c r="D134" s="1526">
        <v>136</v>
      </c>
      <c r="E134" s="1526">
        <v>2007</v>
      </c>
      <c r="F134" s="1527">
        <v>92.874300000000005</v>
      </c>
      <c r="G134" s="1527">
        <v>28.152200000000001</v>
      </c>
      <c r="H134" s="1527">
        <v>0</v>
      </c>
      <c r="I134" s="1522">
        <v>64.722100000000012</v>
      </c>
      <c r="J134" s="1527">
        <v>9132.7800000000007</v>
      </c>
      <c r="K134" s="1523">
        <v>64.722100000000012</v>
      </c>
      <c r="L134" s="1522">
        <v>9132.7800000000007</v>
      </c>
      <c r="M134" s="1529">
        <v>7.0867906595801066E-3</v>
      </c>
      <c r="N134" s="1524">
        <v>48.2</v>
      </c>
      <c r="O134" s="1531">
        <v>0.34158330979176116</v>
      </c>
      <c r="P134" s="1530">
        <v>425.20743957480641</v>
      </c>
      <c r="Q134" s="1532">
        <v>20.49499858750567</v>
      </c>
    </row>
    <row r="135" spans="1:17" x14ac:dyDescent="0.2">
      <c r="A135" s="1272"/>
      <c r="B135" s="29">
        <v>8</v>
      </c>
      <c r="C135" s="1525" t="s">
        <v>730</v>
      </c>
      <c r="D135" s="1526">
        <v>48</v>
      </c>
      <c r="E135" s="1526">
        <v>1964</v>
      </c>
      <c r="F135" s="1527">
        <v>24.460599999999999</v>
      </c>
      <c r="G135" s="1527">
        <v>4.7561</v>
      </c>
      <c r="H135" s="1527">
        <v>4.8</v>
      </c>
      <c r="I135" s="1522">
        <v>14.904499999999999</v>
      </c>
      <c r="J135" s="1527">
        <v>1945.78</v>
      </c>
      <c r="K135" s="1523">
        <v>14.904499999999999</v>
      </c>
      <c r="L135" s="1522">
        <v>1945.78</v>
      </c>
      <c r="M135" s="1529">
        <v>7.6599101645612551E-3</v>
      </c>
      <c r="N135" s="1524">
        <v>48.2</v>
      </c>
      <c r="O135" s="1531">
        <v>0.3692076699318525</v>
      </c>
      <c r="P135" s="1530">
        <v>459.59460987367527</v>
      </c>
      <c r="Q135" s="1532">
        <v>22.15246019591115</v>
      </c>
    </row>
    <row r="136" spans="1:17" x14ac:dyDescent="0.2">
      <c r="A136" s="1272"/>
      <c r="B136" s="29">
        <v>9</v>
      </c>
      <c r="C136" s="1525" t="s">
        <v>731</v>
      </c>
      <c r="D136" s="1526">
        <v>20</v>
      </c>
      <c r="E136" s="1526">
        <v>1735</v>
      </c>
      <c r="F136" s="1527">
        <v>16.463999999999999</v>
      </c>
      <c r="G136" s="1527">
        <v>2.6928000000000001</v>
      </c>
      <c r="H136" s="1527">
        <v>2.64</v>
      </c>
      <c r="I136" s="1522">
        <v>11.131199999999998</v>
      </c>
      <c r="J136" s="1527">
        <v>1306.78</v>
      </c>
      <c r="K136" s="1523">
        <v>11.131199999999998</v>
      </c>
      <c r="L136" s="1522">
        <v>1306.78</v>
      </c>
      <c r="M136" s="1529">
        <v>8.5180367008983893E-3</v>
      </c>
      <c r="N136" s="1524">
        <v>48.2</v>
      </c>
      <c r="O136" s="1531">
        <v>0.41056936898330237</v>
      </c>
      <c r="P136" s="1530">
        <v>511.0822020539033</v>
      </c>
      <c r="Q136" s="1532">
        <v>24.634162138998143</v>
      </c>
    </row>
    <row r="137" spans="1:17" ht="12" thickBot="1" x14ac:dyDescent="0.25">
      <c r="A137" s="1295"/>
      <c r="B137" s="830">
        <v>10</v>
      </c>
      <c r="C137" s="1611" t="s">
        <v>732</v>
      </c>
      <c r="D137" s="1612">
        <v>90</v>
      </c>
      <c r="E137" s="1612">
        <v>1970</v>
      </c>
      <c r="F137" s="1613">
        <v>63</v>
      </c>
      <c r="G137" s="1613">
        <v>12.119199999999999</v>
      </c>
      <c r="H137" s="1613">
        <v>8.9700000000000006</v>
      </c>
      <c r="I137" s="1589">
        <v>41.910800000000002</v>
      </c>
      <c r="J137" s="1613">
        <v>4571.25</v>
      </c>
      <c r="K137" s="1590">
        <v>41.910800000000002</v>
      </c>
      <c r="L137" s="1589">
        <v>4571.25</v>
      </c>
      <c r="M137" s="1614">
        <v>9.1683456385015048E-3</v>
      </c>
      <c r="N137" s="1591">
        <v>48.2</v>
      </c>
      <c r="O137" s="1615">
        <v>0.44191425977577253</v>
      </c>
      <c r="P137" s="1616">
        <v>550.10073831009026</v>
      </c>
      <c r="Q137" s="1617">
        <v>26.514855586546354</v>
      </c>
    </row>
    <row r="138" spans="1:17" x14ac:dyDescent="0.2">
      <c r="A138" s="1306" t="s">
        <v>170</v>
      </c>
      <c r="B138" s="107">
        <v>1</v>
      </c>
      <c r="C138" s="1533" t="s">
        <v>733</v>
      </c>
      <c r="D138" s="1618">
        <v>38</v>
      </c>
      <c r="E138" s="1618">
        <v>1999</v>
      </c>
      <c r="F138" s="1534">
        <v>41.150500000000001</v>
      </c>
      <c r="G138" s="1534">
        <v>3.7995000000000001</v>
      </c>
      <c r="H138" s="1534">
        <v>3.04</v>
      </c>
      <c r="I138" s="1534">
        <v>34.311</v>
      </c>
      <c r="J138" s="1534">
        <v>3440.47</v>
      </c>
      <c r="K138" s="1619">
        <v>34.311</v>
      </c>
      <c r="L138" s="1534">
        <v>3440.47</v>
      </c>
      <c r="M138" s="1620">
        <v>9.9727653489203507E-3</v>
      </c>
      <c r="N138" s="1621">
        <v>48.2</v>
      </c>
      <c r="O138" s="1622">
        <v>0.48068728981796094</v>
      </c>
      <c r="P138" s="1622">
        <v>598.36592093522097</v>
      </c>
      <c r="Q138" s="1623">
        <v>28.841237389077651</v>
      </c>
    </row>
    <row r="139" spans="1:17" x14ac:dyDescent="0.2">
      <c r="A139" s="1302"/>
      <c r="B139" s="106">
        <v>2</v>
      </c>
      <c r="C139" s="1541" t="s">
        <v>734</v>
      </c>
      <c r="D139" s="1542">
        <v>99</v>
      </c>
      <c r="E139" s="1542">
        <v>1979</v>
      </c>
      <c r="F139" s="1543">
        <v>81.5</v>
      </c>
      <c r="G139" s="1543">
        <v>14.5406</v>
      </c>
      <c r="H139" s="1543">
        <v>9.9</v>
      </c>
      <c r="I139" s="1535">
        <v>57.059400000000004</v>
      </c>
      <c r="J139" s="1543">
        <v>5328.25</v>
      </c>
      <c r="K139" s="1536">
        <v>57.059400000000004</v>
      </c>
      <c r="L139" s="1535">
        <v>5328.25</v>
      </c>
      <c r="M139" s="1537">
        <v>1.0708844367287572E-2</v>
      </c>
      <c r="N139" s="1538">
        <v>48.2</v>
      </c>
      <c r="O139" s="1539">
        <v>0.51616629850326101</v>
      </c>
      <c r="P139" s="1539">
        <v>642.53066203725427</v>
      </c>
      <c r="Q139" s="1540">
        <v>30.969977910195659</v>
      </c>
    </row>
    <row r="140" spans="1:17" x14ac:dyDescent="0.2">
      <c r="A140" s="1302"/>
      <c r="B140" s="106">
        <v>3</v>
      </c>
      <c r="C140" s="1541" t="s">
        <v>735</v>
      </c>
      <c r="D140" s="1542">
        <v>76</v>
      </c>
      <c r="E140" s="1542">
        <v>2006</v>
      </c>
      <c r="F140" s="1543">
        <v>69.947000000000003</v>
      </c>
      <c r="G140" s="1543">
        <v>9.9739000000000004</v>
      </c>
      <c r="H140" s="1543">
        <v>0</v>
      </c>
      <c r="I140" s="1535">
        <v>59.973100000000002</v>
      </c>
      <c r="J140" s="1543">
        <v>5189.6499999999996</v>
      </c>
      <c r="K140" s="1536">
        <v>59.973100000000002</v>
      </c>
      <c r="L140" s="1535">
        <v>5189.6499999999996</v>
      </c>
      <c r="M140" s="1544">
        <v>1.1556289923212549E-2</v>
      </c>
      <c r="N140" s="1538">
        <v>48.2</v>
      </c>
      <c r="O140" s="1539">
        <v>0.55701317429884489</v>
      </c>
      <c r="P140" s="1539">
        <v>693.37739539275287</v>
      </c>
      <c r="Q140" s="1546">
        <v>33.420790457930693</v>
      </c>
    </row>
    <row r="141" spans="1:17" x14ac:dyDescent="0.2">
      <c r="A141" s="1302"/>
      <c r="B141" s="106">
        <v>4</v>
      </c>
      <c r="C141" s="1541" t="s">
        <v>736</v>
      </c>
      <c r="D141" s="1542">
        <v>90</v>
      </c>
      <c r="E141" s="1542">
        <v>1971</v>
      </c>
      <c r="F141" s="1543">
        <v>78.501999999999995</v>
      </c>
      <c r="G141" s="1543">
        <v>13.088200000000001</v>
      </c>
      <c r="H141" s="1543">
        <v>9</v>
      </c>
      <c r="I141" s="1535">
        <v>56.413799999999995</v>
      </c>
      <c r="J141" s="1543">
        <v>4587.9399999999996</v>
      </c>
      <c r="K141" s="1536">
        <v>56.413799999999995</v>
      </c>
      <c r="L141" s="1535">
        <v>4587.9399999999996</v>
      </c>
      <c r="M141" s="1544">
        <v>1.2296106749434387E-2</v>
      </c>
      <c r="N141" s="1538">
        <v>48.2</v>
      </c>
      <c r="O141" s="1545">
        <v>0.59267234532273749</v>
      </c>
      <c r="P141" s="1539">
        <v>737.76640496606331</v>
      </c>
      <c r="Q141" s="1546">
        <v>35.560340719364255</v>
      </c>
    </row>
    <row r="142" spans="1:17" x14ac:dyDescent="0.2">
      <c r="A142" s="1302"/>
      <c r="B142" s="106">
        <v>5</v>
      </c>
      <c r="C142" s="1541" t="s">
        <v>737</v>
      </c>
      <c r="D142" s="1542">
        <v>72</v>
      </c>
      <c r="E142" s="1542">
        <v>1982</v>
      </c>
      <c r="F142" s="1543">
        <v>64.382400000000004</v>
      </c>
      <c r="G142" s="1543">
        <v>8.1142000000000003</v>
      </c>
      <c r="H142" s="1543">
        <v>7.07</v>
      </c>
      <c r="I142" s="1535">
        <v>49.198200000000007</v>
      </c>
      <c r="J142" s="1543">
        <v>3789.57</v>
      </c>
      <c r="K142" s="1536">
        <v>49.198200000000007</v>
      </c>
      <c r="L142" s="1535">
        <v>3789.57</v>
      </c>
      <c r="M142" s="1544">
        <v>1.2982528360737499E-2</v>
      </c>
      <c r="N142" s="1538">
        <v>48.2</v>
      </c>
      <c r="O142" s="1545">
        <v>0.62575786698754754</v>
      </c>
      <c r="P142" s="1539">
        <v>778.95170164424997</v>
      </c>
      <c r="Q142" s="1546">
        <v>37.545472019252848</v>
      </c>
    </row>
    <row r="143" spans="1:17" x14ac:dyDescent="0.2">
      <c r="A143" s="1302"/>
      <c r="B143" s="106">
        <v>6</v>
      </c>
      <c r="C143" s="1541" t="s">
        <v>738</v>
      </c>
      <c r="D143" s="1542">
        <v>30</v>
      </c>
      <c r="E143" s="1542">
        <v>1982</v>
      </c>
      <c r="F143" s="1543">
        <v>29.564900000000002</v>
      </c>
      <c r="G143" s="1543">
        <v>5.2619999999999996</v>
      </c>
      <c r="H143" s="1543">
        <v>3</v>
      </c>
      <c r="I143" s="1535">
        <v>21.302900000000001</v>
      </c>
      <c r="J143" s="1543">
        <v>1554.02</v>
      </c>
      <c r="K143" s="1536">
        <v>21.302900000000001</v>
      </c>
      <c r="L143" s="1535">
        <v>1554.02</v>
      </c>
      <c r="M143" s="1544">
        <v>1.3708253433031751E-2</v>
      </c>
      <c r="N143" s="1538">
        <v>48.2</v>
      </c>
      <c r="O143" s="1545">
        <v>0.6607378154721304</v>
      </c>
      <c r="P143" s="1539">
        <v>822.49520598190509</v>
      </c>
      <c r="Q143" s="1546">
        <v>39.644268928327833</v>
      </c>
    </row>
    <row r="144" spans="1:17" x14ac:dyDescent="0.2">
      <c r="A144" s="1302"/>
      <c r="B144" s="106">
        <v>7</v>
      </c>
      <c r="C144" s="1541" t="s">
        <v>739</v>
      </c>
      <c r="D144" s="1542">
        <v>30</v>
      </c>
      <c r="E144" s="1542">
        <v>1993</v>
      </c>
      <c r="F144" s="1543">
        <v>40.311999999999998</v>
      </c>
      <c r="G144" s="1543">
        <v>7.52</v>
      </c>
      <c r="H144" s="1543">
        <v>4.2</v>
      </c>
      <c r="I144" s="1535">
        <v>28.592000000000002</v>
      </c>
      <c r="J144" s="1543">
        <v>1983.11</v>
      </c>
      <c r="K144" s="1536">
        <v>28.592000000000002</v>
      </c>
      <c r="L144" s="1535">
        <v>1983.11</v>
      </c>
      <c r="M144" s="1544">
        <v>1.4417757966023067E-2</v>
      </c>
      <c r="N144" s="1538">
        <v>48.2</v>
      </c>
      <c r="O144" s="1545">
        <v>0.6949359339623119</v>
      </c>
      <c r="P144" s="1539">
        <v>865.06547796138398</v>
      </c>
      <c r="Q144" s="1546">
        <v>41.69615603773871</v>
      </c>
    </row>
    <row r="145" spans="1:17" x14ac:dyDescent="0.2">
      <c r="A145" s="1302"/>
      <c r="B145" s="106">
        <v>8</v>
      </c>
      <c r="C145" s="1541" t="s">
        <v>740</v>
      </c>
      <c r="D145" s="1542">
        <v>99</v>
      </c>
      <c r="E145" s="1542">
        <v>1980</v>
      </c>
      <c r="F145" s="1543">
        <v>98.201700000000002</v>
      </c>
      <c r="G145" s="1543">
        <v>7.3155999999999999</v>
      </c>
      <c r="H145" s="1543">
        <v>9.9</v>
      </c>
      <c r="I145" s="1535">
        <v>80.986099999999993</v>
      </c>
      <c r="J145" s="1543">
        <v>5328.25</v>
      </c>
      <c r="K145" s="1536">
        <v>80.986099999999993</v>
      </c>
      <c r="L145" s="1535">
        <v>5328.25</v>
      </c>
      <c r="M145" s="1544">
        <v>1.5199380659691267E-2</v>
      </c>
      <c r="N145" s="1538">
        <v>48.2</v>
      </c>
      <c r="O145" s="1545">
        <v>0.73261014779711908</v>
      </c>
      <c r="P145" s="1539">
        <v>911.96283958147603</v>
      </c>
      <c r="Q145" s="1546">
        <v>43.95660886782715</v>
      </c>
    </row>
    <row r="146" spans="1:17" x14ac:dyDescent="0.2">
      <c r="A146" s="1302"/>
      <c r="B146" s="106">
        <v>9</v>
      </c>
      <c r="C146" s="1541" t="s">
        <v>741</v>
      </c>
      <c r="D146" s="1542">
        <v>45</v>
      </c>
      <c r="E146" s="1542">
        <v>1985</v>
      </c>
      <c r="F146" s="1543">
        <v>60.4373</v>
      </c>
      <c r="G146" s="1543">
        <v>8.5647000000000002</v>
      </c>
      <c r="H146" s="1543">
        <v>4.5</v>
      </c>
      <c r="I146" s="1535">
        <v>47.372599999999998</v>
      </c>
      <c r="J146" s="1543">
        <v>2953.57</v>
      </c>
      <c r="K146" s="1536">
        <v>47.372599999999998</v>
      </c>
      <c r="L146" s="1535">
        <v>2953.57</v>
      </c>
      <c r="M146" s="1544">
        <v>1.6039098446964183E-2</v>
      </c>
      <c r="N146" s="1538">
        <v>48.2</v>
      </c>
      <c r="O146" s="1545">
        <v>0.77308454514367364</v>
      </c>
      <c r="P146" s="1539">
        <v>962.34590681785096</v>
      </c>
      <c r="Q146" s="1546">
        <v>46.38507270862042</v>
      </c>
    </row>
    <row r="147" spans="1:17" ht="12" thickBot="1" x14ac:dyDescent="0.25">
      <c r="A147" s="1302"/>
      <c r="B147" s="106">
        <v>10</v>
      </c>
      <c r="C147" s="1548" t="s">
        <v>742</v>
      </c>
      <c r="D147" s="1547">
        <v>108</v>
      </c>
      <c r="E147" s="1547">
        <v>1981</v>
      </c>
      <c r="F147" s="1572">
        <v>119.10890000000001</v>
      </c>
      <c r="G147" s="1572">
        <v>15.5777</v>
      </c>
      <c r="H147" s="1572">
        <v>10.77</v>
      </c>
      <c r="I147" s="1624">
        <v>92.761200000000017</v>
      </c>
      <c r="J147" s="1572">
        <v>5677.15</v>
      </c>
      <c r="K147" s="1625">
        <v>92.761200000000017</v>
      </c>
      <c r="L147" s="1624">
        <v>5677.15</v>
      </c>
      <c r="M147" s="1549">
        <v>1.6339395647463961E-2</v>
      </c>
      <c r="N147" s="1626">
        <v>48.2</v>
      </c>
      <c r="O147" s="1550">
        <v>0.78755887020776294</v>
      </c>
      <c r="P147" s="1550">
        <v>980.36373884783768</v>
      </c>
      <c r="Q147" s="1551">
        <v>47.253532212465778</v>
      </c>
    </row>
    <row r="148" spans="1:17" x14ac:dyDescent="0.2">
      <c r="A148" s="1275" t="s">
        <v>234</v>
      </c>
      <c r="B148" s="57">
        <v>1</v>
      </c>
      <c r="C148" s="1592" t="s">
        <v>743</v>
      </c>
      <c r="D148" s="1573">
        <v>41</v>
      </c>
      <c r="E148" s="1573">
        <v>1991</v>
      </c>
      <c r="F148" s="1574">
        <v>50.166899999999998</v>
      </c>
      <c r="G148" s="1574">
        <v>9.3103999999999996</v>
      </c>
      <c r="H148" s="1574">
        <v>4</v>
      </c>
      <c r="I148" s="1574">
        <v>36.856499999999997</v>
      </c>
      <c r="J148" s="1574">
        <v>2228.3200000000002</v>
      </c>
      <c r="K148" s="1593">
        <v>36.856499999999997</v>
      </c>
      <c r="L148" s="1574">
        <v>2228.3200000000002</v>
      </c>
      <c r="M148" s="1594">
        <v>1.6540039132620088E-2</v>
      </c>
      <c r="N148" s="1595">
        <v>48.2</v>
      </c>
      <c r="O148" s="1596">
        <v>0.7972298861922883</v>
      </c>
      <c r="P148" s="1596">
        <v>992.40234795720528</v>
      </c>
      <c r="Q148" s="1597">
        <v>47.833793171537295</v>
      </c>
    </row>
    <row r="149" spans="1:17" x14ac:dyDescent="0.2">
      <c r="A149" s="1174"/>
      <c r="B149" s="58">
        <v>2</v>
      </c>
      <c r="C149" s="1598" t="s">
        <v>744</v>
      </c>
      <c r="D149" s="1579">
        <v>85</v>
      </c>
      <c r="E149" s="1579">
        <v>1971</v>
      </c>
      <c r="F149" s="1580">
        <v>82.089500000000001</v>
      </c>
      <c r="G149" s="1580">
        <v>10.5045</v>
      </c>
      <c r="H149" s="1580">
        <v>8.4</v>
      </c>
      <c r="I149" s="1575">
        <v>63.185000000000002</v>
      </c>
      <c r="J149" s="1580">
        <v>3784.07</v>
      </c>
      <c r="K149" s="1576">
        <v>63.185000000000002</v>
      </c>
      <c r="L149" s="1575">
        <v>3784.07</v>
      </c>
      <c r="M149" s="1581">
        <v>1.6697629800717217E-2</v>
      </c>
      <c r="N149" s="1577">
        <v>48.2</v>
      </c>
      <c r="O149" s="1582">
        <v>0.80482575639456988</v>
      </c>
      <c r="P149" s="1578">
        <v>1001.857788043033</v>
      </c>
      <c r="Q149" s="1583">
        <v>48.289545383674195</v>
      </c>
    </row>
    <row r="150" spans="1:17" x14ac:dyDescent="0.2">
      <c r="A150" s="1174"/>
      <c r="B150" s="58">
        <v>3</v>
      </c>
      <c r="C150" s="1598" t="s">
        <v>745</v>
      </c>
      <c r="D150" s="1579">
        <v>74</v>
      </c>
      <c r="E150" s="1579">
        <v>1990</v>
      </c>
      <c r="F150" s="1580">
        <v>92.9345</v>
      </c>
      <c r="G150" s="1580">
        <v>13.6388</v>
      </c>
      <c r="H150" s="1580">
        <v>10.36</v>
      </c>
      <c r="I150" s="1575">
        <v>68.935699999999997</v>
      </c>
      <c r="J150" s="1580">
        <v>3954.77</v>
      </c>
      <c r="K150" s="1576">
        <v>68.935699999999997</v>
      </c>
      <c r="L150" s="1575">
        <v>3954.77</v>
      </c>
      <c r="M150" s="1581">
        <v>1.7431026330229065E-2</v>
      </c>
      <c r="N150" s="1577">
        <v>48.2</v>
      </c>
      <c r="O150" s="1582">
        <v>0.840175469117041</v>
      </c>
      <c r="P150" s="1578">
        <v>1045.8615798137439</v>
      </c>
      <c r="Q150" s="1583">
        <v>50.410528147022461</v>
      </c>
    </row>
    <row r="151" spans="1:17" x14ac:dyDescent="0.2">
      <c r="A151" s="1174"/>
      <c r="B151" s="58">
        <v>4</v>
      </c>
      <c r="C151" s="1598" t="s">
        <v>746</v>
      </c>
      <c r="D151" s="1579">
        <v>100</v>
      </c>
      <c r="E151" s="1579">
        <v>1990</v>
      </c>
      <c r="F151" s="1580">
        <v>150.17959999999999</v>
      </c>
      <c r="G151" s="1580">
        <v>19.934999999999999</v>
      </c>
      <c r="H151" s="1580">
        <v>13.13</v>
      </c>
      <c r="I151" s="1575">
        <v>117.1146</v>
      </c>
      <c r="J151" s="1580">
        <v>6432.81</v>
      </c>
      <c r="K151" s="1576">
        <v>117.1146</v>
      </c>
      <c r="L151" s="1575">
        <v>6432.81</v>
      </c>
      <c r="M151" s="1581">
        <v>1.8205822960727893E-2</v>
      </c>
      <c r="N151" s="1577">
        <v>48.2</v>
      </c>
      <c r="O151" s="1582">
        <v>0.87752066670708451</v>
      </c>
      <c r="P151" s="1578">
        <v>1092.3493776436737</v>
      </c>
      <c r="Q151" s="1583">
        <v>52.651240002425077</v>
      </c>
    </row>
    <row r="152" spans="1:17" x14ac:dyDescent="0.2">
      <c r="A152" s="1174"/>
      <c r="B152" s="58">
        <v>5</v>
      </c>
      <c r="C152" s="1598" t="s">
        <v>747</v>
      </c>
      <c r="D152" s="1579">
        <v>32</v>
      </c>
      <c r="E152" s="1579">
        <v>1960</v>
      </c>
      <c r="F152" s="1580">
        <v>29.193000000000001</v>
      </c>
      <c r="G152" s="1580">
        <v>1.9756</v>
      </c>
      <c r="H152" s="1580">
        <v>3.2</v>
      </c>
      <c r="I152" s="1575">
        <v>24.017400000000002</v>
      </c>
      <c r="J152" s="1580">
        <v>1224.3499999999999</v>
      </c>
      <c r="K152" s="1576">
        <v>24.017400000000002</v>
      </c>
      <c r="L152" s="1575">
        <v>1224.3499999999999</v>
      </c>
      <c r="M152" s="1581">
        <v>1.9616449544656352E-2</v>
      </c>
      <c r="N152" s="1577">
        <v>48.2</v>
      </c>
      <c r="O152" s="1582">
        <v>0.94551286805243628</v>
      </c>
      <c r="P152" s="1578">
        <v>1176.9869726793811</v>
      </c>
      <c r="Q152" s="1583">
        <v>56.730772083146171</v>
      </c>
    </row>
    <row r="153" spans="1:17" x14ac:dyDescent="0.2">
      <c r="A153" s="1174"/>
      <c r="B153" s="58">
        <v>6</v>
      </c>
      <c r="C153" s="1598" t="s">
        <v>748</v>
      </c>
      <c r="D153" s="1579">
        <v>80</v>
      </c>
      <c r="E153" s="1579">
        <v>1991</v>
      </c>
      <c r="F153" s="1580">
        <v>125.90689999999999</v>
      </c>
      <c r="G153" s="1580">
        <v>14.7971</v>
      </c>
      <c r="H153" s="1580">
        <v>11.16</v>
      </c>
      <c r="I153" s="1575">
        <v>99.949799999999996</v>
      </c>
      <c r="J153" s="1580">
        <v>5084</v>
      </c>
      <c r="K153" s="1576">
        <v>99.949799999999996</v>
      </c>
      <c r="L153" s="1575">
        <v>5084</v>
      </c>
      <c r="M153" s="1581">
        <v>1.9659677419354839E-2</v>
      </c>
      <c r="N153" s="1577">
        <v>48.2</v>
      </c>
      <c r="O153" s="1582">
        <v>0.94759645161290329</v>
      </c>
      <c r="P153" s="1578">
        <v>1179.5806451612905</v>
      </c>
      <c r="Q153" s="1583">
        <v>56.855787096774208</v>
      </c>
    </row>
    <row r="154" spans="1:17" x14ac:dyDescent="0.2">
      <c r="A154" s="1174"/>
      <c r="B154" s="58">
        <v>7</v>
      </c>
      <c r="C154" s="1598" t="s">
        <v>749</v>
      </c>
      <c r="D154" s="1579">
        <v>37</v>
      </c>
      <c r="E154" s="1579">
        <v>1980</v>
      </c>
      <c r="F154" s="1580">
        <v>57.3</v>
      </c>
      <c r="G154" s="1580">
        <v>7.3066000000000004</v>
      </c>
      <c r="H154" s="1580">
        <v>3.7</v>
      </c>
      <c r="I154" s="1575">
        <v>46.293399999999991</v>
      </c>
      <c r="J154" s="1580">
        <v>2258.39</v>
      </c>
      <c r="K154" s="1576">
        <v>46.293399999999991</v>
      </c>
      <c r="L154" s="1575">
        <v>2258.39</v>
      </c>
      <c r="M154" s="1581">
        <v>2.0498408158024076E-2</v>
      </c>
      <c r="N154" s="1577">
        <v>48.2</v>
      </c>
      <c r="O154" s="1582">
        <v>0.98802327321676053</v>
      </c>
      <c r="P154" s="1578">
        <v>1229.9044894814447</v>
      </c>
      <c r="Q154" s="1583">
        <v>59.281396393005636</v>
      </c>
    </row>
    <row r="155" spans="1:17" x14ac:dyDescent="0.2">
      <c r="A155" s="1174"/>
      <c r="B155" s="58">
        <v>8</v>
      </c>
      <c r="C155" s="1598" t="s">
        <v>750</v>
      </c>
      <c r="D155" s="1579">
        <v>50</v>
      </c>
      <c r="E155" s="1579">
        <v>1978</v>
      </c>
      <c r="F155" s="1580">
        <v>50.941400000000002</v>
      </c>
      <c r="G155" s="1580">
        <v>6.7907999999999999</v>
      </c>
      <c r="H155" s="1580">
        <v>5</v>
      </c>
      <c r="I155" s="1575">
        <v>39.150600000000004</v>
      </c>
      <c r="J155" s="1580">
        <v>1837.45</v>
      </c>
      <c r="K155" s="1576">
        <v>39.150600000000004</v>
      </c>
      <c r="L155" s="1575">
        <v>1837.45</v>
      </c>
      <c r="M155" s="1581">
        <v>2.1307028762687422E-2</v>
      </c>
      <c r="N155" s="1577">
        <v>48.2</v>
      </c>
      <c r="O155" s="1582">
        <v>1.0269987863615337</v>
      </c>
      <c r="P155" s="1578">
        <v>1278.4217257612454</v>
      </c>
      <c r="Q155" s="1583">
        <v>61.619927181692027</v>
      </c>
    </row>
    <row r="156" spans="1:17" x14ac:dyDescent="0.2">
      <c r="A156" s="1174"/>
      <c r="B156" s="58">
        <v>9</v>
      </c>
      <c r="C156" s="1598" t="s">
        <v>751</v>
      </c>
      <c r="D156" s="1579">
        <v>48</v>
      </c>
      <c r="E156" s="1579">
        <v>1963</v>
      </c>
      <c r="F156" s="1580">
        <v>47.589199999999998</v>
      </c>
      <c r="G156" s="1580">
        <v>4.1245000000000003</v>
      </c>
      <c r="H156" s="1580">
        <v>0.47</v>
      </c>
      <c r="I156" s="1575">
        <v>42.994700000000002</v>
      </c>
      <c r="J156" s="1580">
        <v>1933.44</v>
      </c>
      <c r="K156" s="1576">
        <v>42.994700000000002</v>
      </c>
      <c r="L156" s="1575">
        <v>1933.44</v>
      </c>
      <c r="M156" s="1581">
        <v>2.223741103939093E-2</v>
      </c>
      <c r="N156" s="1577">
        <v>48.2</v>
      </c>
      <c r="O156" s="1582">
        <v>1.071843212098643</v>
      </c>
      <c r="P156" s="1578">
        <v>1334.2446623634557</v>
      </c>
      <c r="Q156" s="1583">
        <v>64.310592725918568</v>
      </c>
    </row>
    <row r="157" spans="1:17" ht="12" thickBot="1" x14ac:dyDescent="0.25">
      <c r="A157" s="1174"/>
      <c r="B157" s="58">
        <v>10</v>
      </c>
      <c r="C157" s="1599" t="s">
        <v>752</v>
      </c>
      <c r="D157" s="1584">
        <v>18</v>
      </c>
      <c r="E157" s="1584">
        <v>1954</v>
      </c>
      <c r="F157" s="1585">
        <v>24.23</v>
      </c>
      <c r="G157" s="1585">
        <v>1.7084999999999999</v>
      </c>
      <c r="H157" s="1585">
        <v>1.44</v>
      </c>
      <c r="I157" s="1600">
        <v>21.081499999999998</v>
      </c>
      <c r="J157" s="1585">
        <v>919.43</v>
      </c>
      <c r="K157" s="1601">
        <v>21.081499999999998</v>
      </c>
      <c r="L157" s="1600">
        <v>919.43</v>
      </c>
      <c r="M157" s="1586">
        <v>2.2928879849471954E-2</v>
      </c>
      <c r="N157" s="1602">
        <v>48.2</v>
      </c>
      <c r="O157" s="1587">
        <v>1.1051720087445482</v>
      </c>
      <c r="P157" s="1587">
        <v>1375.7327909683172</v>
      </c>
      <c r="Q157" s="1588">
        <v>66.310320524672889</v>
      </c>
    </row>
    <row r="158" spans="1:17" x14ac:dyDescent="0.2">
      <c r="A158" s="1291" t="s">
        <v>235</v>
      </c>
      <c r="B158" s="16">
        <v>1</v>
      </c>
      <c r="C158" s="1552" t="s">
        <v>753</v>
      </c>
      <c r="D158" s="1553">
        <v>108</v>
      </c>
      <c r="E158" s="1553">
        <v>1967</v>
      </c>
      <c r="F158" s="1554">
        <v>82.254900000000006</v>
      </c>
      <c r="G158" s="1554">
        <v>10.3642</v>
      </c>
      <c r="H158" s="1554">
        <v>10.8</v>
      </c>
      <c r="I158" s="1554">
        <v>61.090700000000012</v>
      </c>
      <c r="J158" s="1554">
        <v>2609.67</v>
      </c>
      <c r="K158" s="1603">
        <v>61.090700000000012</v>
      </c>
      <c r="L158" s="1554">
        <v>2609.67</v>
      </c>
      <c r="M158" s="1604">
        <v>2.3409358271352321E-2</v>
      </c>
      <c r="N158" s="1605">
        <v>48.2</v>
      </c>
      <c r="O158" s="1606">
        <v>1.1283310686791819</v>
      </c>
      <c r="P158" s="1606">
        <v>1404.5614962811392</v>
      </c>
      <c r="Q158" s="1607">
        <v>67.699864120750902</v>
      </c>
    </row>
    <row r="159" spans="1:17" x14ac:dyDescent="0.2">
      <c r="A159" s="1292"/>
      <c r="B159" s="17">
        <v>2</v>
      </c>
      <c r="C159" s="1559" t="s">
        <v>477</v>
      </c>
      <c r="D159" s="1560">
        <v>73</v>
      </c>
      <c r="E159" s="1560">
        <v>1961</v>
      </c>
      <c r="F159" s="1561">
        <v>35.538800000000002</v>
      </c>
      <c r="G159" s="1561">
        <v>2.2172000000000001</v>
      </c>
      <c r="H159" s="1561">
        <v>0.73</v>
      </c>
      <c r="I159" s="1555">
        <v>32.591600000000007</v>
      </c>
      <c r="J159" s="1561">
        <v>1341.84</v>
      </c>
      <c r="K159" s="1556">
        <v>32.591600000000007</v>
      </c>
      <c r="L159" s="1555">
        <v>1341.84</v>
      </c>
      <c r="M159" s="1562">
        <v>2.428873785250105E-2</v>
      </c>
      <c r="N159" s="1557">
        <v>48.2</v>
      </c>
      <c r="O159" s="1563">
        <v>1.1707171644905507</v>
      </c>
      <c r="P159" s="1558">
        <v>1457.3242711500629</v>
      </c>
      <c r="Q159" s="1564">
        <v>70.243029869433045</v>
      </c>
    </row>
    <row r="160" spans="1:17" x14ac:dyDescent="0.2">
      <c r="A160" s="1292"/>
      <c r="B160" s="17">
        <v>3</v>
      </c>
      <c r="C160" s="1559" t="s">
        <v>754</v>
      </c>
      <c r="D160" s="1560">
        <v>48</v>
      </c>
      <c r="E160" s="1560">
        <v>1960</v>
      </c>
      <c r="F160" s="1561">
        <v>51.762300000000003</v>
      </c>
      <c r="G160" s="1561">
        <v>3.5398999999999998</v>
      </c>
      <c r="H160" s="1561">
        <v>0.48</v>
      </c>
      <c r="I160" s="1555">
        <v>47.742400000000004</v>
      </c>
      <c r="J160" s="1561">
        <v>1920.3</v>
      </c>
      <c r="K160" s="1556">
        <v>47.742400000000004</v>
      </c>
      <c r="L160" s="1555">
        <v>1920.3</v>
      </c>
      <c r="M160" s="1562">
        <v>2.4861948653856172E-2</v>
      </c>
      <c r="N160" s="1557">
        <v>48.2</v>
      </c>
      <c r="O160" s="1563">
        <v>1.1983459251158677</v>
      </c>
      <c r="P160" s="1558">
        <v>1491.7169192313704</v>
      </c>
      <c r="Q160" s="1564">
        <v>71.900755506952066</v>
      </c>
    </row>
    <row r="161" spans="1:17" x14ac:dyDescent="0.2">
      <c r="A161" s="1292"/>
      <c r="B161" s="17">
        <v>4</v>
      </c>
      <c r="C161" s="1559" t="s">
        <v>755</v>
      </c>
      <c r="D161" s="1560">
        <v>31</v>
      </c>
      <c r="E161" s="1560">
        <v>1964</v>
      </c>
      <c r="F161" s="1561">
        <v>18.600000000000001</v>
      </c>
      <c r="G161" s="1561">
        <v>1.5</v>
      </c>
      <c r="H161" s="1561">
        <v>0</v>
      </c>
      <c r="I161" s="1555">
        <v>17.100000000000001</v>
      </c>
      <c r="J161" s="1561">
        <v>663.47</v>
      </c>
      <c r="K161" s="1556">
        <v>17.100000000000001</v>
      </c>
      <c r="L161" s="1555">
        <v>663.47</v>
      </c>
      <c r="M161" s="1562">
        <v>2.5773584336895413E-2</v>
      </c>
      <c r="N161" s="1557">
        <v>48.2</v>
      </c>
      <c r="O161" s="1563">
        <v>1.2422867650383589</v>
      </c>
      <c r="P161" s="1558">
        <v>1546.4150602137247</v>
      </c>
      <c r="Q161" s="1564">
        <v>74.537205902301537</v>
      </c>
    </row>
    <row r="162" spans="1:17" x14ac:dyDescent="0.2">
      <c r="A162" s="1292"/>
      <c r="B162" s="17">
        <v>5</v>
      </c>
      <c r="C162" s="1559" t="s">
        <v>756</v>
      </c>
      <c r="D162" s="1560">
        <v>76</v>
      </c>
      <c r="E162" s="1560">
        <v>1963</v>
      </c>
      <c r="F162" s="1561">
        <v>40.317</v>
      </c>
      <c r="G162" s="1561">
        <v>4.2003000000000004</v>
      </c>
      <c r="H162" s="1561">
        <v>0.76</v>
      </c>
      <c r="I162" s="1555">
        <v>35.356700000000004</v>
      </c>
      <c r="J162" s="1561">
        <v>1323.17</v>
      </c>
      <c r="K162" s="1556">
        <v>35.356700000000004</v>
      </c>
      <c r="L162" s="1555">
        <v>1323.17</v>
      </c>
      <c r="M162" s="1562">
        <v>2.6721207403432666E-2</v>
      </c>
      <c r="N162" s="1557">
        <v>48.2</v>
      </c>
      <c r="O162" s="1563">
        <v>1.2879621968454547</v>
      </c>
      <c r="P162" s="1558">
        <v>1603.27244420596</v>
      </c>
      <c r="Q162" s="1564">
        <v>77.277731810727275</v>
      </c>
    </row>
    <row r="163" spans="1:17" x14ac:dyDescent="0.2">
      <c r="A163" s="1292"/>
      <c r="B163" s="17">
        <v>6</v>
      </c>
      <c r="C163" s="1559" t="s">
        <v>757</v>
      </c>
      <c r="D163" s="1560">
        <v>132</v>
      </c>
      <c r="E163" s="1560">
        <v>1963</v>
      </c>
      <c r="F163" s="1561">
        <v>78.947999999999993</v>
      </c>
      <c r="G163" s="1561">
        <v>8.2125000000000004</v>
      </c>
      <c r="H163" s="1561">
        <v>0</v>
      </c>
      <c r="I163" s="1555">
        <v>70.735499999999988</v>
      </c>
      <c r="J163" s="1561">
        <v>2577.5700000000002</v>
      </c>
      <c r="K163" s="1556">
        <v>70.735499999999988</v>
      </c>
      <c r="L163" s="1555">
        <v>2577.5700000000002</v>
      </c>
      <c r="M163" s="1562">
        <v>2.7442707666523115E-2</v>
      </c>
      <c r="N163" s="1557">
        <v>48.2</v>
      </c>
      <c r="O163" s="1563">
        <v>1.3227385095264141</v>
      </c>
      <c r="P163" s="1558">
        <v>1646.5624599913867</v>
      </c>
      <c r="Q163" s="1564">
        <v>79.364310571584852</v>
      </c>
    </row>
    <row r="164" spans="1:17" x14ac:dyDescent="0.2">
      <c r="A164" s="1292"/>
      <c r="B164" s="17">
        <v>7</v>
      </c>
      <c r="C164" s="1559" t="s">
        <v>758</v>
      </c>
      <c r="D164" s="1560">
        <v>6</v>
      </c>
      <c r="E164" s="1560">
        <v>1958</v>
      </c>
      <c r="F164" s="1561">
        <v>10.2278</v>
      </c>
      <c r="G164" s="1561">
        <v>0.49780000000000002</v>
      </c>
      <c r="H164" s="1561">
        <v>0</v>
      </c>
      <c r="I164" s="1555">
        <v>9.73</v>
      </c>
      <c r="J164" s="1561">
        <v>337.5</v>
      </c>
      <c r="K164" s="1556">
        <v>9.73</v>
      </c>
      <c r="L164" s="1555">
        <v>337.5</v>
      </c>
      <c r="M164" s="1562">
        <v>2.8829629629629632E-2</v>
      </c>
      <c r="N164" s="1557">
        <v>48.2</v>
      </c>
      <c r="O164" s="1563">
        <v>1.3895881481481485</v>
      </c>
      <c r="P164" s="1558">
        <v>1729.7777777777778</v>
      </c>
      <c r="Q164" s="1564">
        <v>83.375288888888903</v>
      </c>
    </row>
    <row r="165" spans="1:17" x14ac:dyDescent="0.2">
      <c r="A165" s="1292"/>
      <c r="B165" s="17">
        <v>8</v>
      </c>
      <c r="C165" s="1559" t="s">
        <v>478</v>
      </c>
      <c r="D165" s="1560">
        <v>12</v>
      </c>
      <c r="E165" s="1560">
        <v>1961</v>
      </c>
      <c r="F165" s="1561">
        <v>17.839500000000001</v>
      </c>
      <c r="G165" s="1561">
        <v>1.224</v>
      </c>
      <c r="H165" s="1561">
        <v>0.12</v>
      </c>
      <c r="I165" s="1555">
        <v>16.4955</v>
      </c>
      <c r="J165" s="1561">
        <v>548.89</v>
      </c>
      <c r="K165" s="1556">
        <v>16.4955</v>
      </c>
      <c r="L165" s="1555">
        <v>548.89</v>
      </c>
      <c r="M165" s="1562">
        <v>3.0052469529413907E-2</v>
      </c>
      <c r="N165" s="1557">
        <v>48.2</v>
      </c>
      <c r="O165" s="1563">
        <v>1.4485290313177503</v>
      </c>
      <c r="P165" s="1558">
        <v>1803.1481717648344</v>
      </c>
      <c r="Q165" s="1564">
        <v>86.911741879065033</v>
      </c>
    </row>
    <row r="166" spans="1:17" x14ac:dyDescent="0.2">
      <c r="A166" s="1292"/>
      <c r="B166" s="17">
        <v>9</v>
      </c>
      <c r="C166" s="1565" t="s">
        <v>759</v>
      </c>
      <c r="D166" s="1560">
        <v>12</v>
      </c>
      <c r="E166" s="1560">
        <v>1961</v>
      </c>
      <c r="F166" s="1559">
        <v>18.621500000000001</v>
      </c>
      <c r="G166" s="1559">
        <v>1.7084999999999999</v>
      </c>
      <c r="H166" s="1559">
        <v>0</v>
      </c>
      <c r="I166" s="1555">
        <v>16.913</v>
      </c>
      <c r="J166" s="1559">
        <v>531.74</v>
      </c>
      <c r="K166" s="1556">
        <v>16.913</v>
      </c>
      <c r="L166" s="1555">
        <v>531.74</v>
      </c>
      <c r="M166" s="1562">
        <v>3.180689810809794E-2</v>
      </c>
      <c r="N166" s="1557">
        <v>48.2</v>
      </c>
      <c r="O166" s="1563">
        <v>1.5330924888103208</v>
      </c>
      <c r="P166" s="1558">
        <v>1908.4138864858764</v>
      </c>
      <c r="Q166" s="1564">
        <v>91.985549328619257</v>
      </c>
    </row>
    <row r="167" spans="1:17" ht="12" thickBot="1" x14ac:dyDescent="0.25">
      <c r="A167" s="1293"/>
      <c r="B167" s="18">
        <v>10</v>
      </c>
      <c r="C167" s="1566" t="s">
        <v>479</v>
      </c>
      <c r="D167" s="1567">
        <v>12</v>
      </c>
      <c r="E167" s="1567">
        <v>1960</v>
      </c>
      <c r="F167" s="1568">
        <v>21.882999999999999</v>
      </c>
      <c r="G167" s="1568">
        <v>1.4056</v>
      </c>
      <c r="H167" s="1568">
        <v>0.12</v>
      </c>
      <c r="I167" s="1608">
        <v>20.357399999999998</v>
      </c>
      <c r="J167" s="1568">
        <v>537.52</v>
      </c>
      <c r="K167" s="1609">
        <v>20.357399999999998</v>
      </c>
      <c r="L167" s="1608">
        <v>537.52</v>
      </c>
      <c r="M167" s="1569">
        <v>3.7872823336806069E-2</v>
      </c>
      <c r="N167" s="1610">
        <v>48.2</v>
      </c>
      <c r="O167" s="1570">
        <v>1.8254700848340526</v>
      </c>
      <c r="P167" s="1570">
        <v>2272.3694002083639</v>
      </c>
      <c r="Q167" s="1571">
        <v>109.52820509004314</v>
      </c>
    </row>
    <row r="170" spans="1:17" s="9" customFormat="1" ht="16.5" customHeight="1" x14ac:dyDescent="0.2">
      <c r="A170" s="1237" t="s">
        <v>239</v>
      </c>
      <c r="B170" s="1237"/>
      <c r="C170" s="1237"/>
      <c r="D170" s="1237"/>
      <c r="E170" s="1237"/>
      <c r="F170" s="1237"/>
      <c r="G170" s="1237"/>
      <c r="H170" s="1237"/>
      <c r="I170" s="1237"/>
      <c r="J170" s="1237"/>
      <c r="K170" s="1237"/>
      <c r="L170" s="1237"/>
      <c r="M170" s="1237"/>
      <c r="N170" s="1237"/>
      <c r="O170" s="1237"/>
      <c r="P170" s="1237"/>
      <c r="Q170" s="1237"/>
    </row>
    <row r="171" spans="1:17" s="9" customFormat="1" ht="14.25" customHeight="1" thickBot="1" x14ac:dyDescent="0.25">
      <c r="A171" s="460"/>
      <c r="B171" s="460"/>
      <c r="C171" s="460"/>
      <c r="D171" s="460"/>
      <c r="E171" s="1165" t="s">
        <v>268</v>
      </c>
      <c r="F171" s="1165"/>
      <c r="G171" s="1165"/>
      <c r="H171" s="1165"/>
      <c r="I171" s="460">
        <v>1</v>
      </c>
      <c r="J171" s="460" t="s">
        <v>267</v>
      </c>
      <c r="K171" s="460" t="s">
        <v>269</v>
      </c>
      <c r="L171" s="461">
        <v>510</v>
      </c>
      <c r="M171" s="460"/>
      <c r="N171" s="460"/>
      <c r="O171" s="460"/>
      <c r="P171" s="460"/>
      <c r="Q171" s="460"/>
    </row>
    <row r="172" spans="1:17" x14ac:dyDescent="0.2">
      <c r="A172" s="1200" t="s">
        <v>1</v>
      </c>
      <c r="B172" s="1183" t="s">
        <v>0</v>
      </c>
      <c r="C172" s="1185" t="s">
        <v>2</v>
      </c>
      <c r="D172" s="1185" t="s">
        <v>3</v>
      </c>
      <c r="E172" s="1185" t="s">
        <v>11</v>
      </c>
      <c r="F172" s="1188" t="s">
        <v>12</v>
      </c>
      <c r="G172" s="1189"/>
      <c r="H172" s="1189"/>
      <c r="I172" s="1190"/>
      <c r="J172" s="1185" t="s">
        <v>4</v>
      </c>
      <c r="K172" s="1185" t="s">
        <v>13</v>
      </c>
      <c r="L172" s="1185" t="s">
        <v>5</v>
      </c>
      <c r="M172" s="1185" t="s">
        <v>6</v>
      </c>
      <c r="N172" s="1185" t="s">
        <v>14</v>
      </c>
      <c r="O172" s="1204" t="s">
        <v>15</v>
      </c>
      <c r="P172" s="1185" t="s">
        <v>22</v>
      </c>
      <c r="Q172" s="1193" t="s">
        <v>23</v>
      </c>
    </row>
    <row r="173" spans="1:17" ht="33.75" x14ac:dyDescent="0.2">
      <c r="A173" s="1201"/>
      <c r="B173" s="1184"/>
      <c r="C173" s="1186"/>
      <c r="D173" s="1187"/>
      <c r="E173" s="1187"/>
      <c r="F173" s="254" t="s">
        <v>16</v>
      </c>
      <c r="G173" s="254" t="s">
        <v>17</v>
      </c>
      <c r="H173" s="254" t="s">
        <v>18</v>
      </c>
      <c r="I173" s="254" t="s">
        <v>19</v>
      </c>
      <c r="J173" s="1187"/>
      <c r="K173" s="1187"/>
      <c r="L173" s="1187"/>
      <c r="M173" s="1187"/>
      <c r="N173" s="1187"/>
      <c r="O173" s="1205"/>
      <c r="P173" s="1187"/>
      <c r="Q173" s="1194"/>
    </row>
    <row r="174" spans="1:17" x14ac:dyDescent="0.2">
      <c r="A174" s="1202"/>
      <c r="B174" s="1203"/>
      <c r="C174" s="1187"/>
      <c r="D174" s="69" t="s">
        <v>7</v>
      </c>
      <c r="E174" s="69" t="s">
        <v>8</v>
      </c>
      <c r="F174" s="69" t="s">
        <v>9</v>
      </c>
      <c r="G174" s="69" t="s">
        <v>9</v>
      </c>
      <c r="H174" s="69" t="s">
        <v>9</v>
      </c>
      <c r="I174" s="69" t="s">
        <v>9</v>
      </c>
      <c r="J174" s="69" t="s">
        <v>20</v>
      </c>
      <c r="K174" s="69" t="s">
        <v>9</v>
      </c>
      <c r="L174" s="69" t="s">
        <v>20</v>
      </c>
      <c r="M174" s="69" t="s">
        <v>55</v>
      </c>
      <c r="N174" s="69" t="s">
        <v>294</v>
      </c>
      <c r="O174" s="69" t="s">
        <v>295</v>
      </c>
      <c r="P174" s="70" t="s">
        <v>24</v>
      </c>
      <c r="Q174" s="71" t="s">
        <v>296</v>
      </c>
    </row>
    <row r="175" spans="1:17" ht="12" thickBot="1" x14ac:dyDescent="0.25">
      <c r="A175" s="422">
        <v>1</v>
      </c>
      <c r="B175" s="423">
        <v>2</v>
      </c>
      <c r="C175" s="424">
        <v>3</v>
      </c>
      <c r="D175" s="425">
        <v>4</v>
      </c>
      <c r="E175" s="425">
        <v>5</v>
      </c>
      <c r="F175" s="425">
        <v>6</v>
      </c>
      <c r="G175" s="425">
        <v>7</v>
      </c>
      <c r="H175" s="425">
        <v>8</v>
      </c>
      <c r="I175" s="425">
        <v>9</v>
      </c>
      <c r="J175" s="425">
        <v>10</v>
      </c>
      <c r="K175" s="425">
        <v>11</v>
      </c>
      <c r="L175" s="424">
        <v>12</v>
      </c>
      <c r="M175" s="425">
        <v>13</v>
      </c>
      <c r="N175" s="425">
        <v>14</v>
      </c>
      <c r="O175" s="426">
        <v>15</v>
      </c>
      <c r="P175" s="424">
        <v>16</v>
      </c>
      <c r="Q175" s="427">
        <v>17</v>
      </c>
    </row>
    <row r="176" spans="1:17" s="9" customFormat="1" ht="22.5" x14ac:dyDescent="0.2">
      <c r="A176" s="1279" t="s">
        <v>240</v>
      </c>
      <c r="B176" s="239">
        <v>1</v>
      </c>
      <c r="C176" s="1639" t="s">
        <v>279</v>
      </c>
      <c r="D176" s="755">
        <v>20</v>
      </c>
      <c r="E176" s="756" t="s">
        <v>115</v>
      </c>
      <c r="F176" s="757">
        <v>8.84</v>
      </c>
      <c r="G176" s="757">
        <v>1.8</v>
      </c>
      <c r="H176" s="757">
        <v>2.27</v>
      </c>
      <c r="I176" s="757">
        <v>4.7699999999999996</v>
      </c>
      <c r="J176" s="758">
        <v>960.25</v>
      </c>
      <c r="K176" s="757">
        <v>4.7699999999999996</v>
      </c>
      <c r="L176" s="1640">
        <v>960.25</v>
      </c>
      <c r="M176" s="313">
        <f>K176/L176</f>
        <v>4.9674563915646959E-3</v>
      </c>
      <c r="N176" s="1641">
        <v>56.6</v>
      </c>
      <c r="O176" s="315">
        <f>M176*N176</f>
        <v>0.28115803176256182</v>
      </c>
      <c r="P176" s="315">
        <f>M176*60*1000</f>
        <v>298.0473834938818</v>
      </c>
      <c r="Q176" s="316">
        <f>P176*N176/1000</f>
        <v>16.869481905753709</v>
      </c>
    </row>
    <row r="177" spans="1:17" s="9" customFormat="1" ht="22.5" x14ac:dyDescent="0.2">
      <c r="A177" s="1280"/>
      <c r="B177" s="240">
        <v>2</v>
      </c>
      <c r="C177" s="759" t="s">
        <v>116</v>
      </c>
      <c r="D177" s="760">
        <v>40</v>
      </c>
      <c r="E177" s="761" t="s">
        <v>36</v>
      </c>
      <c r="F177" s="762">
        <v>24.65</v>
      </c>
      <c r="G177" s="762">
        <v>4.87</v>
      </c>
      <c r="H177" s="762">
        <v>6.4</v>
      </c>
      <c r="I177" s="762">
        <v>13.38</v>
      </c>
      <c r="J177" s="763">
        <v>2495.71</v>
      </c>
      <c r="K177" s="762">
        <v>13.38</v>
      </c>
      <c r="L177" s="763">
        <v>2495.71</v>
      </c>
      <c r="M177" s="242">
        <f t="shared" ref="M177:M185" si="14">K177/L177</f>
        <v>5.3611998188892139E-3</v>
      </c>
      <c r="N177" s="1642">
        <v>56.6</v>
      </c>
      <c r="O177" s="319">
        <f t="shared" ref="O177:O195" si="15">M177*N177</f>
        <v>0.30344390974912949</v>
      </c>
      <c r="P177" s="315">
        <f t="shared" ref="P177:P195" si="16">M177*60*1000</f>
        <v>321.67198913335284</v>
      </c>
      <c r="Q177" s="320">
        <f t="shared" ref="Q177:Q195" si="17">P177*N177/1000</f>
        <v>18.206634584947768</v>
      </c>
    </row>
    <row r="178" spans="1:17" s="9" customFormat="1" ht="22.5" x14ac:dyDescent="0.2">
      <c r="A178" s="1280"/>
      <c r="B178" s="240">
        <v>3</v>
      </c>
      <c r="C178" s="759" t="s">
        <v>278</v>
      </c>
      <c r="D178" s="760">
        <v>20</v>
      </c>
      <c r="E178" s="761" t="s">
        <v>36</v>
      </c>
      <c r="F178" s="762">
        <v>10.09</v>
      </c>
      <c r="G178" s="762">
        <v>1.74</v>
      </c>
      <c r="H178" s="762">
        <v>3.2</v>
      </c>
      <c r="I178" s="762">
        <v>5.1485700000000003</v>
      </c>
      <c r="J178" s="763">
        <v>899.93</v>
      </c>
      <c r="K178" s="762">
        <v>5.1485700000000003</v>
      </c>
      <c r="L178" s="763">
        <v>899.93</v>
      </c>
      <c r="M178" s="242">
        <f t="shared" si="14"/>
        <v>5.7210783060904742E-3</v>
      </c>
      <c r="N178" s="1642">
        <v>56.6</v>
      </c>
      <c r="O178" s="319">
        <f t="shared" si="15"/>
        <v>0.32381303212472085</v>
      </c>
      <c r="P178" s="315">
        <f t="shared" si="16"/>
        <v>343.26469836542844</v>
      </c>
      <c r="Q178" s="320">
        <f t="shared" si="17"/>
        <v>19.42878192748325</v>
      </c>
    </row>
    <row r="179" spans="1:17" s="9" customFormat="1" x14ac:dyDescent="0.2">
      <c r="A179" s="1280"/>
      <c r="B179" s="240">
        <v>4</v>
      </c>
      <c r="C179" s="759" t="s">
        <v>119</v>
      </c>
      <c r="D179" s="760">
        <v>52</v>
      </c>
      <c r="E179" s="761">
        <v>2007</v>
      </c>
      <c r="F179" s="762">
        <v>38.409999999999997</v>
      </c>
      <c r="G179" s="762">
        <v>0</v>
      </c>
      <c r="H179" s="762">
        <v>16.3142</v>
      </c>
      <c r="I179" s="762">
        <v>22.0961</v>
      </c>
      <c r="J179" s="762">
        <v>3741.59</v>
      </c>
      <c r="K179" s="762">
        <v>22.0961</v>
      </c>
      <c r="L179" s="762">
        <v>3741.59</v>
      </c>
      <c r="M179" s="242">
        <f t="shared" si="14"/>
        <v>5.9055374854005919E-3</v>
      </c>
      <c r="N179" s="1642">
        <v>56.6</v>
      </c>
      <c r="O179" s="319">
        <f t="shared" si="15"/>
        <v>0.3342534216736735</v>
      </c>
      <c r="P179" s="315">
        <f t="shared" si="16"/>
        <v>354.33224912403551</v>
      </c>
      <c r="Q179" s="320">
        <f t="shared" si="17"/>
        <v>20.055205300420411</v>
      </c>
    </row>
    <row r="180" spans="1:17" s="9" customFormat="1" ht="22.5" x14ac:dyDescent="0.2">
      <c r="A180" s="1280"/>
      <c r="B180" s="240">
        <v>5</v>
      </c>
      <c r="C180" s="759" t="s">
        <v>257</v>
      </c>
      <c r="D180" s="760">
        <v>40</v>
      </c>
      <c r="E180" s="761" t="s">
        <v>36</v>
      </c>
      <c r="F180" s="762">
        <v>28.16</v>
      </c>
      <c r="G180" s="762">
        <v>3.93</v>
      </c>
      <c r="H180" s="762">
        <v>6.4</v>
      </c>
      <c r="I180" s="762">
        <v>17.829999999999998</v>
      </c>
      <c r="J180" s="763">
        <v>2612.13</v>
      </c>
      <c r="K180" s="762">
        <v>17.829999999999998</v>
      </c>
      <c r="L180" s="763">
        <v>2612.13</v>
      </c>
      <c r="M180" s="242">
        <f t="shared" si="14"/>
        <v>6.8258471056187849E-3</v>
      </c>
      <c r="N180" s="1642">
        <v>56.6</v>
      </c>
      <c r="O180" s="319">
        <f t="shared" si="15"/>
        <v>0.38634294617802323</v>
      </c>
      <c r="P180" s="315">
        <f t="shared" si="16"/>
        <v>409.55082633712709</v>
      </c>
      <c r="Q180" s="320">
        <f t="shared" si="17"/>
        <v>23.180576770681395</v>
      </c>
    </row>
    <row r="181" spans="1:17" s="9" customFormat="1" x14ac:dyDescent="0.2">
      <c r="A181" s="1280"/>
      <c r="B181" s="240">
        <v>6</v>
      </c>
      <c r="C181" s="764" t="s">
        <v>118</v>
      </c>
      <c r="D181" s="760">
        <v>92</v>
      </c>
      <c r="E181" s="761">
        <v>2007</v>
      </c>
      <c r="F181" s="762">
        <v>56.05</v>
      </c>
      <c r="G181" s="762">
        <v>0</v>
      </c>
      <c r="H181" s="762">
        <v>12.74</v>
      </c>
      <c r="I181" s="762">
        <v>43.31</v>
      </c>
      <c r="J181" s="763">
        <v>6309.48</v>
      </c>
      <c r="K181" s="762">
        <v>43.312089999999998</v>
      </c>
      <c r="L181" s="763">
        <v>6309.48</v>
      </c>
      <c r="M181" s="242">
        <f t="shared" si="14"/>
        <v>6.8646053240520614E-3</v>
      </c>
      <c r="N181" s="1642">
        <v>56.6</v>
      </c>
      <c r="O181" s="319">
        <f t="shared" si="15"/>
        <v>0.38853666134134668</v>
      </c>
      <c r="P181" s="315">
        <f t="shared" si="16"/>
        <v>411.87631944312369</v>
      </c>
      <c r="Q181" s="320">
        <f t="shared" si="17"/>
        <v>23.312199680480802</v>
      </c>
    </row>
    <row r="182" spans="1:17" s="9" customFormat="1" x14ac:dyDescent="0.2">
      <c r="A182" s="1280"/>
      <c r="B182" s="240">
        <v>7</v>
      </c>
      <c r="C182" s="764" t="s">
        <v>117</v>
      </c>
      <c r="D182" s="760">
        <v>78</v>
      </c>
      <c r="E182" s="761">
        <v>2009</v>
      </c>
      <c r="F182" s="762">
        <v>49.76</v>
      </c>
      <c r="G182" s="762">
        <v>0</v>
      </c>
      <c r="H182" s="762">
        <v>7.3075000000000001</v>
      </c>
      <c r="I182" s="762">
        <v>42.451999999999998</v>
      </c>
      <c r="J182" s="763">
        <v>5188.47</v>
      </c>
      <c r="K182" s="762">
        <v>42.451999999999998</v>
      </c>
      <c r="L182" s="763">
        <v>5188.47</v>
      </c>
      <c r="M182" s="242">
        <f t="shared" si="14"/>
        <v>8.1819881390853173E-3</v>
      </c>
      <c r="N182" s="1642">
        <v>56.6</v>
      </c>
      <c r="O182" s="319">
        <f t="shared" si="15"/>
        <v>0.46310052867222895</v>
      </c>
      <c r="P182" s="315">
        <f t="shared" si="16"/>
        <v>490.91928834511907</v>
      </c>
      <c r="Q182" s="320">
        <f t="shared" si="17"/>
        <v>27.786031720333739</v>
      </c>
    </row>
    <row r="183" spans="1:17" s="9" customFormat="1" ht="22.5" x14ac:dyDescent="0.2">
      <c r="A183" s="1280"/>
      <c r="B183" s="240">
        <v>8</v>
      </c>
      <c r="C183" s="759" t="s">
        <v>114</v>
      </c>
      <c r="D183" s="760">
        <v>45</v>
      </c>
      <c r="E183" s="761" t="s">
        <v>115</v>
      </c>
      <c r="F183" s="762">
        <v>31.06</v>
      </c>
      <c r="G183" s="762">
        <v>4.2699999999999996</v>
      </c>
      <c r="H183" s="762">
        <v>7.2</v>
      </c>
      <c r="I183" s="762">
        <v>19.59</v>
      </c>
      <c r="J183" s="763">
        <v>2319.88</v>
      </c>
      <c r="K183" s="762">
        <v>19.59</v>
      </c>
      <c r="L183" s="763">
        <v>2319.88</v>
      </c>
      <c r="M183" s="242">
        <f t="shared" si="14"/>
        <v>8.4444022966705164E-3</v>
      </c>
      <c r="N183" s="1642">
        <v>56.6</v>
      </c>
      <c r="O183" s="319">
        <f t="shared" si="15"/>
        <v>0.47795316999155124</v>
      </c>
      <c r="P183" s="315">
        <f t="shared" si="16"/>
        <v>506.664137800231</v>
      </c>
      <c r="Q183" s="320">
        <f t="shared" si="17"/>
        <v>28.677190199493076</v>
      </c>
    </row>
    <row r="184" spans="1:17" s="9" customFormat="1" x14ac:dyDescent="0.2">
      <c r="A184" s="1280"/>
      <c r="B184" s="240">
        <v>9</v>
      </c>
      <c r="C184" s="759" t="s">
        <v>120</v>
      </c>
      <c r="D184" s="760">
        <v>17</v>
      </c>
      <c r="E184" s="761">
        <v>2009</v>
      </c>
      <c r="F184" s="762">
        <v>19.559999999999999</v>
      </c>
      <c r="G184" s="762">
        <v>0</v>
      </c>
      <c r="H184" s="762">
        <v>4.6900000000000004</v>
      </c>
      <c r="I184" s="762">
        <v>14.87</v>
      </c>
      <c r="J184" s="763">
        <v>1463.65</v>
      </c>
      <c r="K184" s="762">
        <v>14.87</v>
      </c>
      <c r="L184" s="763">
        <v>1463.65</v>
      </c>
      <c r="M184" s="242">
        <f t="shared" si="14"/>
        <v>1.015953267516141E-2</v>
      </c>
      <c r="N184" s="1642">
        <v>56.6</v>
      </c>
      <c r="O184" s="319">
        <f t="shared" si="15"/>
        <v>0.57502954941413587</v>
      </c>
      <c r="P184" s="315">
        <f t="shared" si="16"/>
        <v>609.57196050968469</v>
      </c>
      <c r="Q184" s="320">
        <f t="shared" si="17"/>
        <v>34.501772964848158</v>
      </c>
    </row>
    <row r="185" spans="1:17" s="9" customFormat="1" ht="23.25" thickBot="1" x14ac:dyDescent="0.25">
      <c r="A185" s="1281"/>
      <c r="B185" s="477">
        <v>10</v>
      </c>
      <c r="C185" s="765" t="s">
        <v>280</v>
      </c>
      <c r="D185" s="766">
        <v>4</v>
      </c>
      <c r="E185" s="767" t="s">
        <v>36</v>
      </c>
      <c r="F185" s="768">
        <v>3.18</v>
      </c>
      <c r="G185" s="768">
        <v>0.4</v>
      </c>
      <c r="H185" s="768">
        <v>0.04</v>
      </c>
      <c r="I185" s="768">
        <v>2.74</v>
      </c>
      <c r="J185" s="769">
        <v>193.25</v>
      </c>
      <c r="K185" s="768">
        <v>2.74</v>
      </c>
      <c r="L185" s="769">
        <v>193.25</v>
      </c>
      <c r="M185" s="381">
        <f t="shared" si="14"/>
        <v>1.4178525226390687E-2</v>
      </c>
      <c r="N185" s="1643">
        <v>56.6</v>
      </c>
      <c r="O185" s="389">
        <f t="shared" si="15"/>
        <v>0.80250452781371284</v>
      </c>
      <c r="P185" s="390">
        <f t="shared" si="16"/>
        <v>850.71151358344116</v>
      </c>
      <c r="Q185" s="391">
        <f t="shared" si="17"/>
        <v>48.150271668822775</v>
      </c>
    </row>
    <row r="186" spans="1:17" s="9" customFormat="1" x14ac:dyDescent="0.2">
      <c r="A186" s="1282" t="s">
        <v>241</v>
      </c>
      <c r="B186" s="478">
        <v>1</v>
      </c>
      <c r="C186" s="1644" t="s">
        <v>347</v>
      </c>
      <c r="D186" s="1645">
        <v>20</v>
      </c>
      <c r="E186" s="1646" t="s">
        <v>36</v>
      </c>
      <c r="F186" s="1647">
        <v>14.48</v>
      </c>
      <c r="G186" s="1647">
        <v>2.2000000000000002</v>
      </c>
      <c r="H186" s="1647">
        <v>3.2</v>
      </c>
      <c r="I186" s="1647">
        <v>9.08</v>
      </c>
      <c r="J186" s="1647">
        <v>1189.8399999999999</v>
      </c>
      <c r="K186" s="1647">
        <v>9.08</v>
      </c>
      <c r="L186" s="1647">
        <v>1189.8399999999999</v>
      </c>
      <c r="M186" s="326">
        <f>K186/L186</f>
        <v>7.6312781550460576E-3</v>
      </c>
      <c r="N186" s="1648">
        <v>56.6</v>
      </c>
      <c r="O186" s="327">
        <f t="shared" si="15"/>
        <v>0.43193034357560689</v>
      </c>
      <c r="P186" s="327">
        <f t="shared" si="16"/>
        <v>457.87668930276351</v>
      </c>
      <c r="Q186" s="328">
        <f t="shared" si="17"/>
        <v>25.915820614536418</v>
      </c>
    </row>
    <row r="187" spans="1:17" s="9" customFormat="1" x14ac:dyDescent="0.2">
      <c r="A187" s="1283"/>
      <c r="B187" s="479">
        <v>2</v>
      </c>
      <c r="C187" s="770" t="s">
        <v>122</v>
      </c>
      <c r="D187" s="771">
        <v>15</v>
      </c>
      <c r="E187" s="772" t="s">
        <v>36</v>
      </c>
      <c r="F187" s="773">
        <v>14.99</v>
      </c>
      <c r="G187" s="773">
        <v>2.5</v>
      </c>
      <c r="H187" s="773">
        <v>2.4</v>
      </c>
      <c r="I187" s="773">
        <v>10.09</v>
      </c>
      <c r="J187" s="774">
        <v>1120.1099999999999</v>
      </c>
      <c r="K187" s="773">
        <v>10.09</v>
      </c>
      <c r="L187" s="774">
        <v>1120.1099999999999</v>
      </c>
      <c r="M187" s="326">
        <f>K187/L187</f>
        <v>9.0080438528358821E-3</v>
      </c>
      <c r="N187" s="1649">
        <v>56.6</v>
      </c>
      <c r="O187" s="327">
        <f t="shared" si="15"/>
        <v>0.5098552820705109</v>
      </c>
      <c r="P187" s="327">
        <f t="shared" si="16"/>
        <v>540.4826311701529</v>
      </c>
      <c r="Q187" s="328">
        <f t="shared" si="17"/>
        <v>30.591316924230654</v>
      </c>
    </row>
    <row r="188" spans="1:17" s="9" customFormat="1" ht="22.5" x14ac:dyDescent="0.2">
      <c r="A188" s="1283"/>
      <c r="B188" s="479">
        <v>3</v>
      </c>
      <c r="C188" s="770" t="s">
        <v>259</v>
      </c>
      <c r="D188" s="771">
        <v>54</v>
      </c>
      <c r="E188" s="772" t="s">
        <v>36</v>
      </c>
      <c r="F188" s="773">
        <v>42.59</v>
      </c>
      <c r="G188" s="773">
        <v>5.48</v>
      </c>
      <c r="H188" s="773">
        <v>8.64</v>
      </c>
      <c r="I188" s="773">
        <v>28.47</v>
      </c>
      <c r="J188" s="774">
        <v>2987.33</v>
      </c>
      <c r="K188" s="773">
        <v>28.47</v>
      </c>
      <c r="L188" s="774">
        <v>2987.33</v>
      </c>
      <c r="M188" s="331">
        <f t="shared" ref="M188:M195" si="18">K188/L188</f>
        <v>9.5302494200506811E-3</v>
      </c>
      <c r="N188" s="1649">
        <v>56.6</v>
      </c>
      <c r="O188" s="327">
        <f t="shared" si="15"/>
        <v>0.53941211717486859</v>
      </c>
      <c r="P188" s="327">
        <f t="shared" si="16"/>
        <v>571.81496520304086</v>
      </c>
      <c r="Q188" s="332">
        <f t="shared" si="17"/>
        <v>32.364727030492112</v>
      </c>
    </row>
    <row r="189" spans="1:17" s="9" customFormat="1" x14ac:dyDescent="0.2">
      <c r="A189" s="1283"/>
      <c r="B189" s="479">
        <v>4</v>
      </c>
      <c r="C189" s="770" t="s">
        <v>121</v>
      </c>
      <c r="D189" s="771">
        <v>56</v>
      </c>
      <c r="E189" s="772" t="s">
        <v>36</v>
      </c>
      <c r="F189" s="773">
        <v>43.51</v>
      </c>
      <c r="G189" s="773">
        <v>5.95</v>
      </c>
      <c r="H189" s="773">
        <v>8.64</v>
      </c>
      <c r="I189" s="773">
        <v>28.92</v>
      </c>
      <c r="J189" s="774">
        <v>3028.84</v>
      </c>
      <c r="K189" s="773">
        <v>28.92</v>
      </c>
      <c r="L189" s="774">
        <v>3028.84</v>
      </c>
      <c r="M189" s="331">
        <f t="shared" si="18"/>
        <v>9.5482098757280007E-3</v>
      </c>
      <c r="N189" s="1649">
        <v>56.6</v>
      </c>
      <c r="O189" s="398">
        <f t="shared" si="15"/>
        <v>0.54042867896620483</v>
      </c>
      <c r="P189" s="327">
        <f t="shared" si="16"/>
        <v>572.89259254368005</v>
      </c>
      <c r="Q189" s="332">
        <f t="shared" si="17"/>
        <v>32.425720737972291</v>
      </c>
    </row>
    <row r="190" spans="1:17" s="9" customFormat="1" x14ac:dyDescent="0.2">
      <c r="A190" s="1283"/>
      <c r="B190" s="479">
        <v>5</v>
      </c>
      <c r="C190" s="770" t="s">
        <v>258</v>
      </c>
      <c r="D190" s="771">
        <v>30</v>
      </c>
      <c r="E190" s="772" t="s">
        <v>36</v>
      </c>
      <c r="F190" s="773">
        <v>29.1</v>
      </c>
      <c r="G190" s="773">
        <v>4.0599999999999996</v>
      </c>
      <c r="H190" s="773">
        <v>4.8</v>
      </c>
      <c r="I190" s="773">
        <v>20.239999999999998</v>
      </c>
      <c r="J190" s="774">
        <v>2051.9499999999998</v>
      </c>
      <c r="K190" s="773">
        <v>20.239999999999998</v>
      </c>
      <c r="L190" s="774">
        <v>2051.9499999999998</v>
      </c>
      <c r="M190" s="331">
        <f t="shared" si="18"/>
        <v>9.8637881039986362E-3</v>
      </c>
      <c r="N190" s="1649">
        <v>56.6</v>
      </c>
      <c r="O190" s="398">
        <f t="shared" si="15"/>
        <v>0.55829040668632279</v>
      </c>
      <c r="P190" s="327">
        <f t="shared" si="16"/>
        <v>591.82728623991818</v>
      </c>
      <c r="Q190" s="332">
        <f t="shared" si="17"/>
        <v>33.497424401179373</v>
      </c>
    </row>
    <row r="191" spans="1:17" s="9" customFormat="1" ht="15.75" customHeight="1" x14ac:dyDescent="0.2">
      <c r="A191" s="1283"/>
      <c r="B191" s="479">
        <v>6</v>
      </c>
      <c r="C191" s="770" t="s">
        <v>123</v>
      </c>
      <c r="D191" s="771">
        <v>52</v>
      </c>
      <c r="E191" s="772" t="s">
        <v>36</v>
      </c>
      <c r="F191" s="773">
        <v>45.52</v>
      </c>
      <c r="G191" s="773">
        <v>4.82</v>
      </c>
      <c r="H191" s="773">
        <v>8.32</v>
      </c>
      <c r="I191" s="773">
        <v>32.380000000000003</v>
      </c>
      <c r="J191" s="774">
        <v>3000.73</v>
      </c>
      <c r="K191" s="773">
        <v>31.49</v>
      </c>
      <c r="L191" s="774">
        <v>2936.04</v>
      </c>
      <c r="M191" s="331">
        <f t="shared" si="18"/>
        <v>1.0725330717565155E-2</v>
      </c>
      <c r="N191" s="1649">
        <v>56.6</v>
      </c>
      <c r="O191" s="398">
        <f t="shared" si="15"/>
        <v>0.60705371861418778</v>
      </c>
      <c r="P191" s="327">
        <f t="shared" si="16"/>
        <v>643.51984305390931</v>
      </c>
      <c r="Q191" s="332">
        <f t="shared" si="17"/>
        <v>36.423223116851268</v>
      </c>
    </row>
    <row r="192" spans="1:17" s="9" customFormat="1" x14ac:dyDescent="0.2">
      <c r="A192" s="1283"/>
      <c r="B192" s="479">
        <v>7</v>
      </c>
      <c r="C192" s="770" t="s">
        <v>260</v>
      </c>
      <c r="D192" s="771">
        <v>30</v>
      </c>
      <c r="E192" s="772" t="s">
        <v>36</v>
      </c>
      <c r="F192" s="773">
        <v>32.19</v>
      </c>
      <c r="G192" s="773">
        <v>4.7</v>
      </c>
      <c r="H192" s="773">
        <v>4.8</v>
      </c>
      <c r="I192" s="773">
        <v>22.69</v>
      </c>
      <c r="J192" s="774">
        <v>2013.33</v>
      </c>
      <c r="K192" s="773">
        <v>22.69</v>
      </c>
      <c r="L192" s="774">
        <v>2013.33</v>
      </c>
      <c r="M192" s="331">
        <f t="shared" si="18"/>
        <v>1.1269886208420876E-2</v>
      </c>
      <c r="N192" s="1649">
        <v>56.6</v>
      </c>
      <c r="O192" s="398">
        <f t="shared" si="15"/>
        <v>0.63787555939662155</v>
      </c>
      <c r="P192" s="327">
        <f t="shared" si="16"/>
        <v>676.19317250525262</v>
      </c>
      <c r="Q192" s="332">
        <f t="shared" si="17"/>
        <v>38.272533563797296</v>
      </c>
    </row>
    <row r="193" spans="1:17" s="9" customFormat="1" ht="22.5" x14ac:dyDescent="0.2">
      <c r="A193" s="1283"/>
      <c r="B193" s="479">
        <v>8</v>
      </c>
      <c r="C193" s="770" t="s">
        <v>261</v>
      </c>
      <c r="D193" s="771">
        <v>53</v>
      </c>
      <c r="E193" s="772" t="s">
        <v>36</v>
      </c>
      <c r="F193" s="773">
        <v>48.41</v>
      </c>
      <c r="G193" s="773">
        <v>4.76</v>
      </c>
      <c r="H193" s="773">
        <v>8.4</v>
      </c>
      <c r="I193" s="773">
        <v>35.25</v>
      </c>
      <c r="J193" s="774">
        <v>2993.98</v>
      </c>
      <c r="K193" s="773">
        <v>34.65</v>
      </c>
      <c r="L193" s="774">
        <v>2943.21</v>
      </c>
      <c r="M193" s="331">
        <f t="shared" si="18"/>
        <v>1.1772860244427003E-2</v>
      </c>
      <c r="N193" s="1649">
        <v>56.6</v>
      </c>
      <c r="O193" s="398">
        <f t="shared" si="15"/>
        <v>0.66634388983456838</v>
      </c>
      <c r="P193" s="327">
        <f t="shared" si="16"/>
        <v>706.3716146656202</v>
      </c>
      <c r="Q193" s="332">
        <f t="shared" si="17"/>
        <v>39.980633390074104</v>
      </c>
    </row>
    <row r="194" spans="1:17" s="9" customFormat="1" x14ac:dyDescent="0.2">
      <c r="A194" s="1283"/>
      <c r="B194" s="479">
        <v>9</v>
      </c>
      <c r="C194" s="770" t="s">
        <v>124</v>
      </c>
      <c r="D194" s="771">
        <v>54</v>
      </c>
      <c r="E194" s="772" t="s">
        <v>36</v>
      </c>
      <c r="F194" s="773">
        <v>49.6</v>
      </c>
      <c r="G194" s="773">
        <v>5.27</v>
      </c>
      <c r="H194" s="773">
        <v>8.64</v>
      </c>
      <c r="I194" s="773">
        <v>35.69</v>
      </c>
      <c r="J194" s="774">
        <v>3008.9</v>
      </c>
      <c r="K194" s="773">
        <v>35.69</v>
      </c>
      <c r="L194" s="774">
        <v>3008.9</v>
      </c>
      <c r="M194" s="331">
        <f t="shared" si="18"/>
        <v>1.1861477616404666E-2</v>
      </c>
      <c r="N194" s="1649">
        <v>56.6</v>
      </c>
      <c r="O194" s="398">
        <f t="shared" si="15"/>
        <v>0.6713596330885041</v>
      </c>
      <c r="P194" s="327">
        <f t="shared" si="16"/>
        <v>711.68865698427999</v>
      </c>
      <c r="Q194" s="332">
        <f t="shared" si="17"/>
        <v>40.28157798531025</v>
      </c>
    </row>
    <row r="195" spans="1:17" s="9" customFormat="1" ht="12" thickBot="1" x14ac:dyDescent="0.25">
      <c r="A195" s="1284"/>
      <c r="B195" s="480">
        <v>10</v>
      </c>
      <c r="C195" s="775" t="s">
        <v>125</v>
      </c>
      <c r="D195" s="776">
        <v>18</v>
      </c>
      <c r="E195" s="777" t="s">
        <v>36</v>
      </c>
      <c r="F195" s="778">
        <v>21.34</v>
      </c>
      <c r="G195" s="778">
        <v>1.33</v>
      </c>
      <c r="H195" s="778">
        <v>2.88</v>
      </c>
      <c r="I195" s="778">
        <v>17.13</v>
      </c>
      <c r="J195" s="779">
        <v>946.37</v>
      </c>
      <c r="K195" s="778">
        <v>17.13</v>
      </c>
      <c r="L195" s="779">
        <v>946.37</v>
      </c>
      <c r="M195" s="402">
        <f t="shared" si="18"/>
        <v>1.8100742838424718E-2</v>
      </c>
      <c r="N195" s="1650">
        <v>56.6</v>
      </c>
      <c r="O195" s="403">
        <f t="shared" si="15"/>
        <v>1.024502044654839</v>
      </c>
      <c r="P195" s="403">
        <f t="shared" si="16"/>
        <v>1086.0445703054831</v>
      </c>
      <c r="Q195" s="404">
        <f t="shared" si="17"/>
        <v>61.470122679290348</v>
      </c>
    </row>
    <row r="196" spans="1:17" s="9" customFormat="1" x14ac:dyDescent="0.2">
      <c r="A196" s="1285" t="s">
        <v>228</v>
      </c>
      <c r="B196" s="481">
        <v>1</v>
      </c>
      <c r="C196" s="780" t="s">
        <v>129</v>
      </c>
      <c r="D196" s="781">
        <v>76</v>
      </c>
      <c r="E196" s="1651" t="s">
        <v>36</v>
      </c>
      <c r="F196" s="782">
        <v>31.52</v>
      </c>
      <c r="G196" s="782">
        <v>3.8</v>
      </c>
      <c r="H196" s="782">
        <v>0.7</v>
      </c>
      <c r="I196" s="782">
        <v>27.02</v>
      </c>
      <c r="J196" s="783">
        <v>1931.61</v>
      </c>
      <c r="K196" s="782">
        <v>27.02</v>
      </c>
      <c r="L196" s="783">
        <v>1931.61</v>
      </c>
      <c r="M196" s="335">
        <f>K196/L196</f>
        <v>1.3988330977785372E-2</v>
      </c>
      <c r="N196" s="1652">
        <v>56.6</v>
      </c>
      <c r="O196" s="336">
        <f>M196*N196</f>
        <v>0.79173953334265212</v>
      </c>
      <c r="P196" s="336">
        <f>M196*60*1000</f>
        <v>839.29985866712229</v>
      </c>
      <c r="Q196" s="337">
        <f>P196*N196/1000</f>
        <v>47.504372000559123</v>
      </c>
    </row>
    <row r="197" spans="1:17" s="9" customFormat="1" x14ac:dyDescent="0.2">
      <c r="A197" s="1286"/>
      <c r="B197" s="482">
        <v>2</v>
      </c>
      <c r="C197" s="789" t="s">
        <v>281</v>
      </c>
      <c r="D197" s="785">
        <v>45</v>
      </c>
      <c r="E197" s="786" t="s">
        <v>36</v>
      </c>
      <c r="F197" s="787">
        <v>50.89</v>
      </c>
      <c r="G197" s="787">
        <v>3.35</v>
      </c>
      <c r="H197" s="787">
        <v>7.2</v>
      </c>
      <c r="I197" s="787">
        <v>40.340000000000003</v>
      </c>
      <c r="J197" s="788">
        <v>2350.1</v>
      </c>
      <c r="K197" s="787">
        <v>40.340000000000003</v>
      </c>
      <c r="L197" s="788">
        <v>2350.1</v>
      </c>
      <c r="M197" s="246">
        <f t="shared" ref="M197:M205" si="19">K197/L197</f>
        <v>1.7165227011616529E-2</v>
      </c>
      <c r="N197" s="1653">
        <v>56.6</v>
      </c>
      <c r="O197" s="248">
        <f t="shared" ref="O197:O205" si="20">M197*N197</f>
        <v>0.97155184885749557</v>
      </c>
      <c r="P197" s="336">
        <f t="shared" ref="P197:P205" si="21">M197*60*1000</f>
        <v>1029.9136206969918</v>
      </c>
      <c r="Q197" s="249">
        <f t="shared" ref="Q197:Q205" si="22">P197*N197/1000</f>
        <v>58.293110931449739</v>
      </c>
    </row>
    <row r="198" spans="1:17" s="9" customFormat="1" x14ac:dyDescent="0.2">
      <c r="A198" s="1286"/>
      <c r="B198" s="482">
        <v>3</v>
      </c>
      <c r="C198" s="784" t="s">
        <v>131</v>
      </c>
      <c r="D198" s="785">
        <v>33</v>
      </c>
      <c r="E198" s="786" t="s">
        <v>36</v>
      </c>
      <c r="F198" s="787">
        <v>33.700000000000003</v>
      </c>
      <c r="G198" s="787">
        <v>2.15</v>
      </c>
      <c r="H198" s="787">
        <v>5.12</v>
      </c>
      <c r="I198" s="787">
        <v>26.43</v>
      </c>
      <c r="J198" s="788">
        <v>1419.26</v>
      </c>
      <c r="K198" s="787">
        <v>26.43</v>
      </c>
      <c r="L198" s="788">
        <v>1419.26</v>
      </c>
      <c r="M198" s="246">
        <f t="shared" si="19"/>
        <v>1.8622380677254344E-2</v>
      </c>
      <c r="N198" s="1653">
        <v>56.6</v>
      </c>
      <c r="O198" s="248">
        <f t="shared" si="20"/>
        <v>1.0540267463325959</v>
      </c>
      <c r="P198" s="336">
        <f t="shared" si="21"/>
        <v>1117.3428406352605</v>
      </c>
      <c r="Q198" s="249">
        <f t="shared" si="22"/>
        <v>63.241604779955743</v>
      </c>
    </row>
    <row r="199" spans="1:17" s="9" customFormat="1" x14ac:dyDescent="0.2">
      <c r="A199" s="1286"/>
      <c r="B199" s="482">
        <v>4</v>
      </c>
      <c r="C199" s="784" t="s">
        <v>127</v>
      </c>
      <c r="D199" s="785">
        <v>108</v>
      </c>
      <c r="E199" s="786" t="s">
        <v>36</v>
      </c>
      <c r="F199" s="787">
        <v>71.47</v>
      </c>
      <c r="G199" s="787">
        <v>4.6399999999999997</v>
      </c>
      <c r="H199" s="787">
        <v>17.28</v>
      </c>
      <c r="I199" s="787">
        <v>49.55</v>
      </c>
      <c r="J199" s="788">
        <v>2561.06</v>
      </c>
      <c r="K199" s="787">
        <v>49.55</v>
      </c>
      <c r="L199" s="788">
        <v>2561.06</v>
      </c>
      <c r="M199" s="246">
        <f t="shared" si="19"/>
        <v>1.9347457693298868E-2</v>
      </c>
      <c r="N199" s="1653">
        <v>56.6</v>
      </c>
      <c r="O199" s="248">
        <f t="shared" si="20"/>
        <v>1.095066105440716</v>
      </c>
      <c r="P199" s="336">
        <f t="shared" si="21"/>
        <v>1160.8474615979321</v>
      </c>
      <c r="Q199" s="249">
        <f t="shared" si="22"/>
        <v>65.703966326442952</v>
      </c>
    </row>
    <row r="200" spans="1:17" s="9" customFormat="1" x14ac:dyDescent="0.2">
      <c r="A200" s="1286"/>
      <c r="B200" s="482">
        <v>5</v>
      </c>
      <c r="C200" s="784" t="s">
        <v>262</v>
      </c>
      <c r="D200" s="785">
        <v>59</v>
      </c>
      <c r="E200" s="786" t="s">
        <v>36</v>
      </c>
      <c r="F200" s="787">
        <v>52.65</v>
      </c>
      <c r="G200" s="787">
        <v>5.44</v>
      </c>
      <c r="H200" s="787">
        <v>0.59</v>
      </c>
      <c r="I200" s="787">
        <v>46.62</v>
      </c>
      <c r="J200" s="788">
        <v>2449.7199999999998</v>
      </c>
      <c r="K200" s="787">
        <v>46.62</v>
      </c>
      <c r="L200" s="788">
        <v>2403.11</v>
      </c>
      <c r="M200" s="246">
        <f t="shared" si="19"/>
        <v>1.9399861013436753E-2</v>
      </c>
      <c r="N200" s="1653">
        <v>56.6</v>
      </c>
      <c r="O200" s="248">
        <f t="shared" si="20"/>
        <v>1.0980321333605203</v>
      </c>
      <c r="P200" s="336">
        <f t="shared" si="21"/>
        <v>1163.9916608062051</v>
      </c>
      <c r="Q200" s="249">
        <f t="shared" si="22"/>
        <v>65.881928001631209</v>
      </c>
    </row>
    <row r="201" spans="1:17" s="9" customFormat="1" x14ac:dyDescent="0.2">
      <c r="A201" s="1286"/>
      <c r="B201" s="482">
        <v>6</v>
      </c>
      <c r="C201" s="790" t="s">
        <v>348</v>
      </c>
      <c r="D201" s="785">
        <v>21</v>
      </c>
      <c r="E201" s="791" t="s">
        <v>36</v>
      </c>
      <c r="F201" s="787">
        <v>26.85</v>
      </c>
      <c r="G201" s="787">
        <v>2.36</v>
      </c>
      <c r="H201" s="787">
        <v>3.36</v>
      </c>
      <c r="I201" s="787">
        <v>21.13</v>
      </c>
      <c r="J201" s="788">
        <v>1088.6600000000001</v>
      </c>
      <c r="K201" s="787">
        <v>21.13</v>
      </c>
      <c r="L201" s="788">
        <v>1088.6600000000001</v>
      </c>
      <c r="M201" s="246">
        <f t="shared" si="19"/>
        <v>1.9409181930079178E-2</v>
      </c>
      <c r="N201" s="1653">
        <v>56.6</v>
      </c>
      <c r="O201" s="248">
        <f t="shared" si="20"/>
        <v>1.0985596972424816</v>
      </c>
      <c r="P201" s="336">
        <f t="shared" si="21"/>
        <v>1164.5509158047507</v>
      </c>
      <c r="Q201" s="249">
        <f t="shared" si="22"/>
        <v>65.913581834548893</v>
      </c>
    </row>
    <row r="202" spans="1:17" s="9" customFormat="1" x14ac:dyDescent="0.2">
      <c r="A202" s="1286"/>
      <c r="B202" s="482">
        <v>7</v>
      </c>
      <c r="C202" s="784" t="s">
        <v>128</v>
      </c>
      <c r="D202" s="785">
        <v>107</v>
      </c>
      <c r="E202" s="786" t="s">
        <v>36</v>
      </c>
      <c r="F202" s="787">
        <v>75.58</v>
      </c>
      <c r="G202" s="787">
        <v>6.48</v>
      </c>
      <c r="H202" s="787">
        <v>16.96</v>
      </c>
      <c r="I202" s="787">
        <v>52.14</v>
      </c>
      <c r="J202" s="1654">
        <v>2633.85</v>
      </c>
      <c r="K202" s="787">
        <v>50.97</v>
      </c>
      <c r="L202" s="1654">
        <v>2613.5100000000002</v>
      </c>
      <c r="M202" s="246">
        <f t="shared" si="19"/>
        <v>1.9502508121262207E-2</v>
      </c>
      <c r="N202" s="1653">
        <v>56.6</v>
      </c>
      <c r="O202" s="248">
        <f t="shared" si="20"/>
        <v>1.103841959663441</v>
      </c>
      <c r="P202" s="336">
        <f t="shared" si="21"/>
        <v>1170.1504872757325</v>
      </c>
      <c r="Q202" s="249">
        <f t="shared" si="22"/>
        <v>66.23051757980646</v>
      </c>
    </row>
    <row r="203" spans="1:17" s="9" customFormat="1" x14ac:dyDescent="0.2">
      <c r="A203" s="1286"/>
      <c r="B203" s="482">
        <v>8</v>
      </c>
      <c r="C203" s="784" t="s">
        <v>126</v>
      </c>
      <c r="D203" s="785">
        <v>12</v>
      </c>
      <c r="E203" s="786" t="s">
        <v>36</v>
      </c>
      <c r="F203" s="787">
        <v>13.92</v>
      </c>
      <c r="G203" s="787">
        <v>1.1599999999999999</v>
      </c>
      <c r="H203" s="787">
        <v>1.76</v>
      </c>
      <c r="I203" s="787">
        <v>11</v>
      </c>
      <c r="J203" s="788">
        <v>552.99</v>
      </c>
      <c r="K203" s="787">
        <v>11</v>
      </c>
      <c r="L203" s="788">
        <v>552.99</v>
      </c>
      <c r="M203" s="246">
        <f t="shared" si="19"/>
        <v>1.9891860612307636E-2</v>
      </c>
      <c r="N203" s="1653">
        <v>56.6</v>
      </c>
      <c r="O203" s="248">
        <f t="shared" si="20"/>
        <v>1.1258793106566123</v>
      </c>
      <c r="P203" s="336">
        <f t="shared" si="21"/>
        <v>1193.5116367384583</v>
      </c>
      <c r="Q203" s="249">
        <f t="shared" si="22"/>
        <v>67.552758639396743</v>
      </c>
    </row>
    <row r="204" spans="1:17" s="9" customFormat="1" x14ac:dyDescent="0.2">
      <c r="A204" s="1286"/>
      <c r="B204" s="482">
        <v>9</v>
      </c>
      <c r="C204" s="784" t="s">
        <v>132</v>
      </c>
      <c r="D204" s="785">
        <v>105</v>
      </c>
      <c r="E204" s="791" t="s">
        <v>36</v>
      </c>
      <c r="F204" s="787">
        <v>75.66</v>
      </c>
      <c r="G204" s="787">
        <v>6</v>
      </c>
      <c r="H204" s="787">
        <v>16.96</v>
      </c>
      <c r="I204" s="787">
        <v>52.7</v>
      </c>
      <c r="J204" s="788">
        <v>2608.98</v>
      </c>
      <c r="K204" s="787">
        <v>51.68</v>
      </c>
      <c r="L204" s="788">
        <v>2539.69</v>
      </c>
      <c r="M204" s="246">
        <f t="shared" si="19"/>
        <v>2.034894022498809E-2</v>
      </c>
      <c r="N204" s="1653">
        <v>56.6</v>
      </c>
      <c r="O204" s="248">
        <f t="shared" si="20"/>
        <v>1.151750016734326</v>
      </c>
      <c r="P204" s="336">
        <f t="shared" si="21"/>
        <v>1220.9364134992854</v>
      </c>
      <c r="Q204" s="249">
        <f t="shared" si="22"/>
        <v>69.105001004059545</v>
      </c>
    </row>
    <row r="205" spans="1:17" s="9" customFormat="1" ht="12" thickBot="1" x14ac:dyDescent="0.25">
      <c r="A205" s="1287"/>
      <c r="B205" s="483">
        <v>10</v>
      </c>
      <c r="C205" s="792" t="s">
        <v>130</v>
      </c>
      <c r="D205" s="793">
        <v>107</v>
      </c>
      <c r="E205" s="794" t="s">
        <v>36</v>
      </c>
      <c r="F205" s="795">
        <v>77.680000000000007</v>
      </c>
      <c r="G205" s="795">
        <v>5.66</v>
      </c>
      <c r="H205" s="795">
        <v>17.04</v>
      </c>
      <c r="I205" s="795">
        <v>54.98</v>
      </c>
      <c r="J205" s="796">
        <v>2563.58</v>
      </c>
      <c r="K205" s="795">
        <v>54.4</v>
      </c>
      <c r="L205" s="796">
        <v>2544.59</v>
      </c>
      <c r="M205" s="383">
        <f t="shared" si="19"/>
        <v>2.1378689690677081E-2</v>
      </c>
      <c r="N205" s="1655">
        <v>56.6</v>
      </c>
      <c r="O205" s="370">
        <f t="shared" si="20"/>
        <v>1.2100338364923229</v>
      </c>
      <c r="P205" s="370">
        <f t="shared" si="21"/>
        <v>1282.7213814406248</v>
      </c>
      <c r="Q205" s="371">
        <f t="shared" si="22"/>
        <v>72.602030189539363</v>
      </c>
    </row>
    <row r="206" spans="1:17" s="9" customFormat="1" x14ac:dyDescent="0.2">
      <c r="A206" s="1288" t="s">
        <v>238</v>
      </c>
      <c r="B206" s="484">
        <v>1</v>
      </c>
      <c r="C206" s="797" t="s">
        <v>787</v>
      </c>
      <c r="D206" s="798">
        <v>47</v>
      </c>
      <c r="E206" s="799" t="s">
        <v>36</v>
      </c>
      <c r="F206" s="800">
        <v>33.65</v>
      </c>
      <c r="G206" s="800">
        <v>2.9</v>
      </c>
      <c r="H206" s="800">
        <v>7.22</v>
      </c>
      <c r="I206" s="800">
        <v>23.53</v>
      </c>
      <c r="J206" s="800">
        <v>1586.55</v>
      </c>
      <c r="K206" s="800">
        <v>23.06</v>
      </c>
      <c r="L206" s="800">
        <v>1555.54</v>
      </c>
      <c r="M206" s="343">
        <f>K206/L206</f>
        <v>1.48244339586253E-2</v>
      </c>
      <c r="N206" s="1656">
        <v>56.6</v>
      </c>
      <c r="O206" s="344">
        <f>M206*N206</f>
        <v>0.83906296205819197</v>
      </c>
      <c r="P206" s="344">
        <f>M206*60*1000</f>
        <v>889.46603751751809</v>
      </c>
      <c r="Q206" s="345">
        <f>P206*N206/1000</f>
        <v>50.343777723491527</v>
      </c>
    </row>
    <row r="207" spans="1:17" s="9" customFormat="1" x14ac:dyDescent="0.2">
      <c r="A207" s="1289"/>
      <c r="B207" s="485">
        <v>2</v>
      </c>
      <c r="C207" s="806" t="s">
        <v>264</v>
      </c>
      <c r="D207" s="802">
        <v>20</v>
      </c>
      <c r="E207" s="803" t="s">
        <v>36</v>
      </c>
      <c r="F207" s="804">
        <v>24.25</v>
      </c>
      <c r="G207" s="804">
        <v>2.0299999999999998</v>
      </c>
      <c r="H207" s="804">
        <v>3.2</v>
      </c>
      <c r="I207" s="804">
        <v>19.02</v>
      </c>
      <c r="J207" s="807">
        <v>1079.8800000000001</v>
      </c>
      <c r="K207" s="804">
        <v>19.02</v>
      </c>
      <c r="L207" s="807">
        <v>1079.8800000000001</v>
      </c>
      <c r="M207" s="250">
        <f t="shared" ref="M207:M215" si="23">K207/L207</f>
        <v>1.761306811867985E-2</v>
      </c>
      <c r="N207" s="1657">
        <v>56.6</v>
      </c>
      <c r="O207" s="252">
        <f t="shared" ref="O207:O215" si="24">M207*N207</f>
        <v>0.99689965551727955</v>
      </c>
      <c r="P207" s="344">
        <f t="shared" ref="P207:P215" si="25">M207*60*1000</f>
        <v>1056.7840871207909</v>
      </c>
      <c r="Q207" s="253">
        <f t="shared" ref="Q207:Q215" si="26">P207*N207/1000</f>
        <v>59.813979331036769</v>
      </c>
    </row>
    <row r="208" spans="1:17" s="9" customFormat="1" x14ac:dyDescent="0.2">
      <c r="A208" s="1289"/>
      <c r="B208" s="485">
        <v>3</v>
      </c>
      <c r="C208" s="806" t="s">
        <v>263</v>
      </c>
      <c r="D208" s="802">
        <v>12</v>
      </c>
      <c r="E208" s="803" t="s">
        <v>36</v>
      </c>
      <c r="F208" s="804">
        <v>15.05</v>
      </c>
      <c r="G208" s="804">
        <v>1.02</v>
      </c>
      <c r="H208" s="804">
        <v>1.92</v>
      </c>
      <c r="I208" s="804">
        <v>12.11</v>
      </c>
      <c r="J208" s="807">
        <v>617.34</v>
      </c>
      <c r="K208" s="804">
        <v>12.11</v>
      </c>
      <c r="L208" s="807">
        <v>617.34</v>
      </c>
      <c r="M208" s="250">
        <f t="shared" si="23"/>
        <v>1.9616418829170309E-2</v>
      </c>
      <c r="N208" s="1657">
        <v>56.6</v>
      </c>
      <c r="O208" s="252">
        <f t="shared" si="24"/>
        <v>1.1102893057310395</v>
      </c>
      <c r="P208" s="344">
        <f t="shared" si="25"/>
        <v>1176.9851297502184</v>
      </c>
      <c r="Q208" s="253">
        <f t="shared" si="26"/>
        <v>66.617358343862364</v>
      </c>
    </row>
    <row r="209" spans="1:17" s="9" customFormat="1" x14ac:dyDescent="0.2">
      <c r="A209" s="1289"/>
      <c r="B209" s="485">
        <v>4</v>
      </c>
      <c r="C209" s="806" t="s">
        <v>134</v>
      </c>
      <c r="D209" s="808">
        <v>6</v>
      </c>
      <c r="E209" s="803" t="s">
        <v>36</v>
      </c>
      <c r="F209" s="804">
        <v>8.0399999999999991</v>
      </c>
      <c r="G209" s="804">
        <v>0.85</v>
      </c>
      <c r="H209" s="804">
        <v>0.96</v>
      </c>
      <c r="I209" s="804">
        <v>6.23</v>
      </c>
      <c r="J209" s="807">
        <v>305.61</v>
      </c>
      <c r="K209" s="804">
        <v>6.23</v>
      </c>
      <c r="L209" s="807">
        <v>305.61</v>
      </c>
      <c r="M209" s="250">
        <f t="shared" si="23"/>
        <v>2.0385458591014691E-2</v>
      </c>
      <c r="N209" s="1657">
        <v>56.6</v>
      </c>
      <c r="O209" s="252">
        <f t="shared" si="24"/>
        <v>1.1538169562514315</v>
      </c>
      <c r="P209" s="344">
        <f t="shared" si="25"/>
        <v>1223.1275154608813</v>
      </c>
      <c r="Q209" s="253">
        <f t="shared" si="26"/>
        <v>69.229017375085874</v>
      </c>
    </row>
    <row r="210" spans="1:17" s="9" customFormat="1" x14ac:dyDescent="0.2">
      <c r="A210" s="1289"/>
      <c r="B210" s="485">
        <v>5</v>
      </c>
      <c r="C210" s="806" t="s">
        <v>136</v>
      </c>
      <c r="D210" s="808">
        <v>19</v>
      </c>
      <c r="E210" s="803" t="s">
        <v>36</v>
      </c>
      <c r="F210" s="804">
        <v>17.14</v>
      </c>
      <c r="G210" s="804">
        <v>0.69</v>
      </c>
      <c r="H210" s="804">
        <v>0.49</v>
      </c>
      <c r="I210" s="804">
        <v>15.96</v>
      </c>
      <c r="J210" s="807">
        <v>670.33</v>
      </c>
      <c r="K210" s="804">
        <v>15.96</v>
      </c>
      <c r="L210" s="807">
        <v>670.33</v>
      </c>
      <c r="M210" s="250">
        <f t="shared" si="23"/>
        <v>2.3809168618441665E-2</v>
      </c>
      <c r="N210" s="1657">
        <v>56.6</v>
      </c>
      <c r="O210" s="252">
        <f t="shared" si="24"/>
        <v>1.3475989438037983</v>
      </c>
      <c r="P210" s="344">
        <f t="shared" si="25"/>
        <v>1428.5501171064998</v>
      </c>
      <c r="Q210" s="253">
        <f t="shared" si="26"/>
        <v>80.855936628227894</v>
      </c>
    </row>
    <row r="211" spans="1:17" s="9" customFormat="1" x14ac:dyDescent="0.2">
      <c r="A211" s="1289"/>
      <c r="B211" s="485">
        <v>6</v>
      </c>
      <c r="C211" s="801" t="s">
        <v>282</v>
      </c>
      <c r="D211" s="808">
        <v>39</v>
      </c>
      <c r="E211" s="803" t="s">
        <v>36</v>
      </c>
      <c r="F211" s="804">
        <v>35.42</v>
      </c>
      <c r="G211" s="804">
        <v>1.87</v>
      </c>
      <c r="H211" s="804">
        <v>4.84</v>
      </c>
      <c r="I211" s="804">
        <v>28.71</v>
      </c>
      <c r="J211" s="809">
        <v>1183.53</v>
      </c>
      <c r="K211" s="804">
        <v>28.71</v>
      </c>
      <c r="L211" s="809">
        <v>1183.53</v>
      </c>
      <c r="M211" s="250">
        <f t="shared" si="23"/>
        <v>2.4257940229651973E-2</v>
      </c>
      <c r="N211" s="1657">
        <v>56.6</v>
      </c>
      <c r="O211" s="252">
        <f t="shared" si="24"/>
        <v>1.3729994169983017</v>
      </c>
      <c r="P211" s="344">
        <f t="shared" si="25"/>
        <v>1455.4764137791183</v>
      </c>
      <c r="Q211" s="253">
        <f t="shared" si="26"/>
        <v>82.379965019898094</v>
      </c>
    </row>
    <row r="212" spans="1:17" s="9" customFormat="1" x14ac:dyDescent="0.2">
      <c r="A212" s="1289"/>
      <c r="B212" s="485">
        <v>7</v>
      </c>
      <c r="C212" s="806" t="s">
        <v>137</v>
      </c>
      <c r="D212" s="808">
        <v>4</v>
      </c>
      <c r="E212" s="803" t="s">
        <v>36</v>
      </c>
      <c r="F212" s="804">
        <v>6.69</v>
      </c>
      <c r="G212" s="804">
        <v>0.49</v>
      </c>
      <c r="H212" s="804">
        <v>0.64</v>
      </c>
      <c r="I212" s="804">
        <v>5.56</v>
      </c>
      <c r="J212" s="807">
        <v>215.91</v>
      </c>
      <c r="K212" s="804">
        <v>5.56</v>
      </c>
      <c r="L212" s="807">
        <v>215.91</v>
      </c>
      <c r="M212" s="250">
        <f t="shared" si="23"/>
        <v>2.5751470520124123E-2</v>
      </c>
      <c r="N212" s="1657">
        <v>56.6</v>
      </c>
      <c r="O212" s="252">
        <f t="shared" si="24"/>
        <v>1.4575332314390255</v>
      </c>
      <c r="P212" s="344">
        <f t="shared" si="25"/>
        <v>1545.0882312074475</v>
      </c>
      <c r="Q212" s="253">
        <f t="shared" si="26"/>
        <v>87.451993886341526</v>
      </c>
    </row>
    <row r="213" spans="1:17" s="9" customFormat="1" x14ac:dyDescent="0.2">
      <c r="A213" s="1289"/>
      <c r="B213" s="485">
        <v>8</v>
      </c>
      <c r="C213" s="806" t="s">
        <v>265</v>
      </c>
      <c r="D213" s="802">
        <v>16</v>
      </c>
      <c r="E213" s="803" t="s">
        <v>36</v>
      </c>
      <c r="F213" s="804">
        <v>29.99</v>
      </c>
      <c r="G213" s="804">
        <v>1.86</v>
      </c>
      <c r="H213" s="804">
        <v>2.3199999999999998</v>
      </c>
      <c r="I213" s="804">
        <v>25.81</v>
      </c>
      <c r="J213" s="807">
        <v>939.96</v>
      </c>
      <c r="K213" s="804">
        <v>23.94</v>
      </c>
      <c r="L213" s="804">
        <v>872.36</v>
      </c>
      <c r="M213" s="250">
        <f t="shared" si="23"/>
        <v>2.7442798844513734E-2</v>
      </c>
      <c r="N213" s="1657">
        <v>56.6</v>
      </c>
      <c r="O213" s="252">
        <f t="shared" si="24"/>
        <v>1.5532624145994773</v>
      </c>
      <c r="P213" s="344">
        <f t="shared" si="25"/>
        <v>1646.5679306708241</v>
      </c>
      <c r="Q213" s="253">
        <f t="shared" si="26"/>
        <v>93.195744875968657</v>
      </c>
    </row>
    <row r="214" spans="1:17" s="9" customFormat="1" x14ac:dyDescent="0.2">
      <c r="A214" s="1289"/>
      <c r="B214" s="485">
        <v>9</v>
      </c>
      <c r="C214" s="806" t="s">
        <v>135</v>
      </c>
      <c r="D214" s="808">
        <v>4</v>
      </c>
      <c r="E214" s="803" t="s">
        <v>36</v>
      </c>
      <c r="F214" s="804">
        <v>5.0199999999999996</v>
      </c>
      <c r="G214" s="804">
        <v>0.14000000000000001</v>
      </c>
      <c r="H214" s="804">
        <v>0.04</v>
      </c>
      <c r="I214" s="804">
        <v>4.84</v>
      </c>
      <c r="J214" s="807">
        <v>158.1</v>
      </c>
      <c r="K214" s="804">
        <v>4.84</v>
      </c>
      <c r="L214" s="807">
        <v>158.1</v>
      </c>
      <c r="M214" s="250">
        <f t="shared" si="23"/>
        <v>3.0613535736875395E-2</v>
      </c>
      <c r="N214" s="1657">
        <v>56.6</v>
      </c>
      <c r="O214" s="252">
        <f t="shared" si="24"/>
        <v>1.7327261227071473</v>
      </c>
      <c r="P214" s="344">
        <f t="shared" si="25"/>
        <v>1836.8121442125237</v>
      </c>
      <c r="Q214" s="253">
        <f t="shared" si="26"/>
        <v>103.96356736242885</v>
      </c>
    </row>
    <row r="215" spans="1:17" s="9" customFormat="1" ht="12" thickBot="1" x14ac:dyDescent="0.25">
      <c r="A215" s="1290"/>
      <c r="B215" s="486">
        <v>10</v>
      </c>
      <c r="C215" s="810" t="s">
        <v>133</v>
      </c>
      <c r="D215" s="811">
        <v>4</v>
      </c>
      <c r="E215" s="1658" t="s">
        <v>36</v>
      </c>
      <c r="F215" s="812">
        <v>6.83</v>
      </c>
      <c r="G215" s="812">
        <v>0.18</v>
      </c>
      <c r="H215" s="812">
        <v>0.4</v>
      </c>
      <c r="I215" s="812">
        <v>6.25</v>
      </c>
      <c r="J215" s="813">
        <v>191.55</v>
      </c>
      <c r="K215" s="812">
        <v>6.25</v>
      </c>
      <c r="L215" s="813">
        <v>191.55</v>
      </c>
      <c r="M215" s="379">
        <f t="shared" si="23"/>
        <v>3.2628556512659876E-2</v>
      </c>
      <c r="N215" s="1659">
        <v>56.6</v>
      </c>
      <c r="O215" s="375">
        <f t="shared" si="24"/>
        <v>1.846776298616549</v>
      </c>
      <c r="P215" s="375">
        <f t="shared" si="25"/>
        <v>1957.7133907595926</v>
      </c>
      <c r="Q215" s="376">
        <f t="shared" si="26"/>
        <v>110.80657791699295</v>
      </c>
    </row>
    <row r="217" spans="1:17" s="9" customFormat="1" ht="20.25" customHeight="1" x14ac:dyDescent="0.2">
      <c r="A217" s="1237" t="s">
        <v>30</v>
      </c>
      <c r="B217" s="1237"/>
      <c r="C217" s="1237"/>
      <c r="D217" s="1237"/>
      <c r="E217" s="1237"/>
      <c r="F217" s="1237"/>
      <c r="G217" s="1237"/>
      <c r="H217" s="1237"/>
      <c r="I217" s="1237"/>
      <c r="J217" s="1237"/>
      <c r="K217" s="1237"/>
      <c r="L217" s="1237"/>
      <c r="M217" s="1237"/>
      <c r="N217" s="1237"/>
      <c r="O217" s="1237"/>
      <c r="P217" s="1237"/>
      <c r="Q217" s="1237"/>
    </row>
    <row r="218" spans="1:17" s="9" customFormat="1" ht="14.25" customHeight="1" thickBot="1" x14ac:dyDescent="0.25">
      <c r="A218" s="460"/>
      <c r="B218" s="460"/>
      <c r="C218" s="460"/>
      <c r="D218" s="460"/>
      <c r="E218" s="1165" t="s">
        <v>268</v>
      </c>
      <c r="F218" s="1165"/>
      <c r="G218" s="1165"/>
      <c r="H218" s="1165"/>
      <c r="I218" s="460">
        <v>1.3</v>
      </c>
      <c r="J218" s="460" t="s">
        <v>267</v>
      </c>
      <c r="K218" s="460" t="s">
        <v>269</v>
      </c>
      <c r="L218" s="461">
        <v>501</v>
      </c>
      <c r="M218" s="460"/>
      <c r="N218" s="460"/>
      <c r="O218" s="460"/>
      <c r="P218" s="460"/>
      <c r="Q218" s="460"/>
    </row>
    <row r="219" spans="1:17" ht="12.75" customHeight="1" x14ac:dyDescent="0.2">
      <c r="A219" s="1181" t="s">
        <v>1</v>
      </c>
      <c r="B219" s="1183" t="s">
        <v>0</v>
      </c>
      <c r="C219" s="1185" t="s">
        <v>2</v>
      </c>
      <c r="D219" s="1185" t="s">
        <v>3</v>
      </c>
      <c r="E219" s="1185" t="s">
        <v>11</v>
      </c>
      <c r="F219" s="1188" t="s">
        <v>12</v>
      </c>
      <c r="G219" s="1189"/>
      <c r="H219" s="1189"/>
      <c r="I219" s="1190"/>
      <c r="J219" s="1185" t="s">
        <v>4</v>
      </c>
      <c r="K219" s="1185" t="s">
        <v>13</v>
      </c>
      <c r="L219" s="1185" t="s">
        <v>5</v>
      </c>
      <c r="M219" s="1185" t="s">
        <v>6</v>
      </c>
      <c r="N219" s="1185" t="s">
        <v>14</v>
      </c>
      <c r="O219" s="1204" t="s">
        <v>15</v>
      </c>
      <c r="P219" s="1204" t="s">
        <v>31</v>
      </c>
      <c r="Q219" s="1193" t="s">
        <v>23</v>
      </c>
    </row>
    <row r="220" spans="1:17" s="2" customFormat="1" ht="33.75" x14ac:dyDescent="0.2">
      <c r="A220" s="1182"/>
      <c r="B220" s="1184"/>
      <c r="C220" s="1186"/>
      <c r="D220" s="1187"/>
      <c r="E220" s="1187"/>
      <c r="F220" s="969" t="s">
        <v>16</v>
      </c>
      <c r="G220" s="969" t="s">
        <v>17</v>
      </c>
      <c r="H220" s="969" t="s">
        <v>18</v>
      </c>
      <c r="I220" s="969" t="s">
        <v>19</v>
      </c>
      <c r="J220" s="1187"/>
      <c r="K220" s="1187"/>
      <c r="L220" s="1187"/>
      <c r="M220" s="1187"/>
      <c r="N220" s="1187"/>
      <c r="O220" s="1205"/>
      <c r="P220" s="1205"/>
      <c r="Q220" s="1194"/>
    </row>
    <row r="221" spans="1:17" s="3" customFormat="1" ht="17.25" customHeight="1" thickBot="1" x14ac:dyDescent="0.25">
      <c r="A221" s="1227"/>
      <c r="B221" s="1228"/>
      <c r="C221" s="1229"/>
      <c r="D221" s="28" t="s">
        <v>7</v>
      </c>
      <c r="E221" s="28" t="s">
        <v>8</v>
      </c>
      <c r="F221" s="28" t="s">
        <v>9</v>
      </c>
      <c r="G221" s="28" t="s">
        <v>9</v>
      </c>
      <c r="H221" s="28" t="s">
        <v>9</v>
      </c>
      <c r="I221" s="28" t="s">
        <v>9</v>
      </c>
      <c r="J221" s="28" t="s">
        <v>20</v>
      </c>
      <c r="K221" s="28" t="s">
        <v>9</v>
      </c>
      <c r="L221" s="28" t="s">
        <v>20</v>
      </c>
      <c r="M221" s="28" t="s">
        <v>55</v>
      </c>
      <c r="N221" s="28" t="s">
        <v>294</v>
      </c>
      <c r="O221" s="28" t="s">
        <v>295</v>
      </c>
      <c r="P221" s="751" t="s">
        <v>24</v>
      </c>
      <c r="Q221" s="752" t="s">
        <v>296</v>
      </c>
    </row>
    <row r="222" spans="1:17" x14ac:dyDescent="0.2">
      <c r="A222" s="1294" t="s">
        <v>169</v>
      </c>
      <c r="B222" s="29">
        <v>1</v>
      </c>
      <c r="C222" s="353" t="s">
        <v>816</v>
      </c>
      <c r="D222" s="311">
        <v>34</v>
      </c>
      <c r="E222" s="311">
        <v>1983</v>
      </c>
      <c r="F222" s="385">
        <v>23.239000000000001</v>
      </c>
      <c r="G222" s="385">
        <v>6.5919999999999996</v>
      </c>
      <c r="H222" s="385">
        <v>5.12</v>
      </c>
      <c r="I222" s="385">
        <f t="shared" ref="I222:I259" si="27">F222-G222-H222</f>
        <v>11.527000000000001</v>
      </c>
      <c r="J222" s="429">
        <v>2164.27</v>
      </c>
      <c r="K222" s="385">
        <v>8.6720000000000006</v>
      </c>
      <c r="L222" s="429">
        <v>1816.23</v>
      </c>
      <c r="M222" s="1764">
        <f>K222/L222</f>
        <v>4.7747256680046035E-3</v>
      </c>
      <c r="N222" s="429">
        <v>46.43</v>
      </c>
      <c r="O222" s="355">
        <f>M222*N222</f>
        <v>0.22169051276545373</v>
      </c>
      <c r="P222" s="355">
        <f>M222*60*1000</f>
        <v>286.48354008027621</v>
      </c>
      <c r="Q222" s="1356">
        <f>P222*N222/1000</f>
        <v>13.301430765927226</v>
      </c>
    </row>
    <row r="223" spans="1:17" x14ac:dyDescent="0.2">
      <c r="A223" s="1294"/>
      <c r="B223" s="29">
        <v>2</v>
      </c>
      <c r="C223" s="353" t="s">
        <v>356</v>
      </c>
      <c r="D223" s="311">
        <v>30</v>
      </c>
      <c r="E223" s="311">
        <v>1991</v>
      </c>
      <c r="F223" s="385">
        <v>15.445</v>
      </c>
      <c r="G223" s="385">
        <v>2.7519999999999998</v>
      </c>
      <c r="H223" s="385">
        <v>4.6399999999999997</v>
      </c>
      <c r="I223" s="385">
        <f t="shared" si="27"/>
        <v>8.0530000000000008</v>
      </c>
      <c r="J223" s="429">
        <v>1509.41</v>
      </c>
      <c r="K223" s="385">
        <v>8.0530000000000008</v>
      </c>
      <c r="L223" s="429">
        <v>1509.41</v>
      </c>
      <c r="M223" s="822">
        <f t="shared" ref="M223:M231" si="28">K223/L223</f>
        <v>5.3351971962554909E-3</v>
      </c>
      <c r="N223" s="429">
        <v>46.43</v>
      </c>
      <c r="O223" s="243">
        <f t="shared" ref="O223:O241" si="29">M223*N223</f>
        <v>0.24771320582214243</v>
      </c>
      <c r="P223" s="355">
        <f t="shared" ref="P223:P241" si="30">M223*60*1000</f>
        <v>320.11183177532945</v>
      </c>
      <c r="Q223" s="244">
        <f t="shared" ref="Q223:Q241" si="31">P223*N223/1000</f>
        <v>14.862792349328547</v>
      </c>
    </row>
    <row r="224" spans="1:17" x14ac:dyDescent="0.2">
      <c r="A224" s="1294"/>
      <c r="B224" s="29">
        <v>3</v>
      </c>
      <c r="C224" s="353" t="s">
        <v>535</v>
      </c>
      <c r="D224" s="311">
        <v>23</v>
      </c>
      <c r="E224" s="311">
        <v>1991</v>
      </c>
      <c r="F224" s="385">
        <v>13.01</v>
      </c>
      <c r="G224" s="385">
        <v>2.9969999999999999</v>
      </c>
      <c r="H224" s="385">
        <v>3.52</v>
      </c>
      <c r="I224" s="385">
        <f t="shared" si="27"/>
        <v>6.4930000000000003</v>
      </c>
      <c r="J224" s="429">
        <v>1222.06</v>
      </c>
      <c r="K224" s="385">
        <v>6.4930000000000003</v>
      </c>
      <c r="L224" s="429">
        <v>1222.06</v>
      </c>
      <c r="M224" s="822">
        <f t="shared" si="28"/>
        <v>5.3131597466572842E-3</v>
      </c>
      <c r="N224" s="429">
        <v>46.43</v>
      </c>
      <c r="O224" s="243">
        <f t="shared" si="29"/>
        <v>0.24669000703729771</v>
      </c>
      <c r="P224" s="355">
        <f t="shared" si="30"/>
        <v>318.78958479943702</v>
      </c>
      <c r="Q224" s="244">
        <f t="shared" si="31"/>
        <v>14.80140042223786</v>
      </c>
    </row>
    <row r="225" spans="1:17" x14ac:dyDescent="0.2">
      <c r="A225" s="1294"/>
      <c r="B225" s="29">
        <v>4</v>
      </c>
      <c r="C225" s="356" t="s">
        <v>534</v>
      </c>
      <c r="D225" s="317">
        <v>45</v>
      </c>
      <c r="E225" s="317">
        <v>1989</v>
      </c>
      <c r="F225" s="387">
        <v>24.007999999999999</v>
      </c>
      <c r="G225" s="387">
        <v>3.7949999999999999</v>
      </c>
      <c r="H225" s="387">
        <v>7.2</v>
      </c>
      <c r="I225" s="385">
        <f t="shared" si="27"/>
        <v>13.013000000000002</v>
      </c>
      <c r="J225" s="430">
        <v>2332.0100000000002</v>
      </c>
      <c r="K225" s="387">
        <v>13.013</v>
      </c>
      <c r="L225" s="430">
        <v>2331.0100000000002</v>
      </c>
      <c r="M225" s="822">
        <f t="shared" si="28"/>
        <v>5.5825586333820955E-3</v>
      </c>
      <c r="N225" s="429">
        <v>46.43</v>
      </c>
      <c r="O225" s="243">
        <f t="shared" si="29"/>
        <v>0.2591981973479307</v>
      </c>
      <c r="P225" s="355">
        <f t="shared" si="30"/>
        <v>334.9535180029257</v>
      </c>
      <c r="Q225" s="244">
        <f t="shared" si="31"/>
        <v>15.55189184087584</v>
      </c>
    </row>
    <row r="226" spans="1:17" x14ac:dyDescent="0.2">
      <c r="A226" s="1294"/>
      <c r="B226" s="29">
        <v>5</v>
      </c>
      <c r="C226" s="356" t="s">
        <v>536</v>
      </c>
      <c r="D226" s="317">
        <v>15</v>
      </c>
      <c r="E226" s="317">
        <v>1961</v>
      </c>
      <c r="F226" s="387">
        <v>8.6790000000000003</v>
      </c>
      <c r="G226" s="387">
        <v>2.6230000000000002</v>
      </c>
      <c r="H226" s="387">
        <v>2.2400000000000002</v>
      </c>
      <c r="I226" s="387">
        <f t="shared" si="27"/>
        <v>3.8159999999999998</v>
      </c>
      <c r="J226" s="430">
        <v>675.34</v>
      </c>
      <c r="K226" s="387">
        <v>3.8159999999999998</v>
      </c>
      <c r="L226" s="430">
        <v>675.34</v>
      </c>
      <c r="M226" s="822">
        <f t="shared" si="28"/>
        <v>5.650487162022092E-3</v>
      </c>
      <c r="N226" s="429">
        <v>46.43</v>
      </c>
      <c r="O226" s="243">
        <f t="shared" si="29"/>
        <v>0.26235211893268573</v>
      </c>
      <c r="P226" s="355">
        <f t="shared" si="30"/>
        <v>339.02922972132552</v>
      </c>
      <c r="Q226" s="244">
        <f t="shared" si="31"/>
        <v>15.741127135961143</v>
      </c>
    </row>
    <row r="227" spans="1:17" x14ac:dyDescent="0.2">
      <c r="A227" s="1294"/>
      <c r="B227" s="29">
        <v>6</v>
      </c>
      <c r="C227" s="356" t="s">
        <v>817</v>
      </c>
      <c r="D227" s="317">
        <v>29</v>
      </c>
      <c r="E227" s="317">
        <v>1984</v>
      </c>
      <c r="F227" s="387">
        <v>12.598000000000001</v>
      </c>
      <c r="G227" s="387">
        <v>2.7429999999999999</v>
      </c>
      <c r="H227" s="387">
        <v>1.202</v>
      </c>
      <c r="I227" s="387">
        <f t="shared" si="27"/>
        <v>8.6530000000000005</v>
      </c>
      <c r="J227" s="430">
        <v>1486.56</v>
      </c>
      <c r="K227" s="387">
        <v>8.6530000000000005</v>
      </c>
      <c r="L227" s="430">
        <v>1486.56</v>
      </c>
      <c r="M227" s="822">
        <f t="shared" si="28"/>
        <v>5.8208212248412449E-3</v>
      </c>
      <c r="N227" s="429">
        <v>46.43</v>
      </c>
      <c r="O227" s="243">
        <f t="shared" si="29"/>
        <v>0.27026072946937901</v>
      </c>
      <c r="P227" s="355">
        <f t="shared" si="30"/>
        <v>349.24927349047471</v>
      </c>
      <c r="Q227" s="244">
        <f t="shared" si="31"/>
        <v>16.215643768162742</v>
      </c>
    </row>
    <row r="228" spans="1:17" x14ac:dyDescent="0.2">
      <c r="A228" s="1272"/>
      <c r="B228" s="29">
        <v>7</v>
      </c>
      <c r="C228" s="356" t="s">
        <v>357</v>
      </c>
      <c r="D228" s="317">
        <v>60</v>
      </c>
      <c r="E228" s="317">
        <v>1971</v>
      </c>
      <c r="F228" s="387">
        <v>29.710999999999999</v>
      </c>
      <c r="G228" s="387">
        <v>3.7010000000000001</v>
      </c>
      <c r="H228" s="387">
        <v>9.6</v>
      </c>
      <c r="I228" s="387">
        <f t="shared" si="27"/>
        <v>16.409999999999997</v>
      </c>
      <c r="J228" s="430">
        <v>2799.22</v>
      </c>
      <c r="K228" s="387">
        <v>16.41</v>
      </c>
      <c r="L228" s="430">
        <v>2799.22</v>
      </c>
      <c r="M228" s="822">
        <f t="shared" si="28"/>
        <v>5.8623473681954259E-3</v>
      </c>
      <c r="N228" s="429">
        <v>46.43</v>
      </c>
      <c r="O228" s="243">
        <f t="shared" si="29"/>
        <v>0.27218878830531362</v>
      </c>
      <c r="P228" s="355">
        <f t="shared" si="30"/>
        <v>351.7408420917256</v>
      </c>
      <c r="Q228" s="244">
        <f t="shared" si="31"/>
        <v>16.331327298318818</v>
      </c>
    </row>
    <row r="229" spans="1:17" x14ac:dyDescent="0.2">
      <c r="A229" s="1272"/>
      <c r="B229" s="29">
        <v>8</v>
      </c>
      <c r="C229" s="356" t="s">
        <v>358</v>
      </c>
      <c r="D229" s="317">
        <v>31</v>
      </c>
      <c r="E229" s="317">
        <v>1987</v>
      </c>
      <c r="F229" s="387">
        <v>17.356999999999999</v>
      </c>
      <c r="G229" s="387">
        <v>2.9470000000000001</v>
      </c>
      <c r="H229" s="387">
        <v>4.8</v>
      </c>
      <c r="I229" s="387">
        <f t="shared" si="27"/>
        <v>9.61</v>
      </c>
      <c r="J229" s="430">
        <v>1593.91</v>
      </c>
      <c r="K229" s="387">
        <v>9.61</v>
      </c>
      <c r="L229" s="430">
        <v>1593.91</v>
      </c>
      <c r="M229" s="822">
        <f t="shared" si="28"/>
        <v>6.0291986373132728E-3</v>
      </c>
      <c r="N229" s="429">
        <v>46.43</v>
      </c>
      <c r="O229" s="243">
        <f t="shared" si="29"/>
        <v>0.27993569273045527</v>
      </c>
      <c r="P229" s="355">
        <f t="shared" si="30"/>
        <v>361.75191823879635</v>
      </c>
      <c r="Q229" s="244">
        <f t="shared" si="31"/>
        <v>16.796141563827312</v>
      </c>
    </row>
    <row r="230" spans="1:17" x14ac:dyDescent="0.2">
      <c r="A230" s="1272"/>
      <c r="B230" s="29">
        <v>9</v>
      </c>
      <c r="C230" s="356" t="s">
        <v>818</v>
      </c>
      <c r="D230" s="317">
        <v>30</v>
      </c>
      <c r="E230" s="317">
        <v>1985</v>
      </c>
      <c r="F230" s="387">
        <v>15.879</v>
      </c>
      <c r="G230" s="387">
        <v>1.64</v>
      </c>
      <c r="H230" s="387">
        <v>4.8</v>
      </c>
      <c r="I230" s="387">
        <f t="shared" si="27"/>
        <v>9.4390000000000001</v>
      </c>
      <c r="J230" s="430">
        <v>1496.4</v>
      </c>
      <c r="K230" s="387">
        <v>9.4390000000000001</v>
      </c>
      <c r="L230" s="430">
        <v>1496.4</v>
      </c>
      <c r="M230" s="822">
        <f t="shared" si="28"/>
        <v>6.3078053996257679E-3</v>
      </c>
      <c r="N230" s="429">
        <v>46.43</v>
      </c>
      <c r="O230" s="243">
        <f t="shared" si="29"/>
        <v>0.29287140470462442</v>
      </c>
      <c r="P230" s="355">
        <f t="shared" si="30"/>
        <v>378.46832397754611</v>
      </c>
      <c r="Q230" s="244">
        <f t="shared" si="31"/>
        <v>17.572284282277465</v>
      </c>
    </row>
    <row r="231" spans="1:17" ht="12" thickBot="1" x14ac:dyDescent="0.25">
      <c r="A231" s="1295"/>
      <c r="B231" s="830">
        <v>10</v>
      </c>
      <c r="C231" s="365" t="s">
        <v>819</v>
      </c>
      <c r="D231" s="388">
        <v>20</v>
      </c>
      <c r="E231" s="388">
        <v>1993</v>
      </c>
      <c r="F231" s="431">
        <v>15.456</v>
      </c>
      <c r="G231" s="431">
        <v>2.214</v>
      </c>
      <c r="H231" s="431">
        <v>3.2</v>
      </c>
      <c r="I231" s="431">
        <f t="shared" si="27"/>
        <v>10.041999999999998</v>
      </c>
      <c r="J231" s="432">
        <v>1515.58</v>
      </c>
      <c r="K231" s="431">
        <v>10.042</v>
      </c>
      <c r="L231" s="432">
        <v>1515.58</v>
      </c>
      <c r="M231" s="823">
        <f t="shared" si="28"/>
        <v>6.6258462106916164E-3</v>
      </c>
      <c r="N231" s="432">
        <v>46.43</v>
      </c>
      <c r="O231" s="1765">
        <f t="shared" si="29"/>
        <v>0.30763803956241176</v>
      </c>
      <c r="P231" s="1766">
        <f t="shared" si="30"/>
        <v>397.55077264149696</v>
      </c>
      <c r="Q231" s="1767">
        <f t="shared" si="31"/>
        <v>18.458282373744705</v>
      </c>
    </row>
    <row r="232" spans="1:17" x14ac:dyDescent="0.2">
      <c r="A232" s="1274" t="s">
        <v>170</v>
      </c>
      <c r="B232" s="12">
        <v>1</v>
      </c>
      <c r="C232" s="1768" t="s">
        <v>820</v>
      </c>
      <c r="D232" s="1769">
        <v>24</v>
      </c>
      <c r="E232" s="1769">
        <v>1962</v>
      </c>
      <c r="F232" s="1770">
        <v>14.497999999999999</v>
      </c>
      <c r="G232" s="1770">
        <v>2.0880000000000001</v>
      </c>
      <c r="H232" s="1770">
        <v>3.84</v>
      </c>
      <c r="I232" s="1770">
        <f t="shared" si="27"/>
        <v>8.57</v>
      </c>
      <c r="J232" s="1771">
        <v>1208.3800000000001</v>
      </c>
      <c r="K232" s="1770">
        <v>6.2759999999999998</v>
      </c>
      <c r="L232" s="1771">
        <v>899.42</v>
      </c>
      <c r="M232" s="1772">
        <f>K232/L232</f>
        <v>6.9778301572124262E-3</v>
      </c>
      <c r="N232" s="1771">
        <v>46.43</v>
      </c>
      <c r="O232" s="327">
        <f t="shared" si="29"/>
        <v>0.32398065419937294</v>
      </c>
      <c r="P232" s="327">
        <f t="shared" si="30"/>
        <v>418.66980943274558</v>
      </c>
      <c r="Q232" s="328">
        <f t="shared" si="31"/>
        <v>19.438839251962378</v>
      </c>
    </row>
    <row r="233" spans="1:17" x14ac:dyDescent="0.2">
      <c r="A233" s="1219"/>
      <c r="B233" s="13">
        <v>2</v>
      </c>
      <c r="C233" s="397" t="s">
        <v>821</v>
      </c>
      <c r="D233" s="322">
        <v>20</v>
      </c>
      <c r="E233" s="322">
        <v>1961</v>
      </c>
      <c r="F233" s="1773">
        <v>8.2870000000000008</v>
      </c>
      <c r="G233" s="1773">
        <v>1.5840000000000001</v>
      </c>
      <c r="H233" s="1773">
        <v>0.2</v>
      </c>
      <c r="I233" s="1773">
        <f t="shared" si="27"/>
        <v>6.503000000000001</v>
      </c>
      <c r="J233" s="1774">
        <v>896.37</v>
      </c>
      <c r="K233" s="1773">
        <v>6.5030000000000001</v>
      </c>
      <c r="L233" s="1774">
        <v>896.37</v>
      </c>
      <c r="M233" s="1772">
        <f>K233/L233</f>
        <v>7.2548166493747006E-3</v>
      </c>
      <c r="N233" s="1771">
        <v>46.43</v>
      </c>
      <c r="O233" s="327">
        <f t="shared" si="29"/>
        <v>0.33684113703046736</v>
      </c>
      <c r="P233" s="327">
        <f t="shared" si="30"/>
        <v>435.28899896248203</v>
      </c>
      <c r="Q233" s="328">
        <f t="shared" si="31"/>
        <v>20.210468221828041</v>
      </c>
    </row>
    <row r="234" spans="1:17" x14ac:dyDescent="0.2">
      <c r="A234" s="1219"/>
      <c r="B234" s="13">
        <v>3</v>
      </c>
      <c r="C234" s="397" t="s">
        <v>822</v>
      </c>
      <c r="D234" s="322">
        <v>34</v>
      </c>
      <c r="E234" s="322">
        <v>1991</v>
      </c>
      <c r="F234" s="1773">
        <v>26.48</v>
      </c>
      <c r="G234" s="1773">
        <v>3.39</v>
      </c>
      <c r="H234" s="1773">
        <v>5.44</v>
      </c>
      <c r="I234" s="1773">
        <f t="shared" si="27"/>
        <v>17.649999999999999</v>
      </c>
      <c r="J234" s="1774">
        <v>2370.19</v>
      </c>
      <c r="K234" s="1773">
        <v>16.882999999999999</v>
      </c>
      <c r="L234" s="1774">
        <v>2295.2600000000002</v>
      </c>
      <c r="M234" s="1775">
        <f t="shared" ref="M234:M241" si="32">K234/L234</f>
        <v>7.3555937018028447E-3</v>
      </c>
      <c r="N234" s="1771">
        <v>46.43</v>
      </c>
      <c r="O234" s="327">
        <f t="shared" si="29"/>
        <v>0.34152021557470608</v>
      </c>
      <c r="P234" s="327">
        <f t="shared" si="30"/>
        <v>441.3356221081707</v>
      </c>
      <c r="Q234" s="332">
        <f t="shared" si="31"/>
        <v>20.491212934482366</v>
      </c>
    </row>
    <row r="235" spans="1:17" x14ac:dyDescent="0.2">
      <c r="A235" s="1219"/>
      <c r="B235" s="13">
        <v>4</v>
      </c>
      <c r="C235" s="397" t="s">
        <v>359</v>
      </c>
      <c r="D235" s="322">
        <v>22</v>
      </c>
      <c r="E235" s="322">
        <v>1989</v>
      </c>
      <c r="F235" s="1773">
        <v>14.644</v>
      </c>
      <c r="G235" s="1773">
        <v>2.0070000000000001</v>
      </c>
      <c r="H235" s="1773">
        <v>3.52</v>
      </c>
      <c r="I235" s="1773">
        <f t="shared" si="27"/>
        <v>9.1170000000000009</v>
      </c>
      <c r="J235" s="1774">
        <v>1176.23</v>
      </c>
      <c r="K235" s="1773">
        <v>9.1170000000000009</v>
      </c>
      <c r="L235" s="1774">
        <v>1176.23</v>
      </c>
      <c r="M235" s="1775">
        <f t="shared" si="32"/>
        <v>7.7510350866752259E-3</v>
      </c>
      <c r="N235" s="1771">
        <v>46.43</v>
      </c>
      <c r="O235" s="398">
        <f t="shared" si="29"/>
        <v>0.35988055907433075</v>
      </c>
      <c r="P235" s="327">
        <f t="shared" si="30"/>
        <v>465.06210520051354</v>
      </c>
      <c r="Q235" s="332">
        <f t="shared" si="31"/>
        <v>21.592833544459847</v>
      </c>
    </row>
    <row r="236" spans="1:17" x14ac:dyDescent="0.2">
      <c r="A236" s="1219"/>
      <c r="B236" s="13">
        <v>5</v>
      </c>
      <c r="C236" s="397" t="s">
        <v>823</v>
      </c>
      <c r="D236" s="322">
        <v>45</v>
      </c>
      <c r="E236" s="322">
        <v>1976</v>
      </c>
      <c r="F236" s="1773">
        <v>29.279</v>
      </c>
      <c r="G236" s="1773">
        <v>3.2069999999999999</v>
      </c>
      <c r="H236" s="1773">
        <v>7.2</v>
      </c>
      <c r="I236" s="1773">
        <f t="shared" si="27"/>
        <v>18.872</v>
      </c>
      <c r="J236" s="1774">
        <v>2310.2600000000002</v>
      </c>
      <c r="K236" s="1773">
        <v>18.872</v>
      </c>
      <c r="L236" s="1774">
        <v>2310.2600000000002</v>
      </c>
      <c r="M236" s="1775">
        <f t="shared" si="32"/>
        <v>8.16877754019028E-3</v>
      </c>
      <c r="N236" s="1771">
        <v>46.43</v>
      </c>
      <c r="O236" s="398">
        <f t="shared" si="29"/>
        <v>0.3792763411910347</v>
      </c>
      <c r="P236" s="327">
        <f t="shared" si="30"/>
        <v>490.12665241141679</v>
      </c>
      <c r="Q236" s="332">
        <f t="shared" si="31"/>
        <v>22.756580471462083</v>
      </c>
    </row>
    <row r="237" spans="1:17" x14ac:dyDescent="0.2">
      <c r="A237" s="1219"/>
      <c r="B237" s="13">
        <v>6</v>
      </c>
      <c r="C237" s="397" t="s">
        <v>824</v>
      </c>
      <c r="D237" s="322">
        <v>54</v>
      </c>
      <c r="E237" s="322">
        <v>1981</v>
      </c>
      <c r="F237" s="1773">
        <v>38.802999999999997</v>
      </c>
      <c r="G237" s="1773">
        <v>5.5019999999999998</v>
      </c>
      <c r="H237" s="1773">
        <v>8.64</v>
      </c>
      <c r="I237" s="1773">
        <f t="shared" si="27"/>
        <v>24.660999999999994</v>
      </c>
      <c r="J237" s="1774">
        <v>2965.59</v>
      </c>
      <c r="K237" s="1773">
        <v>24.11</v>
      </c>
      <c r="L237" s="1774">
        <v>2899.08</v>
      </c>
      <c r="M237" s="1775">
        <f t="shared" si="32"/>
        <v>8.3164314196227766E-3</v>
      </c>
      <c r="N237" s="1771">
        <v>46.43</v>
      </c>
      <c r="O237" s="398">
        <f t="shared" si="29"/>
        <v>0.38613191081308551</v>
      </c>
      <c r="P237" s="327">
        <f t="shared" si="30"/>
        <v>498.98588517736658</v>
      </c>
      <c r="Q237" s="332">
        <f t="shared" si="31"/>
        <v>23.167914648785128</v>
      </c>
    </row>
    <row r="238" spans="1:17" x14ac:dyDescent="0.2">
      <c r="A238" s="1219"/>
      <c r="B238" s="13">
        <v>7</v>
      </c>
      <c r="C238" s="397" t="s">
        <v>825</v>
      </c>
      <c r="D238" s="322">
        <v>45</v>
      </c>
      <c r="E238" s="322">
        <v>1979</v>
      </c>
      <c r="F238" s="1773">
        <v>32.366999999999997</v>
      </c>
      <c r="G238" s="1773">
        <v>4.5149999999999997</v>
      </c>
      <c r="H238" s="1773">
        <v>7.2</v>
      </c>
      <c r="I238" s="1773">
        <f t="shared" si="27"/>
        <v>20.651999999999997</v>
      </c>
      <c r="J238" s="1774">
        <v>2319.96</v>
      </c>
      <c r="K238" s="1773">
        <v>20.652000000000001</v>
      </c>
      <c r="L238" s="1774">
        <v>2319.96</v>
      </c>
      <c r="M238" s="1775">
        <f t="shared" si="32"/>
        <v>8.901877618579631E-3</v>
      </c>
      <c r="N238" s="1771">
        <v>46.43</v>
      </c>
      <c r="O238" s="398">
        <f t="shared" si="29"/>
        <v>0.41331417783065227</v>
      </c>
      <c r="P238" s="327">
        <f t="shared" si="30"/>
        <v>534.11265711477779</v>
      </c>
      <c r="Q238" s="332">
        <f t="shared" si="31"/>
        <v>24.798850669839133</v>
      </c>
    </row>
    <row r="239" spans="1:17" x14ac:dyDescent="0.2">
      <c r="A239" s="1219"/>
      <c r="B239" s="13">
        <v>8</v>
      </c>
      <c r="C239" s="397" t="s">
        <v>537</v>
      </c>
      <c r="D239" s="322">
        <v>8</v>
      </c>
      <c r="E239" s="322">
        <v>1961</v>
      </c>
      <c r="F239" s="1773">
        <v>5.18</v>
      </c>
      <c r="G239" s="1773">
        <v>0.66200000000000003</v>
      </c>
      <c r="H239" s="1773">
        <v>1.28</v>
      </c>
      <c r="I239" s="1773">
        <f t="shared" si="27"/>
        <v>3.2379999999999995</v>
      </c>
      <c r="J239" s="1774">
        <v>361.4</v>
      </c>
      <c r="K239" s="1773">
        <v>3.238</v>
      </c>
      <c r="L239" s="1774">
        <v>361.4</v>
      </c>
      <c r="M239" s="1775">
        <f t="shared" si="32"/>
        <v>8.9596015495296069E-3</v>
      </c>
      <c r="N239" s="1771">
        <v>46.43</v>
      </c>
      <c r="O239" s="398">
        <f t="shared" si="29"/>
        <v>0.41599429994465964</v>
      </c>
      <c r="P239" s="327">
        <f t="shared" si="30"/>
        <v>537.57609297177646</v>
      </c>
      <c r="Q239" s="332">
        <f t="shared" si="31"/>
        <v>24.959657996679582</v>
      </c>
    </row>
    <row r="240" spans="1:17" x14ac:dyDescent="0.2">
      <c r="A240" s="1219"/>
      <c r="B240" s="13">
        <v>9</v>
      </c>
      <c r="C240" s="397" t="s">
        <v>826</v>
      </c>
      <c r="D240" s="322">
        <v>8</v>
      </c>
      <c r="E240" s="322">
        <v>1961</v>
      </c>
      <c r="F240" s="1773">
        <v>5.3339999999999996</v>
      </c>
      <c r="G240" s="1773">
        <v>0.69299999999999995</v>
      </c>
      <c r="H240" s="1773">
        <v>1.28</v>
      </c>
      <c r="I240" s="1773">
        <f t="shared" si="27"/>
        <v>3.3609999999999998</v>
      </c>
      <c r="J240" s="1774">
        <v>365.15</v>
      </c>
      <c r="K240" s="1773">
        <v>3.3610000000000002</v>
      </c>
      <c r="L240" s="1774">
        <v>365.15</v>
      </c>
      <c r="M240" s="1775">
        <f t="shared" si="32"/>
        <v>9.2044365329316726E-3</v>
      </c>
      <c r="N240" s="1771">
        <v>46.43</v>
      </c>
      <c r="O240" s="398">
        <f t="shared" si="29"/>
        <v>0.42736198822401755</v>
      </c>
      <c r="P240" s="327">
        <f t="shared" si="30"/>
        <v>552.26619197590037</v>
      </c>
      <c r="Q240" s="332">
        <f t="shared" si="31"/>
        <v>25.641719293441053</v>
      </c>
    </row>
    <row r="241" spans="1:17" ht="12" thickBot="1" x14ac:dyDescent="0.25">
      <c r="A241" s="1219"/>
      <c r="B241" s="13">
        <v>10</v>
      </c>
      <c r="C241" s="399" t="s">
        <v>827</v>
      </c>
      <c r="D241" s="400">
        <v>100</v>
      </c>
      <c r="E241" s="400">
        <v>1969</v>
      </c>
      <c r="F241" s="1776">
        <v>67.36</v>
      </c>
      <c r="G241" s="1776">
        <v>7.1619999999999999</v>
      </c>
      <c r="H241" s="1776">
        <v>16</v>
      </c>
      <c r="I241" s="1776">
        <f t="shared" si="27"/>
        <v>44.198</v>
      </c>
      <c r="J241" s="1777">
        <v>4621.7700000000004</v>
      </c>
      <c r="K241" s="1776">
        <v>44.198</v>
      </c>
      <c r="L241" s="1777">
        <v>4621.7700000000004</v>
      </c>
      <c r="M241" s="1778">
        <f t="shared" si="32"/>
        <v>9.5630029187951798E-3</v>
      </c>
      <c r="N241" s="1777">
        <v>46.43</v>
      </c>
      <c r="O241" s="403">
        <f t="shared" si="29"/>
        <v>0.44401022551966018</v>
      </c>
      <c r="P241" s="403">
        <f t="shared" si="30"/>
        <v>573.78017512771078</v>
      </c>
      <c r="Q241" s="404">
        <f t="shared" si="31"/>
        <v>26.640613531179611</v>
      </c>
    </row>
    <row r="242" spans="1:17" ht="11.25" customHeight="1" x14ac:dyDescent="0.2">
      <c r="A242" s="1275" t="s">
        <v>234</v>
      </c>
      <c r="B242" s="57">
        <v>1</v>
      </c>
      <c r="C242" s="366" t="s">
        <v>828</v>
      </c>
      <c r="D242" s="405">
        <v>57</v>
      </c>
      <c r="E242" s="405">
        <v>1975</v>
      </c>
      <c r="F242" s="406">
        <v>52.316000000000003</v>
      </c>
      <c r="G242" s="406">
        <v>5.2889999999999997</v>
      </c>
      <c r="H242" s="406">
        <v>0.55000000000000004</v>
      </c>
      <c r="I242" s="1779">
        <f t="shared" si="27"/>
        <v>46.477000000000004</v>
      </c>
      <c r="J242" s="433">
        <v>2577.59</v>
      </c>
      <c r="K242" s="406">
        <v>46.476999999999997</v>
      </c>
      <c r="L242" s="434">
        <v>2577.59</v>
      </c>
      <c r="M242" s="824">
        <f>K242/L242</f>
        <v>1.8031184168157074E-2</v>
      </c>
      <c r="N242" s="434">
        <v>46.43</v>
      </c>
      <c r="O242" s="336">
        <f>M242*N242</f>
        <v>0.83718788092753293</v>
      </c>
      <c r="P242" s="336">
        <f>M242*60*1000</f>
        <v>1081.8710500894244</v>
      </c>
      <c r="Q242" s="337">
        <f>P242*N242/1000</f>
        <v>50.23127285565198</v>
      </c>
    </row>
    <row r="243" spans="1:17" x14ac:dyDescent="0.2">
      <c r="A243" s="1174"/>
      <c r="B243" s="58">
        <v>2</v>
      </c>
      <c r="C243" s="367" t="s">
        <v>829</v>
      </c>
      <c r="D243" s="407">
        <v>22</v>
      </c>
      <c r="E243" s="407">
        <v>1987</v>
      </c>
      <c r="F243" s="409">
        <v>26.533000000000001</v>
      </c>
      <c r="G243" s="409">
        <v>0.83499999999999996</v>
      </c>
      <c r="H243" s="409">
        <v>3.52</v>
      </c>
      <c r="I243" s="1779">
        <f t="shared" si="27"/>
        <v>22.178000000000001</v>
      </c>
      <c r="J243" s="435">
        <v>1212.93</v>
      </c>
      <c r="K243" s="409">
        <v>22.178000000000001</v>
      </c>
      <c r="L243" s="435">
        <v>1212.93</v>
      </c>
      <c r="M243" s="825">
        <f t="shared" ref="M243:M251" si="33">K243/L243</f>
        <v>1.8284649567576035E-2</v>
      </c>
      <c r="N243" s="434">
        <v>46.43</v>
      </c>
      <c r="O243" s="248">
        <f t="shared" ref="O243:O251" si="34">M243*N243</f>
        <v>0.84895627942255525</v>
      </c>
      <c r="P243" s="336">
        <f t="shared" ref="P243:P251" si="35">M243*60*1000</f>
        <v>1097.0789740545622</v>
      </c>
      <c r="Q243" s="249">
        <f t="shared" ref="Q243:Q251" si="36">P243*N243/1000</f>
        <v>50.937376765353321</v>
      </c>
    </row>
    <row r="244" spans="1:17" x14ac:dyDescent="0.2">
      <c r="A244" s="1174"/>
      <c r="B244" s="58">
        <v>3</v>
      </c>
      <c r="C244" s="367" t="s">
        <v>830</v>
      </c>
      <c r="D244" s="407">
        <v>70</v>
      </c>
      <c r="E244" s="407">
        <v>1963</v>
      </c>
      <c r="F244" s="409">
        <v>63.51</v>
      </c>
      <c r="G244" s="409">
        <v>6.5609999999999999</v>
      </c>
      <c r="H244" s="409">
        <v>0.69</v>
      </c>
      <c r="I244" s="1779">
        <f t="shared" si="27"/>
        <v>56.259</v>
      </c>
      <c r="J244" s="435">
        <v>3031.21</v>
      </c>
      <c r="K244" s="409">
        <v>56.259</v>
      </c>
      <c r="L244" s="435">
        <v>3031.21</v>
      </c>
      <c r="M244" s="825">
        <f t="shared" si="33"/>
        <v>1.8559915017435282E-2</v>
      </c>
      <c r="N244" s="434">
        <v>46.43</v>
      </c>
      <c r="O244" s="248">
        <f t="shared" si="34"/>
        <v>0.86173685425952018</v>
      </c>
      <c r="P244" s="336">
        <f t="shared" si="35"/>
        <v>1113.594901046117</v>
      </c>
      <c r="Q244" s="249">
        <f t="shared" si="36"/>
        <v>51.704211255571217</v>
      </c>
    </row>
    <row r="245" spans="1:17" x14ac:dyDescent="0.2">
      <c r="A245" s="1174"/>
      <c r="B245" s="58">
        <v>4</v>
      </c>
      <c r="C245" s="367" t="s">
        <v>831</v>
      </c>
      <c r="D245" s="407">
        <v>12</v>
      </c>
      <c r="E245" s="407">
        <v>1954</v>
      </c>
      <c r="F245" s="409">
        <v>13.846</v>
      </c>
      <c r="G245" s="409">
        <v>1.097</v>
      </c>
      <c r="H245" s="409">
        <v>1.92</v>
      </c>
      <c r="I245" s="1779">
        <f t="shared" si="27"/>
        <v>10.829000000000001</v>
      </c>
      <c r="J245" s="435">
        <v>575.37</v>
      </c>
      <c r="K245" s="409">
        <v>10.829000000000001</v>
      </c>
      <c r="L245" s="435">
        <v>575.37</v>
      </c>
      <c r="M245" s="825">
        <f t="shared" si="33"/>
        <v>1.8820932617272364E-2</v>
      </c>
      <c r="N245" s="434">
        <v>46.43</v>
      </c>
      <c r="O245" s="248">
        <f t="shared" si="34"/>
        <v>0.87385590141995584</v>
      </c>
      <c r="P245" s="336">
        <f t="shared" si="35"/>
        <v>1129.2559570363419</v>
      </c>
      <c r="Q245" s="249">
        <f t="shared" si="36"/>
        <v>52.431354085197356</v>
      </c>
    </row>
    <row r="246" spans="1:17" x14ac:dyDescent="0.2">
      <c r="A246" s="1174"/>
      <c r="B246" s="58">
        <v>5</v>
      </c>
      <c r="C246" s="367" t="s">
        <v>832</v>
      </c>
      <c r="D246" s="407">
        <v>70</v>
      </c>
      <c r="E246" s="407">
        <v>1962</v>
      </c>
      <c r="F246" s="409">
        <v>64.600999999999999</v>
      </c>
      <c r="G246" s="409">
        <v>5.7370000000000001</v>
      </c>
      <c r="H246" s="409">
        <v>0.7</v>
      </c>
      <c r="I246" s="1779">
        <f t="shared" si="27"/>
        <v>58.163999999999994</v>
      </c>
      <c r="J246" s="435">
        <v>3017.82</v>
      </c>
      <c r="K246" s="409">
        <v>58.164000000000001</v>
      </c>
      <c r="L246" s="435">
        <v>3017.82</v>
      </c>
      <c r="M246" s="825">
        <f t="shared" si="33"/>
        <v>1.9273515319005109E-2</v>
      </c>
      <c r="N246" s="434">
        <v>46.43</v>
      </c>
      <c r="O246" s="248">
        <f t="shared" si="34"/>
        <v>0.8948693162614072</v>
      </c>
      <c r="P246" s="336">
        <f t="shared" si="35"/>
        <v>1156.4109191403065</v>
      </c>
      <c r="Q246" s="249">
        <f t="shared" si="36"/>
        <v>53.692158975684436</v>
      </c>
    </row>
    <row r="247" spans="1:17" x14ac:dyDescent="0.2">
      <c r="A247" s="1174"/>
      <c r="B247" s="58">
        <v>6</v>
      </c>
      <c r="C247" s="367" t="s">
        <v>833</v>
      </c>
      <c r="D247" s="407">
        <v>30</v>
      </c>
      <c r="E247" s="407">
        <v>1961</v>
      </c>
      <c r="F247" s="409">
        <v>31.43</v>
      </c>
      <c r="G247" s="409">
        <v>3.0449999999999999</v>
      </c>
      <c r="H247" s="409">
        <v>0.32</v>
      </c>
      <c r="I247" s="1779">
        <f t="shared" si="27"/>
        <v>28.064999999999998</v>
      </c>
      <c r="J247" s="435">
        <v>1410.26</v>
      </c>
      <c r="K247" s="409">
        <v>26.378</v>
      </c>
      <c r="L247" s="435">
        <v>1325.51</v>
      </c>
      <c r="M247" s="825">
        <f t="shared" si="33"/>
        <v>1.9900264803735922E-2</v>
      </c>
      <c r="N247" s="434">
        <v>46.43</v>
      </c>
      <c r="O247" s="248">
        <f t="shared" si="34"/>
        <v>0.92396929483745882</v>
      </c>
      <c r="P247" s="336">
        <f t="shared" si="35"/>
        <v>1194.0158882241553</v>
      </c>
      <c r="Q247" s="249">
        <f t="shared" si="36"/>
        <v>55.438157690247536</v>
      </c>
    </row>
    <row r="248" spans="1:17" x14ac:dyDescent="0.2">
      <c r="A248" s="1174"/>
      <c r="B248" s="58">
        <v>7</v>
      </c>
      <c r="C248" s="367" t="s">
        <v>834</v>
      </c>
      <c r="D248" s="407">
        <v>73</v>
      </c>
      <c r="E248" s="407">
        <v>1973</v>
      </c>
      <c r="F248" s="409">
        <v>40.665999999999997</v>
      </c>
      <c r="G248" s="409">
        <v>5.3029999999999999</v>
      </c>
      <c r="H248" s="409">
        <v>0.49</v>
      </c>
      <c r="I248" s="1779">
        <f t="shared" si="27"/>
        <v>34.872999999999998</v>
      </c>
      <c r="J248" s="435">
        <v>1683.9</v>
      </c>
      <c r="K248" s="409">
        <v>34.872999999999998</v>
      </c>
      <c r="L248" s="435">
        <v>1683.9</v>
      </c>
      <c r="M248" s="825">
        <f t="shared" si="33"/>
        <v>2.0709662093948568E-2</v>
      </c>
      <c r="N248" s="434">
        <v>46.43</v>
      </c>
      <c r="O248" s="248">
        <f t="shared" si="34"/>
        <v>0.96154961102203196</v>
      </c>
      <c r="P248" s="336">
        <f t="shared" si="35"/>
        <v>1242.579725636914</v>
      </c>
      <c r="Q248" s="249">
        <f t="shared" si="36"/>
        <v>57.692976661321921</v>
      </c>
    </row>
    <row r="249" spans="1:17" x14ac:dyDescent="0.2">
      <c r="A249" s="1174"/>
      <c r="B249" s="58">
        <v>8</v>
      </c>
      <c r="C249" s="971" t="s">
        <v>539</v>
      </c>
      <c r="D249" s="407">
        <v>6</v>
      </c>
      <c r="E249" s="407">
        <v>1959</v>
      </c>
      <c r="F249" s="409">
        <v>8.1649999999999991</v>
      </c>
      <c r="G249" s="409">
        <v>0.40899999999999997</v>
      </c>
      <c r="H249" s="409">
        <v>0.8</v>
      </c>
      <c r="I249" s="1779">
        <f t="shared" si="27"/>
        <v>6.9559999999999995</v>
      </c>
      <c r="J249" s="435">
        <v>324.56</v>
      </c>
      <c r="K249" s="409">
        <v>6.9560000000000004</v>
      </c>
      <c r="L249" s="435">
        <v>324.56</v>
      </c>
      <c r="M249" s="825">
        <f t="shared" si="33"/>
        <v>2.1432092679319694E-2</v>
      </c>
      <c r="N249" s="434">
        <v>46.43</v>
      </c>
      <c r="O249" s="248">
        <f t="shared" si="34"/>
        <v>0.99509206310081344</v>
      </c>
      <c r="P249" s="336">
        <f t="shared" si="35"/>
        <v>1285.9255607591817</v>
      </c>
      <c r="Q249" s="249">
        <f t="shared" si="36"/>
        <v>59.705523786048808</v>
      </c>
    </row>
    <row r="250" spans="1:17" x14ac:dyDescent="0.2">
      <c r="A250" s="1174"/>
      <c r="B250" s="58">
        <v>9</v>
      </c>
      <c r="C250" s="367" t="s">
        <v>835</v>
      </c>
      <c r="D250" s="407">
        <v>79</v>
      </c>
      <c r="E250" s="407">
        <v>1960</v>
      </c>
      <c r="F250" s="409">
        <v>29.416</v>
      </c>
      <c r="G250" s="409">
        <v>0</v>
      </c>
      <c r="H250" s="409">
        <v>0</v>
      </c>
      <c r="I250" s="1779">
        <f t="shared" si="27"/>
        <v>29.416</v>
      </c>
      <c r="J250" s="435">
        <v>1307.98</v>
      </c>
      <c r="K250" s="409">
        <v>29.416</v>
      </c>
      <c r="L250" s="435">
        <v>1307.98</v>
      </c>
      <c r="M250" s="825">
        <f t="shared" si="33"/>
        <v>2.2489640514380953E-2</v>
      </c>
      <c r="N250" s="434">
        <v>46.43</v>
      </c>
      <c r="O250" s="248">
        <f t="shared" si="34"/>
        <v>1.0441940090827075</v>
      </c>
      <c r="P250" s="336">
        <f t="shared" si="35"/>
        <v>1349.3784308628572</v>
      </c>
      <c r="Q250" s="249">
        <f t="shared" si="36"/>
        <v>62.651640544962461</v>
      </c>
    </row>
    <row r="251" spans="1:17" ht="12" thickBot="1" x14ac:dyDescent="0.25">
      <c r="A251" s="1174"/>
      <c r="B251" s="58">
        <v>10</v>
      </c>
      <c r="C251" s="369" t="s">
        <v>836</v>
      </c>
      <c r="D251" s="410">
        <v>14</v>
      </c>
      <c r="E251" s="410">
        <v>1950</v>
      </c>
      <c r="F251" s="411">
        <v>11.365</v>
      </c>
      <c r="G251" s="411">
        <v>0</v>
      </c>
      <c r="H251" s="411">
        <v>0</v>
      </c>
      <c r="I251" s="411">
        <f t="shared" si="27"/>
        <v>11.365</v>
      </c>
      <c r="J251" s="436">
        <v>483.99</v>
      </c>
      <c r="K251" s="411">
        <v>11.365</v>
      </c>
      <c r="L251" s="436">
        <v>483.99</v>
      </c>
      <c r="M251" s="826">
        <f t="shared" si="33"/>
        <v>2.3481890121696731E-2</v>
      </c>
      <c r="N251" s="436">
        <v>46.43</v>
      </c>
      <c r="O251" s="370">
        <f t="shared" si="34"/>
        <v>1.0902641583503792</v>
      </c>
      <c r="P251" s="370">
        <f t="shared" si="35"/>
        <v>1408.913407301804</v>
      </c>
      <c r="Q251" s="371">
        <f t="shared" si="36"/>
        <v>65.415849501022763</v>
      </c>
    </row>
    <row r="252" spans="1:17" ht="12.75" customHeight="1" x14ac:dyDescent="0.2">
      <c r="A252" s="1291" t="s">
        <v>235</v>
      </c>
      <c r="B252" s="16">
        <v>1</v>
      </c>
      <c r="C252" s="692" t="s">
        <v>362</v>
      </c>
      <c r="D252" s="346">
        <v>81</v>
      </c>
      <c r="E252" s="346">
        <v>1961</v>
      </c>
      <c r="F252" s="413">
        <v>39.247999999999998</v>
      </c>
      <c r="G252" s="413">
        <v>3.6939299999999999</v>
      </c>
      <c r="H252" s="413">
        <v>0.8</v>
      </c>
      <c r="I252" s="1780">
        <f t="shared" si="27"/>
        <v>34.754069999999999</v>
      </c>
      <c r="J252" s="437">
        <v>1344.76</v>
      </c>
      <c r="K252" s="413">
        <v>34.753999999999998</v>
      </c>
      <c r="L252" s="438">
        <v>1344.76</v>
      </c>
      <c r="M252" s="827">
        <f>K252/L252</f>
        <v>2.5844016776227725E-2</v>
      </c>
      <c r="N252" s="438">
        <v>46.43</v>
      </c>
      <c r="O252" s="344">
        <f>M252*N252</f>
        <v>1.1999376989202533</v>
      </c>
      <c r="P252" s="344">
        <f>M252*60*1000</f>
        <v>1550.6410065736636</v>
      </c>
      <c r="Q252" s="345">
        <f>P252*N252/1000</f>
        <v>71.996261935215202</v>
      </c>
    </row>
    <row r="253" spans="1:17" x14ac:dyDescent="0.2">
      <c r="A253" s="1292"/>
      <c r="B253" s="17">
        <v>2</v>
      </c>
      <c r="C253" s="373" t="s">
        <v>540</v>
      </c>
      <c r="D253" s="346">
        <v>8</v>
      </c>
      <c r="E253" s="346">
        <v>1953</v>
      </c>
      <c r="F253" s="416">
        <v>8.0410000000000004</v>
      </c>
      <c r="G253" s="416">
        <v>0.78690000000000004</v>
      </c>
      <c r="H253" s="416">
        <v>0.08</v>
      </c>
      <c r="I253" s="416">
        <f t="shared" si="27"/>
        <v>7.1741000000000001</v>
      </c>
      <c r="J253" s="439">
        <v>273.27999999999997</v>
      </c>
      <c r="K253" s="416">
        <v>5.3897399999999998</v>
      </c>
      <c r="L253" s="439">
        <v>205.31</v>
      </c>
      <c r="M253" s="828">
        <f t="shared" ref="M253:M261" si="37">K253/L253</f>
        <v>2.6251716915883298E-2</v>
      </c>
      <c r="N253" s="438">
        <v>46.43</v>
      </c>
      <c r="O253" s="252">
        <f t="shared" ref="O253:O261" si="38">M253*N253</f>
        <v>1.2188672164044616</v>
      </c>
      <c r="P253" s="344">
        <f t="shared" ref="P253:P261" si="39">M253*60*1000</f>
        <v>1575.1030149529979</v>
      </c>
      <c r="Q253" s="253">
        <f t="shared" ref="Q253:Q261" si="40">P253*N253/1000</f>
        <v>73.132032984267681</v>
      </c>
    </row>
    <row r="254" spans="1:17" x14ac:dyDescent="0.2">
      <c r="A254" s="1292"/>
      <c r="B254" s="17">
        <v>3</v>
      </c>
      <c r="C254" s="692" t="s">
        <v>360</v>
      </c>
      <c r="D254" s="346">
        <v>40</v>
      </c>
      <c r="E254" s="346">
        <v>1961</v>
      </c>
      <c r="F254" s="1781">
        <v>50.264000000000003</v>
      </c>
      <c r="G254" s="416">
        <v>3.98055</v>
      </c>
      <c r="H254" s="416">
        <v>0.4</v>
      </c>
      <c r="I254" s="416">
        <f t="shared" si="27"/>
        <v>45.883450000000003</v>
      </c>
      <c r="J254" s="439">
        <v>1732.11</v>
      </c>
      <c r="K254" s="416">
        <v>45.883000000000003</v>
      </c>
      <c r="L254" s="439">
        <v>1732.11</v>
      </c>
      <c r="M254" s="828">
        <f t="shared" si="37"/>
        <v>2.6489657123392858E-2</v>
      </c>
      <c r="N254" s="438">
        <v>46.43</v>
      </c>
      <c r="O254" s="252">
        <f t="shared" si="38"/>
        <v>1.2299147802391304</v>
      </c>
      <c r="P254" s="344">
        <f t="shared" si="39"/>
        <v>1589.3794274035715</v>
      </c>
      <c r="Q254" s="253">
        <f t="shared" si="40"/>
        <v>73.794886814347834</v>
      </c>
    </row>
    <row r="255" spans="1:17" x14ac:dyDescent="0.2">
      <c r="A255" s="1292"/>
      <c r="B255" s="17">
        <v>4</v>
      </c>
      <c r="C255" s="692" t="s">
        <v>538</v>
      </c>
      <c r="D255" s="346">
        <v>4</v>
      </c>
      <c r="E255" s="346">
        <v>1954</v>
      </c>
      <c r="F255" s="416">
        <v>7.97</v>
      </c>
      <c r="G255" s="416">
        <v>0.122</v>
      </c>
      <c r="H255" s="416">
        <v>0.64</v>
      </c>
      <c r="I255" s="416">
        <f t="shared" si="27"/>
        <v>7.2080000000000002</v>
      </c>
      <c r="J255" s="439">
        <v>268.89999999999998</v>
      </c>
      <c r="K255" s="416">
        <v>7.2076000000000002</v>
      </c>
      <c r="L255" s="439">
        <v>268.89999999999998</v>
      </c>
      <c r="M255" s="828">
        <f t="shared" si="37"/>
        <v>2.680401636296021E-2</v>
      </c>
      <c r="N255" s="438">
        <v>46.43</v>
      </c>
      <c r="O255" s="252">
        <f t="shared" si="38"/>
        <v>1.2445104797322426</v>
      </c>
      <c r="P255" s="344">
        <f t="shared" si="39"/>
        <v>1608.2409817776127</v>
      </c>
      <c r="Q255" s="253">
        <f t="shared" si="40"/>
        <v>74.670628783934561</v>
      </c>
    </row>
    <row r="256" spans="1:17" x14ac:dyDescent="0.2">
      <c r="A256" s="1292"/>
      <c r="B256" s="17">
        <v>5</v>
      </c>
      <c r="C256" s="373" t="s">
        <v>361</v>
      </c>
      <c r="D256" s="414">
        <v>6</v>
      </c>
      <c r="E256" s="414">
        <v>1953</v>
      </c>
      <c r="F256" s="416">
        <v>5.5529999999999999</v>
      </c>
      <c r="G256" s="416">
        <v>0.26200000000000001</v>
      </c>
      <c r="H256" s="416">
        <v>0.04</v>
      </c>
      <c r="I256" s="416">
        <f t="shared" si="27"/>
        <v>5.2510000000000003</v>
      </c>
      <c r="J256" s="439">
        <v>272.16000000000003</v>
      </c>
      <c r="K256" s="416">
        <v>4.05</v>
      </c>
      <c r="L256" s="439">
        <v>142.96</v>
      </c>
      <c r="M256" s="828">
        <f t="shared" si="37"/>
        <v>2.8329602686066029E-2</v>
      </c>
      <c r="N256" s="438">
        <v>46.43</v>
      </c>
      <c r="O256" s="252">
        <f t="shared" si="38"/>
        <v>1.3153434527140457</v>
      </c>
      <c r="P256" s="344">
        <f t="shared" si="39"/>
        <v>1699.7761611639617</v>
      </c>
      <c r="Q256" s="253">
        <f t="shared" si="40"/>
        <v>78.920607162842742</v>
      </c>
    </row>
    <row r="257" spans="1:17" x14ac:dyDescent="0.2">
      <c r="A257" s="1292"/>
      <c r="B257" s="17">
        <v>6</v>
      </c>
      <c r="C257" s="373" t="s">
        <v>363</v>
      </c>
      <c r="D257" s="414">
        <v>20</v>
      </c>
      <c r="E257" s="414">
        <v>1957</v>
      </c>
      <c r="F257" s="416">
        <v>20.309000000000001</v>
      </c>
      <c r="G257" s="416">
        <v>1.2199199999999999</v>
      </c>
      <c r="H257" s="416">
        <v>0.16</v>
      </c>
      <c r="I257" s="416">
        <f t="shared" si="27"/>
        <v>18.929080000000003</v>
      </c>
      <c r="J257" s="439">
        <v>654.08000000000004</v>
      </c>
      <c r="K257" s="416">
        <v>18.928999999999998</v>
      </c>
      <c r="L257" s="439">
        <v>654.08000000000004</v>
      </c>
      <c r="M257" s="828">
        <f t="shared" si="37"/>
        <v>2.8939885029354202E-2</v>
      </c>
      <c r="N257" s="438">
        <v>46.43</v>
      </c>
      <c r="O257" s="252">
        <f t="shared" si="38"/>
        <v>1.3436788619129156</v>
      </c>
      <c r="P257" s="344">
        <f t="shared" si="39"/>
        <v>1736.3931017612522</v>
      </c>
      <c r="Q257" s="253">
        <f t="shared" si="40"/>
        <v>80.620731714774948</v>
      </c>
    </row>
    <row r="258" spans="1:17" x14ac:dyDescent="0.2">
      <c r="A258" s="1292"/>
      <c r="B258" s="17">
        <v>7</v>
      </c>
      <c r="C258" s="373" t="s">
        <v>837</v>
      </c>
      <c r="D258" s="346">
        <v>18</v>
      </c>
      <c r="E258" s="346">
        <v>1975</v>
      </c>
      <c r="F258" s="416">
        <v>17.026</v>
      </c>
      <c r="G258" s="416"/>
      <c r="H258" s="416"/>
      <c r="I258" s="416">
        <f t="shared" si="27"/>
        <v>17.026</v>
      </c>
      <c r="J258" s="439">
        <v>561.87</v>
      </c>
      <c r="K258" s="416">
        <v>16.356999999999999</v>
      </c>
      <c r="L258" s="439">
        <v>561.87</v>
      </c>
      <c r="M258" s="828">
        <f t="shared" si="37"/>
        <v>2.9111716233292399E-2</v>
      </c>
      <c r="N258" s="438">
        <v>46.43</v>
      </c>
      <c r="O258" s="252">
        <f t="shared" si="38"/>
        <v>1.3516569847117661</v>
      </c>
      <c r="P258" s="344">
        <f t="shared" si="39"/>
        <v>1746.7029739975439</v>
      </c>
      <c r="Q258" s="253">
        <f t="shared" si="40"/>
        <v>81.099419082705964</v>
      </c>
    </row>
    <row r="259" spans="1:17" x14ac:dyDescent="0.2">
      <c r="A259" s="1292"/>
      <c r="B259" s="17">
        <v>8</v>
      </c>
      <c r="C259" s="692" t="s">
        <v>364</v>
      </c>
      <c r="D259" s="414">
        <v>6</v>
      </c>
      <c r="E259" s="414">
        <v>1955</v>
      </c>
      <c r="F259" s="416">
        <v>8.0619999999999994</v>
      </c>
      <c r="G259" s="416">
        <v>0.43</v>
      </c>
      <c r="H259" s="416">
        <v>0.06</v>
      </c>
      <c r="I259" s="416">
        <f t="shared" si="27"/>
        <v>7.5720000000000001</v>
      </c>
      <c r="J259" s="439">
        <v>249.66</v>
      </c>
      <c r="K259" s="416">
        <v>6.2619999999999996</v>
      </c>
      <c r="L259" s="439">
        <v>206.48</v>
      </c>
      <c r="M259" s="828">
        <f t="shared" si="37"/>
        <v>3.0327392483533513E-2</v>
      </c>
      <c r="N259" s="438">
        <v>46.43</v>
      </c>
      <c r="O259" s="252">
        <f t="shared" si="38"/>
        <v>1.408100833010461</v>
      </c>
      <c r="P259" s="344">
        <f t="shared" si="39"/>
        <v>1819.6435490120109</v>
      </c>
      <c r="Q259" s="253">
        <f t="shared" si="40"/>
        <v>84.486049980627669</v>
      </c>
    </row>
    <row r="260" spans="1:17" x14ac:dyDescent="0.2">
      <c r="A260" s="1292"/>
      <c r="B260" s="17">
        <v>9</v>
      </c>
      <c r="C260" s="373" t="s">
        <v>838</v>
      </c>
      <c r="D260" s="414">
        <v>6</v>
      </c>
      <c r="E260" s="414">
        <v>1926</v>
      </c>
      <c r="F260" s="416">
        <v>9.2569999999999997</v>
      </c>
      <c r="G260" s="416">
        <v>0.40400000000000003</v>
      </c>
      <c r="H260" s="416">
        <v>0.8</v>
      </c>
      <c r="I260" s="416">
        <f>F260-G260-H260</f>
        <v>8.052999999999999</v>
      </c>
      <c r="J260" s="439">
        <v>254.15</v>
      </c>
      <c r="K260" s="416">
        <v>6.1556199999999999</v>
      </c>
      <c r="L260" s="439">
        <v>194.28</v>
      </c>
      <c r="M260" s="828">
        <f t="shared" si="37"/>
        <v>3.1684270125591926E-2</v>
      </c>
      <c r="N260" s="438">
        <v>46.43</v>
      </c>
      <c r="O260" s="252">
        <f t="shared" si="38"/>
        <v>1.4711006619312332</v>
      </c>
      <c r="P260" s="344">
        <f t="shared" si="39"/>
        <v>1901.0562075355156</v>
      </c>
      <c r="Q260" s="253">
        <f t="shared" si="40"/>
        <v>88.266039715874001</v>
      </c>
    </row>
    <row r="261" spans="1:17" ht="12" thickBot="1" x14ac:dyDescent="0.25">
      <c r="A261" s="1293"/>
      <c r="B261" s="18">
        <v>10</v>
      </c>
      <c r="C261" s="374" t="s">
        <v>839</v>
      </c>
      <c r="D261" s="419">
        <v>23</v>
      </c>
      <c r="E261" s="419">
        <v>1963</v>
      </c>
      <c r="F261" s="753">
        <v>18.076000000000001</v>
      </c>
      <c r="G261" s="753"/>
      <c r="H261" s="753"/>
      <c r="I261" s="753">
        <f>F261-G261-H261</f>
        <v>18.076000000000001</v>
      </c>
      <c r="J261" s="440">
        <v>502.6</v>
      </c>
      <c r="K261" s="753">
        <v>18.076000000000001</v>
      </c>
      <c r="L261" s="440">
        <v>502.6</v>
      </c>
      <c r="M261" s="829">
        <f t="shared" si="37"/>
        <v>3.5964982093115799E-2</v>
      </c>
      <c r="N261" s="440">
        <v>46.43</v>
      </c>
      <c r="O261" s="375">
        <f t="shared" si="38"/>
        <v>1.6698541185833666</v>
      </c>
      <c r="P261" s="375">
        <f t="shared" si="39"/>
        <v>2157.8989255869478</v>
      </c>
      <c r="Q261" s="376">
        <f t="shared" si="40"/>
        <v>100.19124711500199</v>
      </c>
    </row>
    <row r="265" spans="1:17" s="9" customFormat="1" ht="15" x14ac:dyDescent="0.2">
      <c r="A265" s="1237" t="s">
        <v>32</v>
      </c>
      <c r="B265" s="1237"/>
      <c r="C265" s="1237"/>
      <c r="D265" s="1237"/>
      <c r="E265" s="1237"/>
      <c r="F265" s="1237"/>
      <c r="G265" s="1237"/>
      <c r="H265" s="1237"/>
      <c r="I265" s="1237"/>
      <c r="J265" s="1237"/>
      <c r="K265" s="1237"/>
      <c r="L265" s="1237"/>
      <c r="M265" s="1237"/>
      <c r="N265" s="1237"/>
      <c r="O265" s="1237"/>
      <c r="P265" s="1237"/>
      <c r="Q265" s="1237"/>
    </row>
    <row r="266" spans="1:17" s="9" customFormat="1" ht="13.5" customHeight="1" thickBot="1" x14ac:dyDescent="0.25">
      <c r="A266" s="460"/>
      <c r="B266" s="460"/>
      <c r="C266" s="460"/>
      <c r="D266" s="460"/>
      <c r="E266" s="1165" t="s">
        <v>268</v>
      </c>
      <c r="F266" s="1165"/>
      <c r="G266" s="1165"/>
      <c r="H266" s="1165"/>
      <c r="I266" s="460">
        <v>1.96</v>
      </c>
      <c r="J266" s="460" t="s">
        <v>267</v>
      </c>
      <c r="K266" s="460" t="s">
        <v>269</v>
      </c>
      <c r="L266" s="461">
        <v>481.2</v>
      </c>
      <c r="M266" s="460"/>
      <c r="N266" s="460"/>
      <c r="O266" s="460"/>
      <c r="P266" s="460"/>
      <c r="Q266" s="460"/>
    </row>
    <row r="267" spans="1:17" ht="12.75" customHeight="1" x14ac:dyDescent="0.2">
      <c r="A267" s="1181" t="s">
        <v>1</v>
      </c>
      <c r="B267" s="1183" t="s">
        <v>0</v>
      </c>
      <c r="C267" s="1185" t="s">
        <v>2</v>
      </c>
      <c r="D267" s="1185" t="s">
        <v>3</v>
      </c>
      <c r="E267" s="1185" t="s">
        <v>11</v>
      </c>
      <c r="F267" s="1188" t="s">
        <v>12</v>
      </c>
      <c r="G267" s="1189"/>
      <c r="H267" s="1189"/>
      <c r="I267" s="1190"/>
      <c r="J267" s="1185" t="s">
        <v>4</v>
      </c>
      <c r="K267" s="1185" t="s">
        <v>13</v>
      </c>
      <c r="L267" s="1185" t="s">
        <v>5</v>
      </c>
      <c r="M267" s="1185" t="s">
        <v>6</v>
      </c>
      <c r="N267" s="1185" t="s">
        <v>14</v>
      </c>
      <c r="O267" s="1204" t="s">
        <v>15</v>
      </c>
      <c r="P267" s="1185" t="s">
        <v>22</v>
      </c>
      <c r="Q267" s="1193" t="s">
        <v>23</v>
      </c>
    </row>
    <row r="268" spans="1:17" s="2" customFormat="1" ht="33.75" x14ac:dyDescent="0.2">
      <c r="A268" s="1182"/>
      <c r="B268" s="1184"/>
      <c r="C268" s="1186"/>
      <c r="D268" s="1187"/>
      <c r="E268" s="1187"/>
      <c r="F268" s="969" t="s">
        <v>16</v>
      </c>
      <c r="G268" s="969" t="s">
        <v>17</v>
      </c>
      <c r="H268" s="969" t="s">
        <v>18</v>
      </c>
      <c r="I268" s="969" t="s">
        <v>19</v>
      </c>
      <c r="J268" s="1187"/>
      <c r="K268" s="1187"/>
      <c r="L268" s="1187"/>
      <c r="M268" s="1187"/>
      <c r="N268" s="1187"/>
      <c r="O268" s="1205"/>
      <c r="P268" s="1187"/>
      <c r="Q268" s="1194"/>
    </row>
    <row r="269" spans="1:17" s="3" customFormat="1" ht="13.5" customHeight="1" thickBot="1" x14ac:dyDescent="0.25">
      <c r="A269" s="1227"/>
      <c r="B269" s="1228"/>
      <c r="C269" s="1229"/>
      <c r="D269" s="28" t="s">
        <v>7</v>
      </c>
      <c r="E269" s="28" t="s">
        <v>8</v>
      </c>
      <c r="F269" s="28" t="s">
        <v>9</v>
      </c>
      <c r="G269" s="28" t="s">
        <v>9</v>
      </c>
      <c r="H269" s="28" t="s">
        <v>9</v>
      </c>
      <c r="I269" s="28" t="s">
        <v>9</v>
      </c>
      <c r="J269" s="28" t="s">
        <v>20</v>
      </c>
      <c r="K269" s="28" t="s">
        <v>9</v>
      </c>
      <c r="L269" s="28" t="s">
        <v>20</v>
      </c>
      <c r="M269" s="28" t="s">
        <v>52</v>
      </c>
      <c r="N269" s="28" t="s">
        <v>294</v>
      </c>
      <c r="O269" s="28" t="s">
        <v>295</v>
      </c>
      <c r="P269" s="751" t="s">
        <v>24</v>
      </c>
      <c r="Q269" s="752" t="s">
        <v>296</v>
      </c>
    </row>
    <row r="270" spans="1:17" s="40" customFormat="1" x14ac:dyDescent="0.2">
      <c r="A270" s="1296" t="s">
        <v>232</v>
      </c>
      <c r="B270" s="43">
        <v>1</v>
      </c>
      <c r="C270" s="353" t="s">
        <v>760</v>
      </c>
      <c r="D270" s="311">
        <v>55</v>
      </c>
      <c r="E270" s="311" t="s">
        <v>36</v>
      </c>
      <c r="F270" s="287">
        <f>G270+H270+I270</f>
        <v>0.42600000000000005</v>
      </c>
      <c r="G270" s="287">
        <v>0</v>
      </c>
      <c r="H270" s="287">
        <v>0.42600000000000005</v>
      </c>
      <c r="I270" s="287">
        <v>0</v>
      </c>
      <c r="J270" s="287">
        <v>2510.9900000000002</v>
      </c>
      <c r="K270" s="312">
        <v>0</v>
      </c>
      <c r="L270" s="287">
        <v>2510.9900000000002</v>
      </c>
      <c r="M270" s="313">
        <f>K270/L270</f>
        <v>0</v>
      </c>
      <c r="N270" s="354">
        <v>49.5</v>
      </c>
      <c r="O270" s="315">
        <f>M270*N270</f>
        <v>0</v>
      </c>
      <c r="P270" s="315">
        <f>M270*60*1000</f>
        <v>0</v>
      </c>
      <c r="Q270" s="316">
        <f>P270*N270/1000</f>
        <v>0</v>
      </c>
    </row>
    <row r="271" spans="1:17" s="40" customFormat="1" x14ac:dyDescent="0.2">
      <c r="A271" s="1272"/>
      <c r="B271" s="39">
        <v>2</v>
      </c>
      <c r="C271" s="356" t="s">
        <v>761</v>
      </c>
      <c r="D271" s="317">
        <v>18</v>
      </c>
      <c r="E271" s="317" t="s">
        <v>36</v>
      </c>
      <c r="F271" s="287">
        <f t="shared" ref="F271:F279" si="41">G271+H271+I271</f>
        <v>4.6970000000000001</v>
      </c>
      <c r="G271" s="241">
        <v>1.581</v>
      </c>
      <c r="H271" s="241">
        <v>0</v>
      </c>
      <c r="I271" s="241">
        <v>3.1160000000000001</v>
      </c>
      <c r="J271" s="241">
        <v>1616.31</v>
      </c>
      <c r="K271" s="318">
        <v>3.1160000000000001</v>
      </c>
      <c r="L271" s="241">
        <v>1616.31</v>
      </c>
      <c r="M271" s="242">
        <f t="shared" ref="M271:M279" si="42">K271/L271</f>
        <v>1.9278479994555501E-3</v>
      </c>
      <c r="N271" s="357">
        <v>49.5</v>
      </c>
      <c r="O271" s="319">
        <f t="shared" ref="O271:O289" si="43">M271*N271</f>
        <v>9.5428475973049737E-2</v>
      </c>
      <c r="P271" s="315">
        <f t="shared" ref="P271:P289" si="44">M271*60*1000</f>
        <v>115.67087996733301</v>
      </c>
      <c r="Q271" s="320">
        <f t="shared" ref="Q271:Q289" si="45">P271*N271/1000</f>
        <v>5.7257085583829843</v>
      </c>
    </row>
    <row r="272" spans="1:17" x14ac:dyDescent="0.2">
      <c r="A272" s="1272"/>
      <c r="B272" s="11">
        <v>3</v>
      </c>
      <c r="C272" s="356" t="s">
        <v>762</v>
      </c>
      <c r="D272" s="317">
        <v>60</v>
      </c>
      <c r="E272" s="317" t="s">
        <v>36</v>
      </c>
      <c r="F272" s="287">
        <f t="shared" si="41"/>
        <v>27.750996000000001</v>
      </c>
      <c r="G272" s="241">
        <v>10.71</v>
      </c>
      <c r="H272" s="241">
        <v>9.6</v>
      </c>
      <c r="I272" s="241">
        <v>7.4409960000000002</v>
      </c>
      <c r="J272" s="241">
        <v>2725.38</v>
      </c>
      <c r="K272" s="318">
        <v>7.4409960000000002</v>
      </c>
      <c r="L272" s="241">
        <v>2725.38</v>
      </c>
      <c r="M272" s="242">
        <f t="shared" si="42"/>
        <v>2.7302600004403053E-3</v>
      </c>
      <c r="N272" s="354">
        <v>49.5</v>
      </c>
      <c r="O272" s="319">
        <f t="shared" si="43"/>
        <v>0.13514787002179512</v>
      </c>
      <c r="P272" s="315">
        <f t="shared" si="44"/>
        <v>163.81560002641831</v>
      </c>
      <c r="Q272" s="320">
        <f t="shared" si="45"/>
        <v>8.1088722013077064</v>
      </c>
    </row>
    <row r="273" spans="1:17" x14ac:dyDescent="0.2">
      <c r="A273" s="1272"/>
      <c r="B273" s="11">
        <v>4</v>
      </c>
      <c r="C273" s="356" t="s">
        <v>480</v>
      </c>
      <c r="D273" s="317">
        <v>100</v>
      </c>
      <c r="E273" s="317" t="s">
        <v>36</v>
      </c>
      <c r="F273" s="287">
        <f t="shared" si="41"/>
        <v>36.717244000000001</v>
      </c>
      <c r="G273" s="241">
        <v>7.1084820000000004</v>
      </c>
      <c r="H273" s="241">
        <v>16</v>
      </c>
      <c r="I273" s="241">
        <v>13.608761999999999</v>
      </c>
      <c r="J273" s="241">
        <v>4428.2300000000005</v>
      </c>
      <c r="K273" s="318">
        <v>13.608761999999999</v>
      </c>
      <c r="L273" s="241">
        <v>4428.2300000000005</v>
      </c>
      <c r="M273" s="242">
        <f t="shared" si="42"/>
        <v>3.0731831905750147E-3</v>
      </c>
      <c r="N273" s="357">
        <v>49.5</v>
      </c>
      <c r="O273" s="319">
        <f t="shared" si="43"/>
        <v>0.15212256793346324</v>
      </c>
      <c r="P273" s="315">
        <f t="shared" si="44"/>
        <v>184.39099143450088</v>
      </c>
      <c r="Q273" s="320">
        <f t="shared" si="45"/>
        <v>9.1273540760077942</v>
      </c>
    </row>
    <row r="274" spans="1:17" x14ac:dyDescent="0.2">
      <c r="A274" s="1272"/>
      <c r="B274" s="11">
        <v>5</v>
      </c>
      <c r="C274" s="356" t="s">
        <v>763</v>
      </c>
      <c r="D274" s="317">
        <v>119</v>
      </c>
      <c r="E274" s="317" t="s">
        <v>36</v>
      </c>
      <c r="F274" s="287">
        <f t="shared" si="41"/>
        <v>50.244010000000003</v>
      </c>
      <c r="G274" s="241">
        <v>10.03476</v>
      </c>
      <c r="H274" s="241">
        <v>18.96</v>
      </c>
      <c r="I274" s="241">
        <v>21.249250000000004</v>
      </c>
      <c r="J274" s="241">
        <v>5881.72</v>
      </c>
      <c r="K274" s="318">
        <v>21.249250000000004</v>
      </c>
      <c r="L274" s="241">
        <v>5881.72</v>
      </c>
      <c r="M274" s="242">
        <f t="shared" si="42"/>
        <v>3.6127612331086829E-3</v>
      </c>
      <c r="N274" s="357">
        <v>49.5</v>
      </c>
      <c r="O274" s="319">
        <f t="shared" si="43"/>
        <v>0.17883168103887981</v>
      </c>
      <c r="P274" s="315">
        <f t="shared" si="44"/>
        <v>216.76567398652097</v>
      </c>
      <c r="Q274" s="320">
        <f t="shared" si="45"/>
        <v>10.729900862332789</v>
      </c>
    </row>
    <row r="275" spans="1:17" x14ac:dyDescent="0.2">
      <c r="A275" s="1272"/>
      <c r="B275" s="11">
        <v>6</v>
      </c>
      <c r="C275" s="356" t="s">
        <v>332</v>
      </c>
      <c r="D275" s="317">
        <v>45</v>
      </c>
      <c r="E275" s="317" t="s">
        <v>36</v>
      </c>
      <c r="F275" s="287">
        <f t="shared" si="41"/>
        <v>19.068087999999999</v>
      </c>
      <c r="G275" s="241">
        <v>2.9637120000000001</v>
      </c>
      <c r="H275" s="241">
        <v>7.2</v>
      </c>
      <c r="I275" s="241">
        <v>8.9043759999999992</v>
      </c>
      <c r="J275" s="241">
        <v>2336.12</v>
      </c>
      <c r="K275" s="318">
        <v>8.9043759999999992</v>
      </c>
      <c r="L275" s="241">
        <v>2336.12</v>
      </c>
      <c r="M275" s="242">
        <f t="shared" si="42"/>
        <v>3.8116089926887317E-3</v>
      </c>
      <c r="N275" s="357">
        <v>49.5</v>
      </c>
      <c r="O275" s="319">
        <f t="shared" si="43"/>
        <v>0.18867464513809223</v>
      </c>
      <c r="P275" s="315">
        <f t="shared" si="44"/>
        <v>228.6965395613239</v>
      </c>
      <c r="Q275" s="320">
        <f t="shared" si="45"/>
        <v>11.320478708285533</v>
      </c>
    </row>
    <row r="276" spans="1:17" x14ac:dyDescent="0.2">
      <c r="A276" s="1272"/>
      <c r="B276" s="11">
        <v>7</v>
      </c>
      <c r="C276" s="356" t="s">
        <v>482</v>
      </c>
      <c r="D276" s="317">
        <v>76</v>
      </c>
      <c r="E276" s="317" t="s">
        <v>36</v>
      </c>
      <c r="F276" s="287">
        <f t="shared" si="41"/>
        <v>33.668528999999999</v>
      </c>
      <c r="G276" s="241">
        <v>6.12</v>
      </c>
      <c r="H276" s="241">
        <v>11.92</v>
      </c>
      <c r="I276" s="241">
        <v>15.628529000000002</v>
      </c>
      <c r="J276" s="241">
        <v>3987.52</v>
      </c>
      <c r="K276" s="318">
        <v>15.628529000000002</v>
      </c>
      <c r="L276" s="241">
        <v>3987.52</v>
      </c>
      <c r="M276" s="242">
        <f t="shared" si="42"/>
        <v>3.9193606552443633E-3</v>
      </c>
      <c r="N276" s="357">
        <v>49.5</v>
      </c>
      <c r="O276" s="319">
        <f t="shared" si="43"/>
        <v>0.19400835243459599</v>
      </c>
      <c r="P276" s="315">
        <f t="shared" si="44"/>
        <v>235.16163931466181</v>
      </c>
      <c r="Q276" s="320">
        <f t="shared" si="45"/>
        <v>11.64050114607576</v>
      </c>
    </row>
    <row r="277" spans="1:17" x14ac:dyDescent="0.2">
      <c r="A277" s="1272"/>
      <c r="B277" s="11">
        <v>8</v>
      </c>
      <c r="C277" s="356" t="s">
        <v>333</v>
      </c>
      <c r="D277" s="317">
        <v>45</v>
      </c>
      <c r="E277" s="317" t="s">
        <v>36</v>
      </c>
      <c r="F277" s="287">
        <f t="shared" si="41"/>
        <v>21.050991</v>
      </c>
      <c r="G277" s="241">
        <v>4.6073909999999998</v>
      </c>
      <c r="H277" s="241">
        <v>7.04</v>
      </c>
      <c r="I277" s="241">
        <v>9.4036000000000008</v>
      </c>
      <c r="J277" s="241">
        <v>2328.9</v>
      </c>
      <c r="K277" s="318">
        <v>9.4036000000000008</v>
      </c>
      <c r="L277" s="241">
        <v>2328.9</v>
      </c>
      <c r="M277" s="242">
        <f t="shared" si="42"/>
        <v>4.0377860792648896E-3</v>
      </c>
      <c r="N277" s="357">
        <v>49.5</v>
      </c>
      <c r="O277" s="319">
        <f t="shared" si="43"/>
        <v>0.19987041092361205</v>
      </c>
      <c r="P277" s="315">
        <f t="shared" si="44"/>
        <v>242.26716475589339</v>
      </c>
      <c r="Q277" s="320">
        <f t="shared" si="45"/>
        <v>11.992224655416724</v>
      </c>
    </row>
    <row r="278" spans="1:17" x14ac:dyDescent="0.2">
      <c r="A278" s="1272"/>
      <c r="B278" s="11">
        <v>9</v>
      </c>
      <c r="C278" s="356" t="s">
        <v>334</v>
      </c>
      <c r="D278" s="317">
        <v>55</v>
      </c>
      <c r="E278" s="317" t="s">
        <v>36</v>
      </c>
      <c r="F278" s="287">
        <f t="shared" si="41"/>
        <v>22.325008000000004</v>
      </c>
      <c r="G278" s="241">
        <v>3.468</v>
      </c>
      <c r="H278" s="241">
        <v>8.56</v>
      </c>
      <c r="I278" s="241">
        <v>10.297008000000002</v>
      </c>
      <c r="J278" s="241">
        <v>2535.52</v>
      </c>
      <c r="K278" s="318">
        <v>10.297008000000002</v>
      </c>
      <c r="L278" s="241">
        <v>2535.52</v>
      </c>
      <c r="M278" s="242">
        <f t="shared" si="42"/>
        <v>4.0611030478955017E-3</v>
      </c>
      <c r="N278" s="357">
        <v>49.5</v>
      </c>
      <c r="O278" s="319">
        <f t="shared" si="43"/>
        <v>0.20102460087082732</v>
      </c>
      <c r="P278" s="315">
        <f t="shared" si="44"/>
        <v>243.66618287373009</v>
      </c>
      <c r="Q278" s="320">
        <f t="shared" si="45"/>
        <v>12.06147605224964</v>
      </c>
    </row>
    <row r="279" spans="1:17" ht="12" thickBot="1" x14ac:dyDescent="0.25">
      <c r="A279" s="1295"/>
      <c r="B279" s="30">
        <v>10</v>
      </c>
      <c r="C279" s="365" t="s">
        <v>481</v>
      </c>
      <c r="D279" s="388">
        <v>75</v>
      </c>
      <c r="E279" s="388" t="s">
        <v>36</v>
      </c>
      <c r="F279" s="287">
        <f t="shared" si="41"/>
        <v>33.670992999999996</v>
      </c>
      <c r="G279" s="463">
        <v>5.500248</v>
      </c>
      <c r="H279" s="463">
        <v>11.84</v>
      </c>
      <c r="I279" s="463">
        <v>16.330745</v>
      </c>
      <c r="J279" s="463">
        <v>3992.51</v>
      </c>
      <c r="K279" s="464">
        <v>16.330745</v>
      </c>
      <c r="L279" s="463">
        <v>3992.51</v>
      </c>
      <c r="M279" s="381">
        <f t="shared" si="42"/>
        <v>4.0903454218023244E-3</v>
      </c>
      <c r="N279" s="382">
        <v>49.5</v>
      </c>
      <c r="O279" s="389">
        <f t="shared" si="43"/>
        <v>0.20247209837921507</v>
      </c>
      <c r="P279" s="390">
        <f t="shared" si="44"/>
        <v>245.42072530813945</v>
      </c>
      <c r="Q279" s="391">
        <f t="shared" si="45"/>
        <v>12.148325902752902</v>
      </c>
    </row>
    <row r="280" spans="1:17" x14ac:dyDescent="0.2">
      <c r="A280" s="1301" t="s">
        <v>233</v>
      </c>
      <c r="B280" s="107">
        <v>1</v>
      </c>
      <c r="C280" s="329" t="s">
        <v>764</v>
      </c>
      <c r="D280" s="322">
        <v>53</v>
      </c>
      <c r="E280" s="322" t="s">
        <v>36</v>
      </c>
      <c r="F280" s="324">
        <f>G280+H280+I280</f>
        <v>27.310003999999999</v>
      </c>
      <c r="G280" s="324">
        <v>3.7230000000000003</v>
      </c>
      <c r="H280" s="324">
        <v>8.64</v>
      </c>
      <c r="I280" s="323">
        <v>14.947004</v>
      </c>
      <c r="J280" s="324">
        <v>2988.96</v>
      </c>
      <c r="K280" s="325">
        <v>14.947004</v>
      </c>
      <c r="L280" s="324">
        <v>2988.96</v>
      </c>
      <c r="M280" s="326">
        <f>K280/L280</f>
        <v>5.0007373802258975E-3</v>
      </c>
      <c r="N280" s="395">
        <v>49.5</v>
      </c>
      <c r="O280" s="327">
        <f t="shared" si="43"/>
        <v>0.24753650032118193</v>
      </c>
      <c r="P280" s="327">
        <f t="shared" si="44"/>
        <v>300.04424281355386</v>
      </c>
      <c r="Q280" s="328">
        <f t="shared" si="45"/>
        <v>14.852190019270916</v>
      </c>
    </row>
    <row r="281" spans="1:17" x14ac:dyDescent="0.2">
      <c r="A281" s="1302"/>
      <c r="B281" s="106">
        <v>2</v>
      </c>
      <c r="C281" s="329" t="s">
        <v>765</v>
      </c>
      <c r="D281" s="322">
        <v>20</v>
      </c>
      <c r="E281" s="322" t="s">
        <v>36</v>
      </c>
      <c r="F281" s="323">
        <f>G281+H281+I281</f>
        <v>10.101058999999999</v>
      </c>
      <c r="G281" s="323">
        <v>1.8415590000000002</v>
      </c>
      <c r="H281" s="323">
        <v>3.2</v>
      </c>
      <c r="I281" s="323">
        <v>5.0594999999999999</v>
      </c>
      <c r="J281" s="323">
        <v>952.58</v>
      </c>
      <c r="K281" s="330">
        <v>5.0594999999999999</v>
      </c>
      <c r="L281" s="323">
        <v>952.58</v>
      </c>
      <c r="M281" s="326">
        <f>K281/L281</f>
        <v>5.3113649247307311E-3</v>
      </c>
      <c r="N281" s="396">
        <v>49.5</v>
      </c>
      <c r="O281" s="327">
        <f t="shared" si="43"/>
        <v>0.26291256377417122</v>
      </c>
      <c r="P281" s="327">
        <f t="shared" si="44"/>
        <v>318.68189548384385</v>
      </c>
      <c r="Q281" s="328">
        <f t="shared" si="45"/>
        <v>15.77475382645027</v>
      </c>
    </row>
    <row r="282" spans="1:17" x14ac:dyDescent="0.2">
      <c r="A282" s="1302"/>
      <c r="B282" s="106">
        <v>3</v>
      </c>
      <c r="C282" s="397" t="s">
        <v>766</v>
      </c>
      <c r="D282" s="322">
        <v>15</v>
      </c>
      <c r="E282" s="322" t="s">
        <v>36</v>
      </c>
      <c r="F282" s="323">
        <f t="shared" ref="F282:F289" si="46">G282+H282+I282</f>
        <v>10.149799999999999</v>
      </c>
      <c r="G282" s="323">
        <v>1.4280000000000002</v>
      </c>
      <c r="H282" s="323">
        <v>2.4</v>
      </c>
      <c r="I282" s="323">
        <v>6.3217999999999996</v>
      </c>
      <c r="J282" s="323">
        <v>1122.25</v>
      </c>
      <c r="K282" s="330">
        <v>6.3217999999999996</v>
      </c>
      <c r="L282" s="323">
        <v>1122.25</v>
      </c>
      <c r="M282" s="331">
        <f t="shared" ref="M282:M289" si="47">K282/L282</f>
        <v>5.633147694364001E-3</v>
      </c>
      <c r="N282" s="396">
        <v>49.5</v>
      </c>
      <c r="O282" s="327">
        <f t="shared" si="43"/>
        <v>0.27884081087101803</v>
      </c>
      <c r="P282" s="327">
        <f t="shared" si="44"/>
        <v>337.98886166184008</v>
      </c>
      <c r="Q282" s="332">
        <f t="shared" si="45"/>
        <v>16.730448652261082</v>
      </c>
    </row>
    <row r="283" spans="1:17" x14ac:dyDescent="0.2">
      <c r="A283" s="1302"/>
      <c r="B283" s="106">
        <v>4</v>
      </c>
      <c r="C283" s="397" t="s">
        <v>767</v>
      </c>
      <c r="D283" s="322">
        <v>31</v>
      </c>
      <c r="E283" s="322" t="s">
        <v>36</v>
      </c>
      <c r="F283" s="323">
        <f t="shared" si="46"/>
        <v>15.0503</v>
      </c>
      <c r="G283" s="323">
        <v>1.9890000000000001</v>
      </c>
      <c r="H283" s="323">
        <v>4.72</v>
      </c>
      <c r="I283" s="323">
        <v>8.3413000000000004</v>
      </c>
      <c r="J283" s="323">
        <v>1426.8500000000001</v>
      </c>
      <c r="K283" s="330">
        <v>8.3413000000000004</v>
      </c>
      <c r="L283" s="323">
        <v>1426.8500000000001</v>
      </c>
      <c r="M283" s="331">
        <f t="shared" si="47"/>
        <v>5.8459543750219011E-3</v>
      </c>
      <c r="N283" s="396">
        <v>49.5</v>
      </c>
      <c r="O283" s="398">
        <f t="shared" si="43"/>
        <v>0.28937474156358411</v>
      </c>
      <c r="P283" s="327">
        <f t="shared" si="44"/>
        <v>350.75726250131407</v>
      </c>
      <c r="Q283" s="332">
        <f t="shared" si="45"/>
        <v>17.362484493815046</v>
      </c>
    </row>
    <row r="284" spans="1:17" x14ac:dyDescent="0.2">
      <c r="A284" s="1302"/>
      <c r="B284" s="106">
        <v>5</v>
      </c>
      <c r="C284" s="397" t="s">
        <v>768</v>
      </c>
      <c r="D284" s="322">
        <v>44</v>
      </c>
      <c r="E284" s="322" t="s">
        <v>36</v>
      </c>
      <c r="F284" s="323">
        <f t="shared" si="46"/>
        <v>20.657848999999999</v>
      </c>
      <c r="G284" s="323">
        <v>2.1572489999999998</v>
      </c>
      <c r="H284" s="323">
        <v>6.88</v>
      </c>
      <c r="I284" s="323">
        <v>11.6206</v>
      </c>
      <c r="J284" s="323">
        <v>1876.15</v>
      </c>
      <c r="K284" s="330">
        <v>11.6206</v>
      </c>
      <c r="L284" s="323">
        <v>1876.15</v>
      </c>
      <c r="M284" s="331">
        <f t="shared" si="47"/>
        <v>6.1938544359459525E-3</v>
      </c>
      <c r="N284" s="396">
        <v>49.5</v>
      </c>
      <c r="O284" s="398">
        <f t="shared" si="43"/>
        <v>0.30659579457932462</v>
      </c>
      <c r="P284" s="327">
        <f t="shared" si="44"/>
        <v>371.63126615675714</v>
      </c>
      <c r="Q284" s="332">
        <f t="shared" si="45"/>
        <v>18.395747674759477</v>
      </c>
    </row>
    <row r="285" spans="1:17" x14ac:dyDescent="0.2">
      <c r="A285" s="1302"/>
      <c r="B285" s="106">
        <v>6</v>
      </c>
      <c r="C285" s="397" t="s">
        <v>336</v>
      </c>
      <c r="D285" s="322">
        <v>75</v>
      </c>
      <c r="E285" s="322" t="s">
        <v>36</v>
      </c>
      <c r="F285" s="323">
        <f t="shared" si="46"/>
        <v>43.427</v>
      </c>
      <c r="G285" s="323">
        <v>5.4060000000000006</v>
      </c>
      <c r="H285" s="323">
        <v>12</v>
      </c>
      <c r="I285" s="323">
        <v>26.021000000000001</v>
      </c>
      <c r="J285" s="323">
        <v>4068.38</v>
      </c>
      <c r="K285" s="330">
        <v>26.021000000000001</v>
      </c>
      <c r="L285" s="323">
        <v>4068.38</v>
      </c>
      <c r="M285" s="331">
        <f t="shared" si="47"/>
        <v>6.3959118863036396E-3</v>
      </c>
      <c r="N285" s="396">
        <v>49.5</v>
      </c>
      <c r="O285" s="398">
        <f t="shared" si="43"/>
        <v>0.31659763837203014</v>
      </c>
      <c r="P285" s="327">
        <f t="shared" si="44"/>
        <v>383.75471317821837</v>
      </c>
      <c r="Q285" s="332">
        <f t="shared" si="45"/>
        <v>18.99585830232181</v>
      </c>
    </row>
    <row r="286" spans="1:17" x14ac:dyDescent="0.2">
      <c r="A286" s="1302"/>
      <c r="B286" s="106">
        <v>7</v>
      </c>
      <c r="C286" s="397" t="s">
        <v>769</v>
      </c>
      <c r="D286" s="322">
        <v>20</v>
      </c>
      <c r="E286" s="322" t="s">
        <v>36</v>
      </c>
      <c r="F286" s="323">
        <f t="shared" si="46"/>
        <v>11.374175000000001</v>
      </c>
      <c r="G286" s="323">
        <v>1.6791749999999999</v>
      </c>
      <c r="H286" s="323">
        <v>3.12</v>
      </c>
      <c r="I286" s="323">
        <v>6.5750000000000002</v>
      </c>
      <c r="J286" s="323">
        <v>950.57</v>
      </c>
      <c r="K286" s="330">
        <v>6.5750000000000002</v>
      </c>
      <c r="L286" s="323">
        <v>950.57</v>
      </c>
      <c r="M286" s="331">
        <f t="shared" si="47"/>
        <v>6.9169024900848962E-3</v>
      </c>
      <c r="N286" s="396">
        <v>49.5</v>
      </c>
      <c r="O286" s="398">
        <f t="shared" si="43"/>
        <v>0.34238667325920236</v>
      </c>
      <c r="P286" s="327">
        <f t="shared" si="44"/>
        <v>415.0141494050938</v>
      </c>
      <c r="Q286" s="332">
        <f t="shared" si="45"/>
        <v>20.543200395552144</v>
      </c>
    </row>
    <row r="287" spans="1:17" x14ac:dyDescent="0.2">
      <c r="A287" s="1302"/>
      <c r="B287" s="106">
        <v>8</v>
      </c>
      <c r="C287" s="397" t="s">
        <v>483</v>
      </c>
      <c r="D287" s="322">
        <v>42</v>
      </c>
      <c r="E287" s="322" t="s">
        <v>36</v>
      </c>
      <c r="F287" s="323">
        <f t="shared" si="46"/>
        <v>22.678001000000002</v>
      </c>
      <c r="G287" s="323">
        <v>2.4990000000000001</v>
      </c>
      <c r="H287" s="323">
        <v>6.74</v>
      </c>
      <c r="I287" s="323">
        <v>13.439001000000001</v>
      </c>
      <c r="J287" s="323">
        <v>1919.95</v>
      </c>
      <c r="K287" s="330">
        <v>13.439001000000001</v>
      </c>
      <c r="L287" s="323">
        <v>1919.95</v>
      </c>
      <c r="M287" s="331">
        <f t="shared" si="47"/>
        <v>6.9996619703638118E-3</v>
      </c>
      <c r="N287" s="396">
        <v>49.5</v>
      </c>
      <c r="O287" s="398">
        <f t="shared" si="43"/>
        <v>0.34648326753300868</v>
      </c>
      <c r="P287" s="327">
        <f t="shared" si="44"/>
        <v>419.9797182218287</v>
      </c>
      <c r="Q287" s="332">
        <f t="shared" si="45"/>
        <v>20.788996051980522</v>
      </c>
    </row>
    <row r="288" spans="1:17" x14ac:dyDescent="0.2">
      <c r="A288" s="1302"/>
      <c r="B288" s="106">
        <v>9</v>
      </c>
      <c r="C288" s="397" t="s">
        <v>335</v>
      </c>
      <c r="D288" s="322">
        <v>45</v>
      </c>
      <c r="E288" s="322" t="s">
        <v>36</v>
      </c>
      <c r="F288" s="323">
        <f t="shared" si="46"/>
        <v>29.129995000000001</v>
      </c>
      <c r="G288" s="323">
        <v>4.8980399999999999</v>
      </c>
      <c r="H288" s="323">
        <v>7.2</v>
      </c>
      <c r="I288" s="323">
        <v>17.031955</v>
      </c>
      <c r="J288" s="323">
        <v>2335.09</v>
      </c>
      <c r="K288" s="330">
        <v>17.031955</v>
      </c>
      <c r="L288" s="323">
        <v>2335.09</v>
      </c>
      <c r="M288" s="331">
        <f t="shared" si="47"/>
        <v>7.2939180074429672E-3</v>
      </c>
      <c r="N288" s="396">
        <v>49.5</v>
      </c>
      <c r="O288" s="398">
        <f t="shared" si="43"/>
        <v>0.36104894136842686</v>
      </c>
      <c r="P288" s="327">
        <f t="shared" si="44"/>
        <v>437.635080446578</v>
      </c>
      <c r="Q288" s="332">
        <f t="shared" si="45"/>
        <v>21.662936482105611</v>
      </c>
    </row>
    <row r="289" spans="1:17" ht="13.5" customHeight="1" thickBot="1" x14ac:dyDescent="0.25">
      <c r="A289" s="1303"/>
      <c r="B289" s="108">
        <v>10</v>
      </c>
      <c r="C289" s="399" t="s">
        <v>770</v>
      </c>
      <c r="D289" s="400">
        <v>15</v>
      </c>
      <c r="E289" s="400" t="s">
        <v>36</v>
      </c>
      <c r="F289" s="323">
        <f t="shared" si="46"/>
        <v>8.5500000000000007</v>
      </c>
      <c r="G289" s="441">
        <v>1.4790000000000001</v>
      </c>
      <c r="H289" s="441">
        <v>0</v>
      </c>
      <c r="I289" s="441">
        <v>7.0709999999999997</v>
      </c>
      <c r="J289" s="441">
        <v>807.07</v>
      </c>
      <c r="K289" s="442">
        <v>7.0709999999999997</v>
      </c>
      <c r="L289" s="441">
        <v>807.07</v>
      </c>
      <c r="M289" s="402">
        <f t="shared" si="47"/>
        <v>8.7613218184296269E-3</v>
      </c>
      <c r="N289" s="401">
        <v>49.5</v>
      </c>
      <c r="O289" s="403">
        <f t="shared" si="43"/>
        <v>0.4336854300122665</v>
      </c>
      <c r="P289" s="403">
        <f t="shared" si="44"/>
        <v>525.67930910577763</v>
      </c>
      <c r="Q289" s="404">
        <f t="shared" si="45"/>
        <v>26.021125800735994</v>
      </c>
    </row>
    <row r="290" spans="1:17" x14ac:dyDescent="0.2">
      <c r="A290" s="1173" t="s">
        <v>227</v>
      </c>
      <c r="B290" s="57">
        <v>1</v>
      </c>
      <c r="C290" s="366" t="s">
        <v>771</v>
      </c>
      <c r="D290" s="405">
        <v>93</v>
      </c>
      <c r="E290" s="405" t="s">
        <v>36</v>
      </c>
      <c r="F290" s="245">
        <f>G290+H290+I290</f>
        <v>57.765000000000001</v>
      </c>
      <c r="G290" s="245">
        <v>2.8050000000000002</v>
      </c>
      <c r="H290" s="245">
        <v>0.83000000000000007</v>
      </c>
      <c r="I290" s="245">
        <v>54.13</v>
      </c>
      <c r="J290" s="245">
        <v>3290.64</v>
      </c>
      <c r="K290" s="333">
        <v>54.13</v>
      </c>
      <c r="L290" s="334">
        <v>3290.64</v>
      </c>
      <c r="M290" s="335">
        <f>K290/L290</f>
        <v>1.6449687598764983E-2</v>
      </c>
      <c r="N290" s="368">
        <v>49.5</v>
      </c>
      <c r="O290" s="336">
        <f>M290*N290</f>
        <v>0.8142595361388667</v>
      </c>
      <c r="P290" s="336">
        <f>M290*60*1000</f>
        <v>986.98125592589906</v>
      </c>
      <c r="Q290" s="337">
        <f>P290*N290/1000</f>
        <v>48.855572168332003</v>
      </c>
    </row>
    <row r="291" spans="1:17" x14ac:dyDescent="0.2">
      <c r="A291" s="1174"/>
      <c r="B291" s="58">
        <v>2</v>
      </c>
      <c r="C291" s="367" t="s">
        <v>338</v>
      </c>
      <c r="D291" s="407">
        <v>44</v>
      </c>
      <c r="E291" s="407" t="s">
        <v>36</v>
      </c>
      <c r="F291" s="247">
        <f>G291+H291+I291</f>
        <v>62.200002000000005</v>
      </c>
      <c r="G291" s="247">
        <v>5.6478420000000007</v>
      </c>
      <c r="H291" s="247">
        <v>6.88</v>
      </c>
      <c r="I291" s="247">
        <v>49.672160000000005</v>
      </c>
      <c r="J291" s="247">
        <v>2962.01</v>
      </c>
      <c r="K291" s="338">
        <v>49.672160000000005</v>
      </c>
      <c r="L291" s="247">
        <v>2962.01</v>
      </c>
      <c r="M291" s="246">
        <f t="shared" ref="M291:M299" si="48">K291/L291</f>
        <v>1.6769747570062221E-2</v>
      </c>
      <c r="N291" s="377">
        <v>49.5</v>
      </c>
      <c r="O291" s="248">
        <f t="shared" ref="O291:O299" si="49">M291*N291</f>
        <v>0.83010250471807989</v>
      </c>
      <c r="P291" s="336">
        <f t="shared" ref="P291:P299" si="50">M291*60*1000</f>
        <v>1006.1848542037333</v>
      </c>
      <c r="Q291" s="249">
        <f t="shared" ref="Q291:Q299" si="51">P291*N291/1000</f>
        <v>49.806150283084797</v>
      </c>
    </row>
    <row r="292" spans="1:17" x14ac:dyDescent="0.2">
      <c r="A292" s="1174"/>
      <c r="B292" s="58">
        <v>3</v>
      </c>
      <c r="C292" s="367" t="s">
        <v>337</v>
      </c>
      <c r="D292" s="407">
        <v>30</v>
      </c>
      <c r="E292" s="407" t="s">
        <v>36</v>
      </c>
      <c r="F292" s="247">
        <f t="shared" ref="F292:F299" si="52">G292+H292+I292</f>
        <v>40.774002000000003</v>
      </c>
      <c r="G292" s="247">
        <v>3.6720000000000002</v>
      </c>
      <c r="H292" s="247">
        <v>4.8</v>
      </c>
      <c r="I292" s="247">
        <v>32.302002000000002</v>
      </c>
      <c r="J292" s="247">
        <v>1906.41</v>
      </c>
      <c r="K292" s="338">
        <v>32.302002000000002</v>
      </c>
      <c r="L292" s="247">
        <v>1906.41</v>
      </c>
      <c r="M292" s="246">
        <f t="shared" si="48"/>
        <v>1.6943890348875636E-2</v>
      </c>
      <c r="N292" s="377">
        <v>49.5</v>
      </c>
      <c r="O292" s="248">
        <f t="shared" si="49"/>
        <v>0.83872257226934399</v>
      </c>
      <c r="P292" s="336">
        <f t="shared" si="50"/>
        <v>1016.6334209325382</v>
      </c>
      <c r="Q292" s="249">
        <f t="shared" si="51"/>
        <v>50.323354336160641</v>
      </c>
    </row>
    <row r="293" spans="1:17" x14ac:dyDescent="0.2">
      <c r="A293" s="1174"/>
      <c r="B293" s="58">
        <v>4</v>
      </c>
      <c r="C293" s="367" t="s">
        <v>772</v>
      </c>
      <c r="D293" s="407">
        <v>45</v>
      </c>
      <c r="E293" s="407" t="s">
        <v>36</v>
      </c>
      <c r="F293" s="247">
        <f t="shared" si="52"/>
        <v>50.000003</v>
      </c>
      <c r="G293" s="247">
        <v>2.907</v>
      </c>
      <c r="H293" s="247">
        <v>6.9</v>
      </c>
      <c r="I293" s="247">
        <v>40.193002999999997</v>
      </c>
      <c r="J293" s="247">
        <v>2349.17</v>
      </c>
      <c r="K293" s="338">
        <v>40.193002999999997</v>
      </c>
      <c r="L293" s="247">
        <v>2349.17</v>
      </c>
      <c r="M293" s="246">
        <f t="shared" si="48"/>
        <v>1.7109448443492808E-2</v>
      </c>
      <c r="N293" s="377">
        <v>49.5</v>
      </c>
      <c r="O293" s="248">
        <f t="shared" si="49"/>
        <v>0.84691769795289396</v>
      </c>
      <c r="P293" s="336">
        <f t="shared" si="50"/>
        <v>1026.5669066095684</v>
      </c>
      <c r="Q293" s="249">
        <f t="shared" si="51"/>
        <v>50.815061877173633</v>
      </c>
    </row>
    <row r="294" spans="1:17" x14ac:dyDescent="0.2">
      <c r="A294" s="1174"/>
      <c r="B294" s="58">
        <v>5</v>
      </c>
      <c r="C294" s="367" t="s">
        <v>773</v>
      </c>
      <c r="D294" s="407">
        <v>20</v>
      </c>
      <c r="E294" s="407" t="s">
        <v>36</v>
      </c>
      <c r="F294" s="247">
        <f t="shared" si="52"/>
        <v>22.500002000000002</v>
      </c>
      <c r="G294" s="247">
        <v>1.02</v>
      </c>
      <c r="H294" s="247">
        <v>3.2</v>
      </c>
      <c r="I294" s="247">
        <v>18.280002</v>
      </c>
      <c r="J294" s="247">
        <v>1052.76</v>
      </c>
      <c r="K294" s="338">
        <v>18.280002</v>
      </c>
      <c r="L294" s="247">
        <v>1052.76</v>
      </c>
      <c r="M294" s="246">
        <f t="shared" si="48"/>
        <v>1.7363883506212242E-2</v>
      </c>
      <c r="N294" s="377">
        <v>49.5</v>
      </c>
      <c r="O294" s="248">
        <f t="shared" si="49"/>
        <v>0.85951223355750594</v>
      </c>
      <c r="P294" s="336">
        <f t="shared" si="50"/>
        <v>1041.8330103727344</v>
      </c>
      <c r="Q294" s="249">
        <f t="shared" si="51"/>
        <v>51.570734013450355</v>
      </c>
    </row>
    <row r="295" spans="1:17" x14ac:dyDescent="0.2">
      <c r="A295" s="1174"/>
      <c r="B295" s="58">
        <v>6</v>
      </c>
      <c r="C295" s="367" t="s">
        <v>774</v>
      </c>
      <c r="D295" s="407">
        <v>54</v>
      </c>
      <c r="E295" s="407" t="s">
        <v>36</v>
      </c>
      <c r="F295" s="247">
        <f t="shared" si="52"/>
        <v>66.082003999999998</v>
      </c>
      <c r="G295" s="247">
        <v>5.2020000000000008</v>
      </c>
      <c r="H295" s="247">
        <v>8.56</v>
      </c>
      <c r="I295" s="247">
        <v>52.320003999999997</v>
      </c>
      <c r="J295" s="247">
        <v>2977.35</v>
      </c>
      <c r="K295" s="338">
        <v>52.320003999999997</v>
      </c>
      <c r="L295" s="247">
        <v>2977.35</v>
      </c>
      <c r="M295" s="246">
        <f t="shared" si="48"/>
        <v>1.7572675029808388E-2</v>
      </c>
      <c r="N295" s="377">
        <v>49.5</v>
      </c>
      <c r="O295" s="248">
        <f t="shared" si="49"/>
        <v>0.86984741397551524</v>
      </c>
      <c r="P295" s="336">
        <f t="shared" si="50"/>
        <v>1054.3605017885031</v>
      </c>
      <c r="Q295" s="249">
        <f t="shared" si="51"/>
        <v>52.1908448385309</v>
      </c>
    </row>
    <row r="296" spans="1:17" x14ac:dyDescent="0.2">
      <c r="A296" s="1174"/>
      <c r="B296" s="58">
        <v>7</v>
      </c>
      <c r="C296" s="367" t="s">
        <v>339</v>
      </c>
      <c r="D296" s="407">
        <v>30</v>
      </c>
      <c r="E296" s="407" t="s">
        <v>36</v>
      </c>
      <c r="F296" s="247">
        <f t="shared" si="52"/>
        <v>41.470004000000003</v>
      </c>
      <c r="G296" s="247">
        <v>2.1419999999999999</v>
      </c>
      <c r="H296" s="247">
        <v>4.72</v>
      </c>
      <c r="I296" s="247">
        <v>34.608004000000001</v>
      </c>
      <c r="J296" s="247">
        <v>1936.55</v>
      </c>
      <c r="K296" s="338">
        <v>34.608004000000001</v>
      </c>
      <c r="L296" s="247">
        <v>1936.55</v>
      </c>
      <c r="M296" s="246">
        <f t="shared" si="48"/>
        <v>1.7870958147220575E-2</v>
      </c>
      <c r="N296" s="377">
        <v>49.5</v>
      </c>
      <c r="O296" s="248">
        <f t="shared" si="49"/>
        <v>0.88461242828741848</v>
      </c>
      <c r="P296" s="336">
        <f t="shared" si="50"/>
        <v>1072.2574888332347</v>
      </c>
      <c r="Q296" s="249">
        <f t="shared" si="51"/>
        <v>53.076745697245116</v>
      </c>
    </row>
    <row r="297" spans="1:17" x14ac:dyDescent="0.2">
      <c r="A297" s="1174"/>
      <c r="B297" s="58">
        <v>8</v>
      </c>
      <c r="C297" s="367" t="s">
        <v>484</v>
      </c>
      <c r="D297" s="407">
        <v>20</v>
      </c>
      <c r="E297" s="407" t="s">
        <v>36</v>
      </c>
      <c r="F297" s="247">
        <f t="shared" si="52"/>
        <v>26.229998000000002</v>
      </c>
      <c r="G297" s="247">
        <v>2.1419999999999999</v>
      </c>
      <c r="H297" s="247">
        <v>3.2</v>
      </c>
      <c r="I297" s="247">
        <v>20.887998</v>
      </c>
      <c r="J297" s="247">
        <v>1145.04</v>
      </c>
      <c r="K297" s="338">
        <v>20.887998</v>
      </c>
      <c r="L297" s="247">
        <v>1145.04</v>
      </c>
      <c r="M297" s="246">
        <f t="shared" si="48"/>
        <v>1.8242155732550829E-2</v>
      </c>
      <c r="N297" s="377">
        <v>49.5</v>
      </c>
      <c r="O297" s="248">
        <f t="shared" si="49"/>
        <v>0.90298670876126597</v>
      </c>
      <c r="P297" s="336">
        <f t="shared" si="50"/>
        <v>1094.5293439530496</v>
      </c>
      <c r="Q297" s="249">
        <f t="shared" si="51"/>
        <v>54.179202525675962</v>
      </c>
    </row>
    <row r="298" spans="1:17" x14ac:dyDescent="0.2">
      <c r="A298" s="1174"/>
      <c r="B298" s="58">
        <v>9</v>
      </c>
      <c r="C298" s="367" t="s">
        <v>775</v>
      </c>
      <c r="D298" s="407">
        <v>38</v>
      </c>
      <c r="E298" s="407" t="s">
        <v>36</v>
      </c>
      <c r="F298" s="247">
        <f t="shared" si="52"/>
        <v>40.260001000000003</v>
      </c>
      <c r="G298" s="247">
        <v>1.53</v>
      </c>
      <c r="H298" s="247">
        <v>0.375</v>
      </c>
      <c r="I298" s="247">
        <v>38.355001000000001</v>
      </c>
      <c r="J298" s="247">
        <v>2088.63</v>
      </c>
      <c r="K298" s="338">
        <v>38.355001000000001</v>
      </c>
      <c r="L298" s="247">
        <v>2088.63</v>
      </c>
      <c r="M298" s="246">
        <f t="shared" si="48"/>
        <v>1.8363712577143868E-2</v>
      </c>
      <c r="N298" s="377">
        <v>49.5</v>
      </c>
      <c r="O298" s="248">
        <f t="shared" si="49"/>
        <v>0.90900377256862153</v>
      </c>
      <c r="P298" s="336">
        <f t="shared" si="50"/>
        <v>1101.8227546286321</v>
      </c>
      <c r="Q298" s="249">
        <f t="shared" si="51"/>
        <v>54.540226354117287</v>
      </c>
    </row>
    <row r="299" spans="1:17" ht="12" thickBot="1" x14ac:dyDescent="0.25">
      <c r="A299" s="1174"/>
      <c r="B299" s="58">
        <v>10</v>
      </c>
      <c r="C299" s="369" t="s">
        <v>776</v>
      </c>
      <c r="D299" s="410">
        <v>25</v>
      </c>
      <c r="E299" s="410" t="s">
        <v>36</v>
      </c>
      <c r="F299" s="247">
        <f t="shared" si="52"/>
        <v>34.070004999999995</v>
      </c>
      <c r="G299" s="428">
        <v>1.887</v>
      </c>
      <c r="H299" s="428">
        <v>4</v>
      </c>
      <c r="I299" s="428">
        <v>28.183004999999998</v>
      </c>
      <c r="J299" s="428">
        <v>1511.07</v>
      </c>
      <c r="K299" s="443">
        <v>28.183004999999998</v>
      </c>
      <c r="L299" s="428">
        <v>1511.07</v>
      </c>
      <c r="M299" s="383">
        <f t="shared" si="48"/>
        <v>1.8651025432309554E-2</v>
      </c>
      <c r="N299" s="384">
        <v>49.5</v>
      </c>
      <c r="O299" s="370">
        <f t="shared" si="49"/>
        <v>0.9232257588993229</v>
      </c>
      <c r="P299" s="370">
        <f t="shared" si="50"/>
        <v>1119.0615259385731</v>
      </c>
      <c r="Q299" s="371">
        <f t="shared" si="51"/>
        <v>55.393545533959369</v>
      </c>
    </row>
    <row r="300" spans="1:17" x14ac:dyDescent="0.2">
      <c r="A300" s="1304" t="s">
        <v>231</v>
      </c>
      <c r="B300" s="36">
        <v>1</v>
      </c>
      <c r="C300" s="339" t="s">
        <v>255</v>
      </c>
      <c r="D300" s="340">
        <v>10</v>
      </c>
      <c r="E300" s="340" t="s">
        <v>36</v>
      </c>
      <c r="F300" s="292">
        <f>G300+H300+I300</f>
        <v>12.420001000000001</v>
      </c>
      <c r="G300" s="292">
        <v>0.20399999999999999</v>
      </c>
      <c r="H300" s="292">
        <v>1.1300000000000001</v>
      </c>
      <c r="I300" s="292">
        <v>11.086001000000001</v>
      </c>
      <c r="J300" s="292">
        <v>584.33000000000004</v>
      </c>
      <c r="K300" s="341">
        <v>11.086001000000001</v>
      </c>
      <c r="L300" s="342">
        <v>584.33000000000004</v>
      </c>
      <c r="M300" s="343">
        <f>K300/L300</f>
        <v>1.8972157856006026E-2</v>
      </c>
      <c r="N300" s="314">
        <v>49.5</v>
      </c>
      <c r="O300" s="344">
        <f>M300*N300</f>
        <v>0.93912181387229832</v>
      </c>
      <c r="P300" s="344">
        <f>M300*60*1000</f>
        <v>1138.3294713603616</v>
      </c>
      <c r="Q300" s="345">
        <f>P300*N300/1000</f>
        <v>56.347308832337895</v>
      </c>
    </row>
    <row r="301" spans="1:17" x14ac:dyDescent="0.2">
      <c r="A301" s="1225"/>
      <c r="B301" s="17">
        <v>2</v>
      </c>
      <c r="C301" s="373" t="s">
        <v>485</v>
      </c>
      <c r="D301" s="414">
        <v>20</v>
      </c>
      <c r="E301" s="414" t="s">
        <v>36</v>
      </c>
      <c r="F301" s="251">
        <f>G301+H301+I301</f>
        <v>24.844000000000001</v>
      </c>
      <c r="G301" s="251">
        <v>1.224</v>
      </c>
      <c r="H301" s="251">
        <v>3.12</v>
      </c>
      <c r="I301" s="251">
        <v>20.5</v>
      </c>
      <c r="J301" s="251">
        <v>1076.74</v>
      </c>
      <c r="K301" s="347">
        <v>20.5</v>
      </c>
      <c r="L301" s="251">
        <v>1076.74</v>
      </c>
      <c r="M301" s="250">
        <f t="shared" ref="M301:M309" si="53">K301/L301</f>
        <v>1.9038950907368537E-2</v>
      </c>
      <c r="N301" s="378">
        <v>49.5</v>
      </c>
      <c r="O301" s="252">
        <f t="shared" ref="O301:O309" si="54">M301*N301</f>
        <v>0.94242806991474259</v>
      </c>
      <c r="P301" s="344">
        <f t="shared" ref="P301:P309" si="55">M301*60*1000</f>
        <v>1142.3370544421123</v>
      </c>
      <c r="Q301" s="253">
        <f t="shared" ref="Q301:Q309" si="56">P301*N301/1000</f>
        <v>56.545684194884551</v>
      </c>
    </row>
    <row r="302" spans="1:17" x14ac:dyDescent="0.2">
      <c r="A302" s="1225"/>
      <c r="B302" s="17">
        <v>3</v>
      </c>
      <c r="C302" s="373" t="s">
        <v>486</v>
      </c>
      <c r="D302" s="414">
        <v>28</v>
      </c>
      <c r="E302" s="414" t="s">
        <v>36</v>
      </c>
      <c r="F302" s="251">
        <f t="shared" ref="F302:F307" si="57">G302+H302+I302</f>
        <v>29.087001000000001</v>
      </c>
      <c r="G302" s="251">
        <v>0</v>
      </c>
      <c r="H302" s="251">
        <v>0</v>
      </c>
      <c r="I302" s="251">
        <v>29.087001000000001</v>
      </c>
      <c r="J302" s="251">
        <v>1512.77</v>
      </c>
      <c r="K302" s="347">
        <v>29.087001000000001</v>
      </c>
      <c r="L302" s="251">
        <v>1512.77</v>
      </c>
      <c r="M302" s="250">
        <f t="shared" si="53"/>
        <v>1.9227642668746738E-2</v>
      </c>
      <c r="N302" s="378">
        <v>49.5</v>
      </c>
      <c r="O302" s="252">
        <f t="shared" si="54"/>
        <v>0.95176831210296353</v>
      </c>
      <c r="P302" s="344">
        <f t="shared" si="55"/>
        <v>1153.6585601248044</v>
      </c>
      <c r="Q302" s="253">
        <f t="shared" si="56"/>
        <v>57.106098726177812</v>
      </c>
    </row>
    <row r="303" spans="1:17" x14ac:dyDescent="0.2">
      <c r="A303" s="1225"/>
      <c r="B303" s="17">
        <v>4</v>
      </c>
      <c r="C303" s="373" t="s">
        <v>487</v>
      </c>
      <c r="D303" s="414">
        <v>109</v>
      </c>
      <c r="E303" s="414" t="s">
        <v>36</v>
      </c>
      <c r="F303" s="251">
        <f t="shared" si="57"/>
        <v>71.340002999999996</v>
      </c>
      <c r="G303" s="251">
        <v>4.0289999999999999</v>
      </c>
      <c r="H303" s="251">
        <v>16.38</v>
      </c>
      <c r="I303" s="251">
        <v>50.931003000000004</v>
      </c>
      <c r="J303" s="251">
        <v>2560.75</v>
      </c>
      <c r="K303" s="347">
        <v>50.931003000000004</v>
      </c>
      <c r="L303" s="251">
        <v>2560.75</v>
      </c>
      <c r="M303" s="250">
        <f t="shared" si="53"/>
        <v>1.9889096163233429E-2</v>
      </c>
      <c r="N303" s="378">
        <v>49.5</v>
      </c>
      <c r="O303" s="252">
        <f t="shared" si="54"/>
        <v>0.98451026008005471</v>
      </c>
      <c r="P303" s="344">
        <f t="shared" si="55"/>
        <v>1193.3457697940057</v>
      </c>
      <c r="Q303" s="253">
        <f t="shared" si="56"/>
        <v>59.070615604803287</v>
      </c>
    </row>
    <row r="304" spans="1:17" x14ac:dyDescent="0.2">
      <c r="A304" s="1225"/>
      <c r="B304" s="17">
        <v>5</v>
      </c>
      <c r="C304" s="373" t="s">
        <v>777</v>
      </c>
      <c r="D304" s="414">
        <v>8</v>
      </c>
      <c r="E304" s="414" t="s">
        <v>36</v>
      </c>
      <c r="F304" s="251">
        <f t="shared" si="57"/>
        <v>8.800002000000001</v>
      </c>
      <c r="G304" s="251">
        <v>0.255</v>
      </c>
      <c r="H304" s="251">
        <v>0.08</v>
      </c>
      <c r="I304" s="251">
        <v>8.4650020000000001</v>
      </c>
      <c r="J304" s="251">
        <v>396.8</v>
      </c>
      <c r="K304" s="347">
        <v>8.4650020000000001</v>
      </c>
      <c r="L304" s="251">
        <v>396.8</v>
      </c>
      <c r="M304" s="250">
        <f t="shared" si="53"/>
        <v>2.1333170362903227E-2</v>
      </c>
      <c r="N304" s="378">
        <v>49.5</v>
      </c>
      <c r="O304" s="252">
        <f t="shared" si="54"/>
        <v>1.0559919329637097</v>
      </c>
      <c r="P304" s="344">
        <f t="shared" si="55"/>
        <v>1279.9902217741937</v>
      </c>
      <c r="Q304" s="253">
        <f t="shared" si="56"/>
        <v>63.359515977822596</v>
      </c>
    </row>
    <row r="305" spans="1:17" x14ac:dyDescent="0.2">
      <c r="A305" s="1225"/>
      <c r="B305" s="17">
        <v>6</v>
      </c>
      <c r="C305" s="373" t="s">
        <v>254</v>
      </c>
      <c r="D305" s="414">
        <v>23</v>
      </c>
      <c r="E305" s="414" t="s">
        <v>36</v>
      </c>
      <c r="F305" s="251">
        <f t="shared" si="57"/>
        <v>26.200001</v>
      </c>
      <c r="G305" s="251">
        <v>0.153</v>
      </c>
      <c r="H305" s="251">
        <v>0.23</v>
      </c>
      <c r="I305" s="251">
        <v>25.817001000000001</v>
      </c>
      <c r="J305" s="251">
        <v>1196.19</v>
      </c>
      <c r="K305" s="347">
        <v>25.817001000000001</v>
      </c>
      <c r="L305" s="251">
        <v>1196.19</v>
      </c>
      <c r="M305" s="250">
        <f t="shared" si="53"/>
        <v>2.1582692548842576E-2</v>
      </c>
      <c r="N305" s="378">
        <v>49.5</v>
      </c>
      <c r="O305" s="252">
        <f t="shared" si="54"/>
        <v>1.0683432811677076</v>
      </c>
      <c r="P305" s="344">
        <f t="shared" si="55"/>
        <v>1294.9615529305545</v>
      </c>
      <c r="Q305" s="253">
        <f t="shared" si="56"/>
        <v>64.100596870062446</v>
      </c>
    </row>
    <row r="306" spans="1:17" x14ac:dyDescent="0.2">
      <c r="A306" s="1225"/>
      <c r="B306" s="17">
        <v>7</v>
      </c>
      <c r="C306" s="373" t="s">
        <v>59</v>
      </c>
      <c r="D306" s="414">
        <v>12</v>
      </c>
      <c r="E306" s="414" t="s">
        <v>36</v>
      </c>
      <c r="F306" s="251">
        <f t="shared" si="57"/>
        <v>16.640999000000001</v>
      </c>
      <c r="G306" s="251">
        <v>0.255</v>
      </c>
      <c r="H306" s="251">
        <v>1.92</v>
      </c>
      <c r="I306" s="251">
        <v>14.465999</v>
      </c>
      <c r="J306" s="251">
        <v>540.32000000000005</v>
      </c>
      <c r="K306" s="347">
        <v>14.46</v>
      </c>
      <c r="L306" s="251">
        <v>540.32000000000005</v>
      </c>
      <c r="M306" s="250">
        <f t="shared" si="53"/>
        <v>2.6761918862896059E-2</v>
      </c>
      <c r="N306" s="378">
        <v>49.5</v>
      </c>
      <c r="O306" s="252">
        <f t="shared" si="54"/>
        <v>1.3247149837133549</v>
      </c>
      <c r="P306" s="344">
        <f t="shared" si="55"/>
        <v>1605.7151317737635</v>
      </c>
      <c r="Q306" s="253">
        <f t="shared" si="56"/>
        <v>79.482899022801291</v>
      </c>
    </row>
    <row r="307" spans="1:17" x14ac:dyDescent="0.2">
      <c r="A307" s="1225"/>
      <c r="B307" s="17">
        <v>8</v>
      </c>
      <c r="C307" s="373" t="s">
        <v>256</v>
      </c>
      <c r="D307" s="414">
        <v>4</v>
      </c>
      <c r="E307" s="414" t="s">
        <v>36</v>
      </c>
      <c r="F307" s="251">
        <f t="shared" si="57"/>
        <v>4.9000000000000004</v>
      </c>
      <c r="G307" s="251">
        <v>0</v>
      </c>
      <c r="H307" s="251">
        <v>0</v>
      </c>
      <c r="I307" s="251">
        <v>4.9000000000000004</v>
      </c>
      <c r="J307" s="251">
        <v>135.59</v>
      </c>
      <c r="K307" s="347">
        <v>4.9000000000000004</v>
      </c>
      <c r="L307" s="251">
        <v>135.59</v>
      </c>
      <c r="M307" s="250">
        <f t="shared" si="53"/>
        <v>3.6138358286009295E-2</v>
      </c>
      <c r="N307" s="378">
        <v>49.5</v>
      </c>
      <c r="O307" s="252">
        <f t="shared" si="54"/>
        <v>1.78884873515746</v>
      </c>
      <c r="P307" s="344">
        <f t="shared" si="55"/>
        <v>2168.3014971605576</v>
      </c>
      <c r="Q307" s="253">
        <f t="shared" si="56"/>
        <v>107.33092410944761</v>
      </c>
    </row>
    <row r="308" spans="1:17" x14ac:dyDescent="0.2">
      <c r="A308" s="1225"/>
      <c r="B308" s="17">
        <v>9</v>
      </c>
      <c r="C308" s="417"/>
      <c r="D308" s="414"/>
      <c r="E308" s="414"/>
      <c r="F308" s="373"/>
      <c r="G308" s="373"/>
      <c r="H308" s="373"/>
      <c r="I308" s="373"/>
      <c r="J308" s="373"/>
      <c r="K308" s="373"/>
      <c r="L308" s="373"/>
      <c r="M308" s="250" t="e">
        <f t="shared" si="53"/>
        <v>#DIV/0!</v>
      </c>
      <c r="N308" s="373">
        <v>49.5</v>
      </c>
      <c r="O308" s="252" t="e">
        <f t="shared" si="54"/>
        <v>#DIV/0!</v>
      </c>
      <c r="P308" s="344" t="e">
        <f t="shared" si="55"/>
        <v>#DIV/0!</v>
      </c>
      <c r="Q308" s="253" t="e">
        <f t="shared" si="56"/>
        <v>#DIV/0!</v>
      </c>
    </row>
    <row r="309" spans="1:17" ht="12" thickBot="1" x14ac:dyDescent="0.25">
      <c r="A309" s="1226"/>
      <c r="B309" s="18">
        <v>10</v>
      </c>
      <c r="C309" s="418"/>
      <c r="D309" s="419"/>
      <c r="E309" s="419"/>
      <c r="F309" s="374"/>
      <c r="G309" s="374"/>
      <c r="H309" s="374"/>
      <c r="I309" s="374"/>
      <c r="J309" s="374"/>
      <c r="K309" s="374"/>
      <c r="L309" s="374"/>
      <c r="M309" s="379" t="e">
        <f t="shared" si="53"/>
        <v>#DIV/0!</v>
      </c>
      <c r="N309" s="374">
        <v>49.5</v>
      </c>
      <c r="O309" s="375" t="e">
        <f t="shared" si="54"/>
        <v>#DIV/0!</v>
      </c>
      <c r="P309" s="375" t="e">
        <f t="shared" si="55"/>
        <v>#DIV/0!</v>
      </c>
      <c r="Q309" s="376" t="e">
        <f t="shared" si="56"/>
        <v>#DIV/0!</v>
      </c>
    </row>
    <row r="311" spans="1:17" x14ac:dyDescent="0.2">
      <c r="C311" s="1"/>
      <c r="D311" s="1"/>
      <c r="E311" s="1"/>
    </row>
    <row r="312" spans="1:17" x14ac:dyDescent="0.2">
      <c r="F312" s="63"/>
      <c r="G312" s="63"/>
      <c r="H312" s="63"/>
      <c r="I312" s="63"/>
    </row>
    <row r="313" spans="1:17" x14ac:dyDescent="0.2">
      <c r="F313" s="63"/>
      <c r="G313" s="63"/>
      <c r="H313" s="63"/>
      <c r="I313" s="63"/>
    </row>
    <row r="314" spans="1:17" ht="15" x14ac:dyDescent="0.2">
      <c r="A314" s="1199" t="s">
        <v>168</v>
      </c>
      <c r="B314" s="1199"/>
      <c r="C314" s="1199"/>
      <c r="D314" s="1199"/>
      <c r="E314" s="1199"/>
      <c r="F314" s="1199"/>
      <c r="G314" s="1199"/>
      <c r="H314" s="1199"/>
      <c r="I314" s="1199"/>
      <c r="J314" s="1199"/>
      <c r="K314" s="1199"/>
      <c r="L314" s="1199"/>
      <c r="M314" s="1199"/>
      <c r="N314" s="1199"/>
      <c r="O314" s="1199"/>
      <c r="P314" s="1199"/>
      <c r="Q314" s="1199"/>
    </row>
    <row r="315" spans="1:17" ht="13.5" thickBot="1" x14ac:dyDescent="0.25">
      <c r="A315" s="460"/>
      <c r="B315" s="460"/>
      <c r="C315" s="460"/>
      <c r="D315" s="460"/>
      <c r="E315" s="1165" t="s">
        <v>268</v>
      </c>
      <c r="F315" s="1165"/>
      <c r="G315" s="1165"/>
      <c r="H315" s="1165"/>
      <c r="I315" s="460">
        <v>1.6</v>
      </c>
      <c r="J315" s="460" t="s">
        <v>267</v>
      </c>
      <c r="K315" s="460" t="s">
        <v>269</v>
      </c>
      <c r="L315" s="461">
        <v>491</v>
      </c>
      <c r="M315" s="460"/>
      <c r="N315" s="460"/>
      <c r="O315" s="460"/>
      <c r="P315" s="460"/>
      <c r="Q315" s="460"/>
    </row>
    <row r="316" spans="1:17" x14ac:dyDescent="0.2">
      <c r="A316" s="1200" t="s">
        <v>1</v>
      </c>
      <c r="B316" s="1183" t="s">
        <v>0</v>
      </c>
      <c r="C316" s="1185" t="s">
        <v>2</v>
      </c>
      <c r="D316" s="1185" t="s">
        <v>3</v>
      </c>
      <c r="E316" s="1185" t="s">
        <v>11</v>
      </c>
      <c r="F316" s="1188" t="s">
        <v>12</v>
      </c>
      <c r="G316" s="1189"/>
      <c r="H316" s="1189"/>
      <c r="I316" s="1190"/>
      <c r="J316" s="1185" t="s">
        <v>4</v>
      </c>
      <c r="K316" s="1185" t="s">
        <v>13</v>
      </c>
      <c r="L316" s="1185" t="s">
        <v>5</v>
      </c>
      <c r="M316" s="1185" t="s">
        <v>6</v>
      </c>
      <c r="N316" s="1185" t="s">
        <v>14</v>
      </c>
      <c r="O316" s="1204" t="s">
        <v>15</v>
      </c>
      <c r="P316" s="1185" t="s">
        <v>22</v>
      </c>
      <c r="Q316" s="1193" t="s">
        <v>23</v>
      </c>
    </row>
    <row r="317" spans="1:17" ht="33.75" x14ac:dyDescent="0.2">
      <c r="A317" s="1201"/>
      <c r="B317" s="1184"/>
      <c r="C317" s="1186"/>
      <c r="D317" s="1187"/>
      <c r="E317" s="1187"/>
      <c r="F317" s="14" t="s">
        <v>16</v>
      </c>
      <c r="G317" s="14" t="s">
        <v>17</v>
      </c>
      <c r="H317" s="14" t="s">
        <v>18</v>
      </c>
      <c r="I317" s="14" t="s">
        <v>19</v>
      </c>
      <c r="J317" s="1187"/>
      <c r="K317" s="1187"/>
      <c r="L317" s="1187"/>
      <c r="M317" s="1187"/>
      <c r="N317" s="1187"/>
      <c r="O317" s="1205"/>
      <c r="P317" s="1187"/>
      <c r="Q317" s="1194"/>
    </row>
    <row r="318" spans="1:17" x14ac:dyDescent="0.2">
      <c r="A318" s="1202"/>
      <c r="B318" s="1203"/>
      <c r="C318" s="1187"/>
      <c r="D318" s="69" t="s">
        <v>7</v>
      </c>
      <c r="E318" s="69" t="s">
        <v>8</v>
      </c>
      <c r="F318" s="69" t="s">
        <v>9</v>
      </c>
      <c r="G318" s="69" t="s">
        <v>9</v>
      </c>
      <c r="H318" s="69" t="s">
        <v>9</v>
      </c>
      <c r="I318" s="69" t="s">
        <v>9</v>
      </c>
      <c r="J318" s="69" t="s">
        <v>20</v>
      </c>
      <c r="K318" s="69" t="s">
        <v>9</v>
      </c>
      <c r="L318" s="69" t="s">
        <v>20</v>
      </c>
      <c r="M318" s="69" t="s">
        <v>55</v>
      </c>
      <c r="N318" s="69" t="s">
        <v>294</v>
      </c>
      <c r="O318" s="69" t="s">
        <v>295</v>
      </c>
      <c r="P318" s="70" t="s">
        <v>24</v>
      </c>
      <c r="Q318" s="71" t="s">
        <v>296</v>
      </c>
    </row>
    <row r="319" spans="1:17" ht="12" thickBot="1" x14ac:dyDescent="0.25">
      <c r="A319" s="72">
        <v>1</v>
      </c>
      <c r="B319" s="73">
        <v>2</v>
      </c>
      <c r="C319" s="74">
        <v>3</v>
      </c>
      <c r="D319" s="75">
        <v>4</v>
      </c>
      <c r="E319" s="75">
        <v>5</v>
      </c>
      <c r="F319" s="75">
        <v>6</v>
      </c>
      <c r="G319" s="75">
        <v>7</v>
      </c>
      <c r="H319" s="75">
        <v>8</v>
      </c>
      <c r="I319" s="75">
        <v>9</v>
      </c>
      <c r="J319" s="75">
        <v>10</v>
      </c>
      <c r="K319" s="75">
        <v>11</v>
      </c>
      <c r="L319" s="74">
        <v>12</v>
      </c>
      <c r="M319" s="75">
        <v>13</v>
      </c>
      <c r="N319" s="75">
        <v>14</v>
      </c>
      <c r="O319" s="76">
        <v>15</v>
      </c>
      <c r="P319" s="74">
        <v>16</v>
      </c>
      <c r="Q319" s="77">
        <v>17</v>
      </c>
    </row>
    <row r="320" spans="1:17" x14ac:dyDescent="0.2">
      <c r="A320" s="1206" t="s">
        <v>63</v>
      </c>
      <c r="B320" s="154">
        <v>1</v>
      </c>
      <c r="C320" s="1021" t="s">
        <v>144</v>
      </c>
      <c r="D320" s="1022">
        <v>30</v>
      </c>
      <c r="E320" s="1022">
        <v>1971</v>
      </c>
      <c r="F320" s="1023">
        <v>17.802</v>
      </c>
      <c r="G320" s="1024">
        <v>3.782581</v>
      </c>
      <c r="H320" s="1024">
        <v>4.8</v>
      </c>
      <c r="I320" s="1024">
        <v>9.2194149999999997</v>
      </c>
      <c r="J320" s="1024">
        <v>1569.65</v>
      </c>
      <c r="K320" s="1025">
        <v>9.2194149999999997</v>
      </c>
      <c r="L320" s="1024">
        <v>1569.65</v>
      </c>
      <c r="M320" s="1026">
        <v>5.8735482432389378E-3</v>
      </c>
      <c r="N320" s="1027">
        <v>68.779000000000011</v>
      </c>
      <c r="O320" s="1028">
        <v>0.40397677462173098</v>
      </c>
      <c r="P320" s="1943">
        <v>352.41289459433625</v>
      </c>
      <c r="Q320" s="923">
        <v>24.238606477303858</v>
      </c>
    </row>
    <row r="321" spans="1:17" x14ac:dyDescent="0.2">
      <c r="A321" s="1207"/>
      <c r="B321" s="78">
        <v>2</v>
      </c>
      <c r="C321" s="1021" t="s">
        <v>145</v>
      </c>
      <c r="D321" s="1022">
        <v>20</v>
      </c>
      <c r="E321" s="1022">
        <v>1976</v>
      </c>
      <c r="F321" s="1023">
        <v>18.908999999999999</v>
      </c>
      <c r="G321" s="1024">
        <v>4.641</v>
      </c>
      <c r="H321" s="1024">
        <v>3.04</v>
      </c>
      <c r="I321" s="1024">
        <v>11.228</v>
      </c>
      <c r="J321" s="1024">
        <v>1720.29</v>
      </c>
      <c r="K321" s="1025">
        <v>11.228</v>
      </c>
      <c r="L321" s="1024">
        <v>1720.29</v>
      </c>
      <c r="M321" s="1026">
        <v>6.5268065268065268E-3</v>
      </c>
      <c r="N321" s="1027">
        <v>68.779000000000011</v>
      </c>
      <c r="O321" s="1028">
        <v>0.44890722610722616</v>
      </c>
      <c r="P321" s="1943">
        <v>391.60839160839163</v>
      </c>
      <c r="Q321" s="1030">
        <v>26.934433566433569</v>
      </c>
    </row>
    <row r="322" spans="1:17" x14ac:dyDescent="0.2">
      <c r="A322" s="1207"/>
      <c r="B322" s="78">
        <v>3</v>
      </c>
      <c r="C322" s="1021" t="s">
        <v>149</v>
      </c>
      <c r="D322" s="1022">
        <v>30</v>
      </c>
      <c r="E322" s="1022">
        <v>1973</v>
      </c>
      <c r="F322" s="1023">
        <v>17.954000000000001</v>
      </c>
      <c r="G322" s="1024">
        <v>2.7081</v>
      </c>
      <c r="H322" s="1024">
        <v>4.8</v>
      </c>
      <c r="I322" s="1024">
        <v>10.4459</v>
      </c>
      <c r="J322" s="1024">
        <v>1569.45</v>
      </c>
      <c r="K322" s="1025">
        <v>10.4459</v>
      </c>
      <c r="L322" s="1024">
        <v>1569.45</v>
      </c>
      <c r="M322" s="1026">
        <v>6.655771130013699E-3</v>
      </c>
      <c r="N322" s="1027">
        <v>68.779000000000011</v>
      </c>
      <c r="O322" s="1028">
        <v>0.45777728255121225</v>
      </c>
      <c r="P322" s="1943">
        <v>399.34626780082192</v>
      </c>
      <c r="Q322" s="1030">
        <v>27.466636953072737</v>
      </c>
    </row>
    <row r="323" spans="1:17" x14ac:dyDescent="0.2">
      <c r="A323" s="1207"/>
      <c r="B323" s="78">
        <v>4</v>
      </c>
      <c r="C323" s="1021" t="s">
        <v>146</v>
      </c>
      <c r="D323" s="1022">
        <v>36</v>
      </c>
      <c r="E323" s="1022">
        <v>1984</v>
      </c>
      <c r="F323" s="1023">
        <v>27.795999999999999</v>
      </c>
      <c r="G323" s="1024">
        <v>3.4169999999999998</v>
      </c>
      <c r="H323" s="1024">
        <v>8.64</v>
      </c>
      <c r="I323" s="1024">
        <v>15.738993000000001</v>
      </c>
      <c r="J323" s="1024">
        <v>2249.59</v>
      </c>
      <c r="K323" s="1025">
        <v>15.738993000000001</v>
      </c>
      <c r="L323" s="1024">
        <v>2249.59</v>
      </c>
      <c r="M323" s="1026">
        <v>6.9963828964389064E-3</v>
      </c>
      <c r="N323" s="1027">
        <v>68.779000000000011</v>
      </c>
      <c r="O323" s="1028">
        <v>0.48120421923417162</v>
      </c>
      <c r="P323" s="1943">
        <v>419.78297378633437</v>
      </c>
      <c r="Q323" s="1030">
        <v>28.872253154050298</v>
      </c>
    </row>
    <row r="324" spans="1:17" x14ac:dyDescent="0.2">
      <c r="A324" s="1207"/>
      <c r="B324" s="78">
        <v>5</v>
      </c>
      <c r="C324" s="1021" t="s">
        <v>152</v>
      </c>
      <c r="D324" s="1022">
        <v>93</v>
      </c>
      <c r="E324" s="1022">
        <v>1973</v>
      </c>
      <c r="F324" s="1023">
        <v>57.512</v>
      </c>
      <c r="G324" s="1024">
        <v>9.8364619999999992</v>
      </c>
      <c r="H324" s="1024">
        <v>14.4</v>
      </c>
      <c r="I324" s="1024">
        <v>33.275523999999997</v>
      </c>
      <c r="J324" s="1024">
        <v>4520.3</v>
      </c>
      <c r="K324" s="1025">
        <v>33.275523999999997</v>
      </c>
      <c r="L324" s="1024">
        <v>4520.3</v>
      </c>
      <c r="M324" s="1026">
        <v>7.3613530075437462E-3</v>
      </c>
      <c r="N324" s="1027">
        <v>68.779000000000011</v>
      </c>
      <c r="O324" s="1028">
        <v>0.50630649850585141</v>
      </c>
      <c r="P324" s="1943">
        <v>441.6811804526248</v>
      </c>
      <c r="Q324" s="1030">
        <v>30.378389910351085</v>
      </c>
    </row>
    <row r="325" spans="1:17" x14ac:dyDescent="0.2">
      <c r="A325" s="1207"/>
      <c r="B325" s="78">
        <v>6</v>
      </c>
      <c r="C325" s="1021" t="s">
        <v>151</v>
      </c>
      <c r="D325" s="1022">
        <v>55</v>
      </c>
      <c r="E325" s="1022">
        <v>1967</v>
      </c>
      <c r="F325" s="1023">
        <v>33.749000000000002</v>
      </c>
      <c r="G325" s="1024">
        <v>5.1984219999999999</v>
      </c>
      <c r="H325" s="1024">
        <v>8.8000000000000007</v>
      </c>
      <c r="I325" s="1024">
        <v>19.750574</v>
      </c>
      <c r="J325" s="1024">
        <v>2582.1799999999998</v>
      </c>
      <c r="K325" s="1025">
        <v>19.750574</v>
      </c>
      <c r="L325" s="1024">
        <v>2582.1799999999998</v>
      </c>
      <c r="M325" s="1026">
        <v>7.6487983022097616E-3</v>
      </c>
      <c r="N325" s="1027">
        <v>68.779000000000011</v>
      </c>
      <c r="O325" s="1028">
        <v>0.52607669842768523</v>
      </c>
      <c r="P325" s="1943">
        <v>458.92789813258571</v>
      </c>
      <c r="Q325" s="1030">
        <v>31.564601905661117</v>
      </c>
    </row>
    <row r="326" spans="1:17" x14ac:dyDescent="0.2">
      <c r="A326" s="1207"/>
      <c r="B326" s="78">
        <v>7</v>
      </c>
      <c r="C326" s="1021" t="s">
        <v>147</v>
      </c>
      <c r="D326" s="1022">
        <v>10</v>
      </c>
      <c r="E326" s="1022">
        <v>1999</v>
      </c>
      <c r="F326" s="1023">
        <v>10.0411</v>
      </c>
      <c r="G326" s="1024">
        <v>0</v>
      </c>
      <c r="H326" s="1024">
        <v>0</v>
      </c>
      <c r="I326" s="1024">
        <v>10.0411</v>
      </c>
      <c r="J326" s="1024">
        <v>1261.9000000000001</v>
      </c>
      <c r="K326" s="1025">
        <v>10.0411</v>
      </c>
      <c r="L326" s="1024">
        <v>1261.9000000000001</v>
      </c>
      <c r="M326" s="1026">
        <v>7.9571281401061879E-3</v>
      </c>
      <c r="N326" s="1027">
        <v>68.779000000000011</v>
      </c>
      <c r="O326" s="1028">
        <v>0.54728331634836358</v>
      </c>
      <c r="P326" s="1943">
        <v>477.42768840637126</v>
      </c>
      <c r="Q326" s="1030">
        <v>32.836998980901818</v>
      </c>
    </row>
    <row r="327" spans="1:17" x14ac:dyDescent="0.2">
      <c r="A327" s="1207"/>
      <c r="B327" s="78">
        <v>8</v>
      </c>
      <c r="C327" s="1021" t="s">
        <v>153</v>
      </c>
      <c r="D327" s="1022">
        <v>40</v>
      </c>
      <c r="E327" s="1022">
        <v>2009</v>
      </c>
      <c r="F327" s="1023">
        <v>28.390999999999998</v>
      </c>
      <c r="G327" s="1024">
        <v>7.3150919999999999</v>
      </c>
      <c r="H327" s="1024">
        <v>3.28</v>
      </c>
      <c r="I327" s="1024">
        <v>17.795902999999999</v>
      </c>
      <c r="J327" s="1024">
        <v>2225.48</v>
      </c>
      <c r="K327" s="1025">
        <v>17.795902999999999</v>
      </c>
      <c r="L327" s="1024">
        <v>2225.48</v>
      </c>
      <c r="M327" s="1026">
        <v>7.9964335783741028E-3</v>
      </c>
      <c r="N327" s="1027">
        <v>68.779000000000011</v>
      </c>
      <c r="O327" s="1028">
        <v>0.54998670508699254</v>
      </c>
      <c r="P327" s="1943">
        <v>479.78601470244621</v>
      </c>
      <c r="Q327" s="1030">
        <v>32.999202305219548</v>
      </c>
    </row>
    <row r="328" spans="1:17" x14ac:dyDescent="0.2">
      <c r="A328" s="1207"/>
      <c r="B328" s="78">
        <v>9</v>
      </c>
      <c r="C328" s="1021" t="s">
        <v>148</v>
      </c>
      <c r="D328" s="1022">
        <v>34</v>
      </c>
      <c r="E328" s="1022">
        <v>2001</v>
      </c>
      <c r="F328" s="1023">
        <v>23.2</v>
      </c>
      <c r="G328" s="1024">
        <v>4.587218</v>
      </c>
      <c r="H328" s="1024">
        <v>0.69893799999999995</v>
      </c>
      <c r="I328" s="1024">
        <v>17.913855999999999</v>
      </c>
      <c r="J328" s="1024">
        <v>1747.92</v>
      </c>
      <c r="K328" s="1025">
        <v>17.913855999999999</v>
      </c>
      <c r="L328" s="1024">
        <v>1747.92</v>
      </c>
      <c r="M328" s="1026">
        <v>1.0248670419698841E-2</v>
      </c>
      <c r="N328" s="1027">
        <v>68.779000000000011</v>
      </c>
      <c r="O328" s="1028">
        <v>0.70489330279646667</v>
      </c>
      <c r="P328" s="1943">
        <v>614.9202251819305</v>
      </c>
      <c r="Q328" s="1030">
        <v>42.293598167788005</v>
      </c>
    </row>
    <row r="329" spans="1:17" ht="12" thickBot="1" x14ac:dyDescent="0.25">
      <c r="A329" s="1207"/>
      <c r="B329" s="78">
        <v>10</v>
      </c>
      <c r="C329" s="1021" t="s">
        <v>150</v>
      </c>
      <c r="D329" s="1022">
        <v>21</v>
      </c>
      <c r="E329" s="1022">
        <v>2000</v>
      </c>
      <c r="F329" s="1023">
        <v>16.225999999999999</v>
      </c>
      <c r="G329" s="1024">
        <v>2.4135870000000001</v>
      </c>
      <c r="H329" s="1024">
        <v>-0.244695</v>
      </c>
      <c r="I329" s="1024">
        <v>14.057100999999999</v>
      </c>
      <c r="J329" s="1024">
        <v>1105.27</v>
      </c>
      <c r="K329" s="1025">
        <v>14.057100999999999</v>
      </c>
      <c r="L329" s="1024">
        <v>1105.27</v>
      </c>
      <c r="M329" s="1026">
        <v>1.2718250744162059E-2</v>
      </c>
      <c r="N329" s="1027">
        <v>68.779000000000011</v>
      </c>
      <c r="O329" s="1028">
        <v>0.87474856793272238</v>
      </c>
      <c r="P329" s="1943">
        <v>763.0950446497236</v>
      </c>
      <c r="Q329" s="1030">
        <v>52.484914075963346</v>
      </c>
    </row>
    <row r="330" spans="1:17" x14ac:dyDescent="0.2">
      <c r="A330" s="1209" t="s">
        <v>69</v>
      </c>
      <c r="B330" s="10">
        <v>1</v>
      </c>
      <c r="C330" s="1031" t="s">
        <v>162</v>
      </c>
      <c r="D330" s="1032">
        <v>60</v>
      </c>
      <c r="E330" s="1032">
        <v>1969</v>
      </c>
      <c r="F330" s="1033">
        <v>43.542999999999999</v>
      </c>
      <c r="G330" s="1033">
        <v>5.4059999999999997</v>
      </c>
      <c r="H330" s="1033">
        <v>9.6</v>
      </c>
      <c r="I330" s="1033">
        <v>28.536999999999999</v>
      </c>
      <c r="J330" s="1033">
        <v>3165.62</v>
      </c>
      <c r="K330" s="1034">
        <v>28.536999999999999</v>
      </c>
      <c r="L330" s="1033">
        <v>3165.62</v>
      </c>
      <c r="M330" s="1035">
        <v>9.0146637941382734E-3</v>
      </c>
      <c r="N330" s="1036">
        <v>68.779000000000011</v>
      </c>
      <c r="O330" s="1037">
        <v>0.62001956109703638</v>
      </c>
      <c r="P330" s="1944">
        <v>540.87982764829644</v>
      </c>
      <c r="Q330" s="1039">
        <v>37.201173665822182</v>
      </c>
    </row>
    <row r="331" spans="1:17" x14ac:dyDescent="0.2">
      <c r="A331" s="1210"/>
      <c r="B331" s="11">
        <v>2</v>
      </c>
      <c r="C331" s="1040" t="s">
        <v>159</v>
      </c>
      <c r="D331" s="1041">
        <v>31</v>
      </c>
      <c r="E331" s="1041">
        <v>1972</v>
      </c>
      <c r="F331" s="1042">
        <v>25.283999999999999</v>
      </c>
      <c r="G331" s="1042">
        <v>2.9193159999999998</v>
      </c>
      <c r="H331" s="1042">
        <v>4.8</v>
      </c>
      <c r="I331" s="1042">
        <v>17.564681</v>
      </c>
      <c r="J331" s="1042">
        <v>1718.52</v>
      </c>
      <c r="K331" s="1043">
        <v>17.564681</v>
      </c>
      <c r="L331" s="1042">
        <v>1718.52</v>
      </c>
      <c r="M331" s="1044">
        <v>1.0220818494984057E-2</v>
      </c>
      <c r="N331" s="1045">
        <v>68.779000000000011</v>
      </c>
      <c r="O331" s="1046">
        <v>0.70297767526650856</v>
      </c>
      <c r="P331" s="1945">
        <v>613.2491096990434</v>
      </c>
      <c r="Q331" s="1048">
        <v>42.178660515990515</v>
      </c>
    </row>
    <row r="332" spans="1:17" x14ac:dyDescent="0.2">
      <c r="A332" s="1210"/>
      <c r="B332" s="11">
        <v>3</v>
      </c>
      <c r="C332" s="1040" t="s">
        <v>155</v>
      </c>
      <c r="D332" s="1041">
        <v>30</v>
      </c>
      <c r="E332" s="1041">
        <v>1979</v>
      </c>
      <c r="F332" s="1042">
        <v>24.056000000000001</v>
      </c>
      <c r="G332" s="1042">
        <v>3.0892080000000002</v>
      </c>
      <c r="H332" s="1042">
        <v>4.8</v>
      </c>
      <c r="I332" s="1042">
        <v>16.166795</v>
      </c>
      <c r="J332" s="1042">
        <v>1569.65</v>
      </c>
      <c r="K332" s="1043">
        <v>16.166795</v>
      </c>
      <c r="L332" s="1042">
        <v>1569.65</v>
      </c>
      <c r="M332" s="1044">
        <v>1.0299617749179753E-2</v>
      </c>
      <c r="N332" s="1045">
        <v>68.779000000000011</v>
      </c>
      <c r="O332" s="1046">
        <v>0.70839740917083438</v>
      </c>
      <c r="P332" s="1945">
        <v>617.97706495078523</v>
      </c>
      <c r="Q332" s="1048">
        <v>42.503844550250065</v>
      </c>
    </row>
    <row r="333" spans="1:17" x14ac:dyDescent="0.2">
      <c r="A333" s="1210"/>
      <c r="B333" s="11">
        <v>4</v>
      </c>
      <c r="C333" s="1040" t="s">
        <v>160</v>
      </c>
      <c r="D333" s="1041">
        <v>79</v>
      </c>
      <c r="E333" s="1041">
        <v>1976</v>
      </c>
      <c r="F333" s="1042">
        <v>60.377000000000002</v>
      </c>
      <c r="G333" s="1042">
        <v>7.1544749999999997</v>
      </c>
      <c r="H333" s="1042">
        <v>12.64</v>
      </c>
      <c r="I333" s="1042">
        <v>40.582528000000003</v>
      </c>
      <c r="J333" s="1042">
        <v>3845.02</v>
      </c>
      <c r="K333" s="1043">
        <v>40.582528000000003</v>
      </c>
      <c r="L333" s="1042">
        <v>3845.02</v>
      </c>
      <c r="M333" s="1044">
        <v>1.0554568766872476E-2</v>
      </c>
      <c r="N333" s="1045">
        <v>68.779000000000011</v>
      </c>
      <c r="O333" s="1046">
        <v>0.72593268521672205</v>
      </c>
      <c r="P333" s="1945">
        <v>633.27412601234857</v>
      </c>
      <c r="Q333" s="1048">
        <v>43.555961113003328</v>
      </c>
    </row>
    <row r="334" spans="1:17" x14ac:dyDescent="0.2">
      <c r="A334" s="1210"/>
      <c r="B334" s="11">
        <v>5</v>
      </c>
      <c r="C334" s="1040" t="s">
        <v>156</v>
      </c>
      <c r="D334" s="1041">
        <v>60</v>
      </c>
      <c r="E334" s="1041">
        <v>1968</v>
      </c>
      <c r="F334" s="1042">
        <v>50.122999999999998</v>
      </c>
      <c r="G334" s="1042">
        <v>5.8965829999999997</v>
      </c>
      <c r="H334" s="1042">
        <v>9.6</v>
      </c>
      <c r="I334" s="1042">
        <v>34.626420000000003</v>
      </c>
      <c r="J334" s="1042">
        <v>3261.72</v>
      </c>
      <c r="K334" s="1043">
        <v>34.626420000000003</v>
      </c>
      <c r="L334" s="1042">
        <v>3261.72</v>
      </c>
      <c r="M334" s="1044">
        <v>1.0616000147161622E-2</v>
      </c>
      <c r="N334" s="1045">
        <v>68.779000000000011</v>
      </c>
      <c r="O334" s="1046">
        <v>0.73015787412162936</v>
      </c>
      <c r="P334" s="1945">
        <v>636.96000882969724</v>
      </c>
      <c r="Q334" s="1048">
        <v>43.809472447297757</v>
      </c>
    </row>
    <row r="335" spans="1:17" x14ac:dyDescent="0.2">
      <c r="A335" s="1210"/>
      <c r="B335" s="11">
        <v>6</v>
      </c>
      <c r="C335" s="1040" t="s">
        <v>154</v>
      </c>
      <c r="D335" s="1041">
        <v>8</v>
      </c>
      <c r="E335" s="1041">
        <v>1994</v>
      </c>
      <c r="F335" s="1042">
        <v>11.606</v>
      </c>
      <c r="G335" s="1042">
        <v>0.86699999999999999</v>
      </c>
      <c r="H335" s="1042">
        <v>1.2</v>
      </c>
      <c r="I335" s="1042">
        <v>9.5389999999999997</v>
      </c>
      <c r="J335" s="1042">
        <v>832.8</v>
      </c>
      <c r="K335" s="1043">
        <v>9.5389999999999997</v>
      </c>
      <c r="L335" s="1042">
        <v>832.8</v>
      </c>
      <c r="M335" s="1044">
        <v>1.1454130643611912E-2</v>
      </c>
      <c r="N335" s="1045">
        <v>68.779000000000011</v>
      </c>
      <c r="O335" s="1046">
        <v>0.78780365153698384</v>
      </c>
      <c r="P335" s="1945">
        <v>687.24783861671472</v>
      </c>
      <c r="Q335" s="1048">
        <v>47.268219092219027</v>
      </c>
    </row>
    <row r="336" spans="1:17" x14ac:dyDescent="0.2">
      <c r="A336" s="1210"/>
      <c r="B336" s="11">
        <v>7</v>
      </c>
      <c r="C336" s="1040" t="s">
        <v>157</v>
      </c>
      <c r="D336" s="1041">
        <v>30</v>
      </c>
      <c r="E336" s="1041">
        <v>1977</v>
      </c>
      <c r="F336" s="1042">
        <v>25.748999999999999</v>
      </c>
      <c r="G336" s="1042">
        <v>2.9580000000000002</v>
      </c>
      <c r="H336" s="1042">
        <v>4.8</v>
      </c>
      <c r="I336" s="1042">
        <v>17.991</v>
      </c>
      <c r="J336" s="1042">
        <v>1557.06</v>
      </c>
      <c r="K336" s="1043">
        <v>17.991</v>
      </c>
      <c r="L336" s="1042">
        <v>1557.06</v>
      </c>
      <c r="M336" s="1044">
        <v>1.1554468035913838E-2</v>
      </c>
      <c r="N336" s="1045">
        <v>68.779000000000011</v>
      </c>
      <c r="O336" s="1046">
        <v>0.79470475704211796</v>
      </c>
      <c r="P336" s="1945">
        <v>693.26808215483027</v>
      </c>
      <c r="Q336" s="1048">
        <v>47.68228542252708</v>
      </c>
    </row>
    <row r="337" spans="1:17" x14ac:dyDescent="0.2">
      <c r="A337" s="1210"/>
      <c r="B337" s="11">
        <v>8</v>
      </c>
      <c r="C337" s="1040" t="s">
        <v>161</v>
      </c>
      <c r="D337" s="1041">
        <v>30</v>
      </c>
      <c r="E337" s="1041">
        <v>1973</v>
      </c>
      <c r="F337" s="1042">
        <v>28.969000000000001</v>
      </c>
      <c r="G337" s="1042">
        <v>2.8559999999999999</v>
      </c>
      <c r="H337" s="1042">
        <v>4.8</v>
      </c>
      <c r="I337" s="1042">
        <v>21.312999999999999</v>
      </c>
      <c r="J337" s="1042">
        <v>1715.3</v>
      </c>
      <c r="K337" s="1043">
        <v>21.312999999999999</v>
      </c>
      <c r="L337" s="1042">
        <v>1715.3</v>
      </c>
      <c r="M337" s="1044">
        <v>1.2425231737888415E-2</v>
      </c>
      <c r="N337" s="1045">
        <v>68.779000000000011</v>
      </c>
      <c r="O337" s="1046">
        <v>0.8545950137002275</v>
      </c>
      <c r="P337" s="1945">
        <v>745.51390427330489</v>
      </c>
      <c r="Q337" s="1048">
        <v>51.27570082201364</v>
      </c>
    </row>
    <row r="338" spans="1:17" x14ac:dyDescent="0.2">
      <c r="A338" s="1210"/>
      <c r="B338" s="11">
        <v>9</v>
      </c>
      <c r="C338" s="1040" t="s">
        <v>158</v>
      </c>
      <c r="D338" s="1041">
        <v>30</v>
      </c>
      <c r="E338" s="1041">
        <v>1975</v>
      </c>
      <c r="F338" s="1042">
        <v>27.422999999999998</v>
      </c>
      <c r="G338" s="1042">
        <v>2.8815</v>
      </c>
      <c r="H338" s="1042">
        <v>4.8</v>
      </c>
      <c r="I338" s="1042">
        <v>19.741502000000001</v>
      </c>
      <c r="J338" s="1042">
        <v>1582.74</v>
      </c>
      <c r="K338" s="1043">
        <v>19.741502000000001</v>
      </c>
      <c r="L338" s="1042">
        <v>1582.74</v>
      </c>
      <c r="M338" s="1044">
        <v>1.2472991141943718E-2</v>
      </c>
      <c r="N338" s="1045">
        <v>68.779000000000011</v>
      </c>
      <c r="O338" s="1046">
        <v>0.85787985775174713</v>
      </c>
      <c r="P338" s="1945">
        <v>748.37946851662309</v>
      </c>
      <c r="Q338" s="1048">
        <v>51.472791465104827</v>
      </c>
    </row>
    <row r="339" spans="1:17" ht="12" thickBot="1" x14ac:dyDescent="0.25">
      <c r="A339" s="1305"/>
      <c r="B339" s="30">
        <v>10</v>
      </c>
      <c r="C339" s="861"/>
      <c r="D339" s="856"/>
      <c r="E339" s="856"/>
      <c r="F339" s="862"/>
      <c r="G339" s="862"/>
      <c r="H339" s="862"/>
      <c r="I339" s="862"/>
      <c r="J339" s="862"/>
      <c r="K339" s="857"/>
      <c r="L339" s="862"/>
      <c r="M339" s="863"/>
      <c r="N339" s="864"/>
      <c r="O339" s="858"/>
      <c r="P339" s="859"/>
      <c r="Q339" s="860"/>
    </row>
    <row r="340" spans="1:17" x14ac:dyDescent="0.2">
      <c r="A340" s="1215" t="s">
        <v>293</v>
      </c>
      <c r="B340" s="62">
        <v>1</v>
      </c>
      <c r="C340" s="1946" t="s">
        <v>165</v>
      </c>
      <c r="D340" s="1947">
        <v>20</v>
      </c>
      <c r="E340" s="1947">
        <v>1983</v>
      </c>
      <c r="F340" s="1948">
        <v>19.055</v>
      </c>
      <c r="G340" s="1948">
        <v>2.5818469999999998</v>
      </c>
      <c r="H340" s="1948">
        <v>3.2</v>
      </c>
      <c r="I340" s="1948">
        <v>13.273154999999999</v>
      </c>
      <c r="J340" s="1948">
        <v>1037.5</v>
      </c>
      <c r="K340" s="1949">
        <v>13.273154999999999</v>
      </c>
      <c r="L340" s="1948">
        <v>1037.5</v>
      </c>
      <c r="M340" s="1950">
        <v>1.2793402409638553E-2</v>
      </c>
      <c r="N340" s="1951">
        <v>68.779000000000011</v>
      </c>
      <c r="O340" s="1952">
        <v>0.87991742433253017</v>
      </c>
      <c r="P340" s="1953">
        <v>767.60414457831314</v>
      </c>
      <c r="Q340" s="1954">
        <v>52.795045459951808</v>
      </c>
    </row>
    <row r="341" spans="1:17" x14ac:dyDescent="0.2">
      <c r="A341" s="1216"/>
      <c r="B341" s="62">
        <v>2</v>
      </c>
      <c r="C341" s="1955" t="s">
        <v>166</v>
      </c>
      <c r="D341" s="1956">
        <v>20</v>
      </c>
      <c r="E341" s="1956">
        <v>1986</v>
      </c>
      <c r="F341" s="818">
        <v>21.792999999999999</v>
      </c>
      <c r="G341" s="818">
        <v>2.0284970000000002</v>
      </c>
      <c r="H341" s="818">
        <v>3.2</v>
      </c>
      <c r="I341" s="818">
        <v>16.564503999999999</v>
      </c>
      <c r="J341" s="818">
        <v>1094.49</v>
      </c>
      <c r="K341" s="894">
        <v>16.564503999999999</v>
      </c>
      <c r="L341" s="818">
        <v>1094.49</v>
      </c>
      <c r="M341" s="895">
        <v>1.5134449835083006E-2</v>
      </c>
      <c r="N341" s="896">
        <v>68.779000000000011</v>
      </c>
      <c r="O341" s="897">
        <v>1.0409323252071743</v>
      </c>
      <c r="P341" s="1957">
        <v>908.06699010498039</v>
      </c>
      <c r="Q341" s="898">
        <v>62.455939512430454</v>
      </c>
    </row>
    <row r="342" spans="1:17" x14ac:dyDescent="0.2">
      <c r="A342" s="1216"/>
      <c r="B342" s="62">
        <v>3</v>
      </c>
      <c r="C342" s="1955" t="s">
        <v>163</v>
      </c>
      <c r="D342" s="1956">
        <v>20</v>
      </c>
      <c r="E342" s="1956">
        <v>1987</v>
      </c>
      <c r="F342" s="818">
        <v>22.048999999999999</v>
      </c>
      <c r="G342" s="818">
        <v>2.0377160000000001</v>
      </c>
      <c r="H342" s="818">
        <v>3.2</v>
      </c>
      <c r="I342" s="818">
        <v>16.81128</v>
      </c>
      <c r="J342" s="818">
        <v>1104.7</v>
      </c>
      <c r="K342" s="894">
        <v>16.81128</v>
      </c>
      <c r="L342" s="818">
        <v>1104.7</v>
      </c>
      <c r="M342" s="895">
        <v>1.5217959627048066E-2</v>
      </c>
      <c r="N342" s="896">
        <v>68.779000000000011</v>
      </c>
      <c r="O342" s="897">
        <v>1.0466760451887391</v>
      </c>
      <c r="P342" s="1957">
        <v>913.07757762288395</v>
      </c>
      <c r="Q342" s="898">
        <v>62.800562711324346</v>
      </c>
    </row>
    <row r="343" spans="1:17" x14ac:dyDescent="0.2">
      <c r="A343" s="1216"/>
      <c r="B343" s="62">
        <v>4</v>
      </c>
      <c r="C343" s="1955" t="s">
        <v>167</v>
      </c>
      <c r="D343" s="1956">
        <v>20</v>
      </c>
      <c r="E343" s="1956">
        <v>1985</v>
      </c>
      <c r="F343" s="818">
        <v>22.858000000000001</v>
      </c>
      <c r="G343" s="818">
        <v>1.9149210000000001</v>
      </c>
      <c r="H343" s="818">
        <v>3.2</v>
      </c>
      <c r="I343" s="818">
        <v>17.743082999999999</v>
      </c>
      <c r="J343" s="818">
        <v>1099.8</v>
      </c>
      <c r="K343" s="894">
        <v>17.743082999999999</v>
      </c>
      <c r="L343" s="818">
        <v>1099.8</v>
      </c>
      <c r="M343" s="895">
        <v>1.6133008728859793E-2</v>
      </c>
      <c r="N343" s="896">
        <v>68.779000000000011</v>
      </c>
      <c r="O343" s="897">
        <v>1.1096122073622479</v>
      </c>
      <c r="P343" s="1957">
        <v>967.9805237315876</v>
      </c>
      <c r="Q343" s="898">
        <v>66.576732441734876</v>
      </c>
    </row>
    <row r="344" spans="1:17" x14ac:dyDescent="0.2">
      <c r="A344" s="1216"/>
      <c r="B344" s="62">
        <v>5</v>
      </c>
      <c r="C344" s="1955" t="s">
        <v>164</v>
      </c>
      <c r="D344" s="1956">
        <v>20</v>
      </c>
      <c r="E344" s="1956">
        <v>1985</v>
      </c>
      <c r="F344" s="818">
        <v>23.745999999999999</v>
      </c>
      <c r="G344" s="818">
        <v>2.3108070000000001</v>
      </c>
      <c r="H344" s="818">
        <v>3.2</v>
      </c>
      <c r="I344" s="818">
        <v>18.235194</v>
      </c>
      <c r="J344" s="818">
        <v>1045.6199999999999</v>
      </c>
      <c r="K344" s="894">
        <v>18.235194</v>
      </c>
      <c r="L344" s="818">
        <v>1045.6199999999999</v>
      </c>
      <c r="M344" s="895">
        <v>1.7439599472083549E-2</v>
      </c>
      <c r="N344" s="896">
        <v>68.779000000000011</v>
      </c>
      <c r="O344" s="897">
        <v>1.1994782120904346</v>
      </c>
      <c r="P344" s="1957">
        <v>1046.375968325013</v>
      </c>
      <c r="Q344" s="898">
        <v>71.968692725426081</v>
      </c>
    </row>
    <row r="345" spans="1:17" x14ac:dyDescent="0.2">
      <c r="A345" s="1216"/>
      <c r="B345" s="62">
        <v>6</v>
      </c>
      <c r="C345" s="847"/>
      <c r="D345" s="848"/>
      <c r="E345" s="848"/>
      <c r="F345" s="849"/>
      <c r="G345" s="849"/>
      <c r="H345" s="849"/>
      <c r="I345" s="849"/>
      <c r="J345" s="849"/>
      <c r="K345" s="850"/>
      <c r="L345" s="849"/>
      <c r="M345" s="851"/>
      <c r="N345" s="852"/>
      <c r="O345" s="853"/>
      <c r="P345" s="854"/>
      <c r="Q345" s="855"/>
    </row>
    <row r="346" spans="1:17" x14ac:dyDescent="0.2">
      <c r="A346" s="1216"/>
      <c r="B346" s="62">
        <v>7</v>
      </c>
      <c r="C346" s="847"/>
      <c r="D346" s="848"/>
      <c r="E346" s="848"/>
      <c r="F346" s="849"/>
      <c r="G346" s="849"/>
      <c r="H346" s="849"/>
      <c r="I346" s="849"/>
      <c r="J346" s="849"/>
      <c r="K346" s="850"/>
      <c r="L346" s="849"/>
      <c r="M346" s="851"/>
      <c r="N346" s="852"/>
      <c r="O346" s="853"/>
      <c r="P346" s="854"/>
      <c r="Q346" s="855"/>
    </row>
    <row r="347" spans="1:17" x14ac:dyDescent="0.2">
      <c r="A347" s="1216"/>
      <c r="B347" s="62">
        <v>8</v>
      </c>
      <c r="C347" s="847"/>
      <c r="D347" s="848"/>
      <c r="E347" s="848"/>
      <c r="F347" s="849"/>
      <c r="G347" s="849"/>
      <c r="H347" s="849"/>
      <c r="I347" s="849"/>
      <c r="J347" s="849"/>
      <c r="K347" s="850"/>
      <c r="L347" s="849"/>
      <c r="M347" s="851"/>
      <c r="N347" s="852"/>
      <c r="O347" s="853"/>
      <c r="P347" s="854"/>
      <c r="Q347" s="855"/>
    </row>
    <row r="348" spans="1:17" x14ac:dyDescent="0.2">
      <c r="A348" s="1216"/>
      <c r="B348" s="62">
        <v>9</v>
      </c>
      <c r="C348" s="629"/>
      <c r="D348" s="607"/>
      <c r="E348" s="607"/>
      <c r="F348" s="608"/>
      <c r="G348" s="608"/>
      <c r="H348" s="608"/>
      <c r="I348" s="608"/>
      <c r="J348" s="608"/>
      <c r="K348" s="609"/>
      <c r="L348" s="608"/>
      <c r="M348" s="610"/>
      <c r="N348" s="611"/>
      <c r="O348" s="612"/>
      <c r="P348" s="613"/>
      <c r="Q348" s="630"/>
    </row>
    <row r="349" spans="1:17" ht="12" thickBot="1" x14ac:dyDescent="0.25">
      <c r="A349" s="1216"/>
      <c r="B349" s="82">
        <v>10</v>
      </c>
      <c r="C349" s="631"/>
      <c r="D349" s="632"/>
      <c r="E349" s="632"/>
      <c r="F349" s="633"/>
      <c r="G349" s="633"/>
      <c r="H349" s="633"/>
      <c r="I349" s="633"/>
      <c r="J349" s="633"/>
      <c r="K349" s="634"/>
      <c r="L349" s="633"/>
      <c r="M349" s="635"/>
      <c r="N349" s="636"/>
      <c r="O349" s="637"/>
      <c r="P349" s="638"/>
      <c r="Q349" s="639"/>
    </row>
    <row r="350" spans="1:17" x14ac:dyDescent="0.2">
      <c r="A350" s="1298" t="s">
        <v>106</v>
      </c>
      <c r="B350" s="16">
        <v>1</v>
      </c>
      <c r="C350" s="640"/>
      <c r="D350" s="641"/>
      <c r="E350" s="641"/>
      <c r="F350" s="642"/>
      <c r="G350" s="642"/>
      <c r="H350" s="642"/>
      <c r="I350" s="642"/>
      <c r="J350" s="642"/>
      <c r="K350" s="643"/>
      <c r="L350" s="642"/>
      <c r="M350" s="644"/>
      <c r="N350" s="645"/>
      <c r="O350" s="646"/>
      <c r="P350" s="647"/>
      <c r="Q350" s="648"/>
    </row>
    <row r="351" spans="1:17" x14ac:dyDescent="0.2">
      <c r="A351" s="1299"/>
      <c r="B351" s="17">
        <v>2</v>
      </c>
      <c r="C351" s="640"/>
      <c r="D351" s="641"/>
      <c r="E351" s="641"/>
      <c r="F351" s="642"/>
      <c r="G351" s="642"/>
      <c r="H351" s="642"/>
      <c r="I351" s="642"/>
      <c r="J351" s="642"/>
      <c r="K351" s="643"/>
      <c r="L351" s="642"/>
      <c r="M351" s="644"/>
      <c r="N351" s="645"/>
      <c r="O351" s="646"/>
      <c r="P351" s="647"/>
      <c r="Q351" s="648"/>
    </row>
    <row r="352" spans="1:17" x14ac:dyDescent="0.2">
      <c r="A352" s="1299"/>
      <c r="B352" s="17">
        <v>3</v>
      </c>
      <c r="C352" s="640"/>
      <c r="D352" s="641"/>
      <c r="E352" s="641"/>
      <c r="F352" s="642"/>
      <c r="G352" s="642"/>
      <c r="H352" s="642"/>
      <c r="I352" s="642"/>
      <c r="J352" s="642"/>
      <c r="K352" s="643"/>
      <c r="L352" s="642"/>
      <c r="M352" s="644"/>
      <c r="N352" s="645"/>
      <c r="O352" s="646"/>
      <c r="P352" s="647"/>
      <c r="Q352" s="648"/>
    </row>
    <row r="353" spans="1:17" x14ac:dyDescent="0.2">
      <c r="A353" s="1299"/>
      <c r="B353" s="17">
        <v>4</v>
      </c>
      <c r="C353" s="640"/>
      <c r="D353" s="641"/>
      <c r="E353" s="641"/>
      <c r="F353" s="642"/>
      <c r="G353" s="642"/>
      <c r="H353" s="642"/>
      <c r="I353" s="642"/>
      <c r="J353" s="642"/>
      <c r="K353" s="643"/>
      <c r="L353" s="642"/>
      <c r="M353" s="644"/>
      <c r="N353" s="645"/>
      <c r="O353" s="646"/>
      <c r="P353" s="647"/>
      <c r="Q353" s="648"/>
    </row>
    <row r="354" spans="1:17" x14ac:dyDescent="0.2">
      <c r="A354" s="1299"/>
      <c r="B354" s="17">
        <v>5</v>
      </c>
      <c r="C354" s="640"/>
      <c r="D354" s="641"/>
      <c r="E354" s="641"/>
      <c r="F354" s="642"/>
      <c r="G354" s="642"/>
      <c r="H354" s="642"/>
      <c r="I354" s="642"/>
      <c r="J354" s="642"/>
      <c r="K354" s="643"/>
      <c r="L354" s="642"/>
      <c r="M354" s="644"/>
      <c r="N354" s="645"/>
      <c r="O354" s="646"/>
      <c r="P354" s="647"/>
      <c r="Q354" s="648"/>
    </row>
    <row r="355" spans="1:17" x14ac:dyDescent="0.2">
      <c r="A355" s="1299"/>
      <c r="B355" s="17">
        <v>6</v>
      </c>
      <c r="C355" s="640"/>
      <c r="D355" s="641"/>
      <c r="E355" s="641"/>
      <c r="F355" s="642"/>
      <c r="G355" s="642"/>
      <c r="H355" s="642"/>
      <c r="I355" s="642"/>
      <c r="J355" s="642"/>
      <c r="K355" s="643"/>
      <c r="L355" s="642"/>
      <c r="M355" s="644"/>
      <c r="N355" s="645"/>
      <c r="O355" s="646"/>
      <c r="P355" s="647"/>
      <c r="Q355" s="648"/>
    </row>
    <row r="356" spans="1:17" x14ac:dyDescent="0.2">
      <c r="A356" s="1299"/>
      <c r="B356" s="17">
        <v>7</v>
      </c>
      <c r="C356" s="640"/>
      <c r="D356" s="641"/>
      <c r="E356" s="641"/>
      <c r="F356" s="642"/>
      <c r="G356" s="642"/>
      <c r="H356" s="642"/>
      <c r="I356" s="642"/>
      <c r="J356" s="642"/>
      <c r="K356" s="643"/>
      <c r="L356" s="642"/>
      <c r="M356" s="644"/>
      <c r="N356" s="645"/>
      <c r="O356" s="646"/>
      <c r="P356" s="647"/>
      <c r="Q356" s="648"/>
    </row>
    <row r="357" spans="1:17" x14ac:dyDescent="0.2">
      <c r="A357" s="1299"/>
      <c r="B357" s="17">
        <v>8</v>
      </c>
      <c r="C357" s="640"/>
      <c r="D357" s="641"/>
      <c r="E357" s="641"/>
      <c r="F357" s="642"/>
      <c r="G357" s="642"/>
      <c r="H357" s="642"/>
      <c r="I357" s="642"/>
      <c r="J357" s="642"/>
      <c r="K357" s="643"/>
      <c r="L357" s="642"/>
      <c r="M357" s="644"/>
      <c r="N357" s="645"/>
      <c r="O357" s="646"/>
      <c r="P357" s="647"/>
      <c r="Q357" s="648"/>
    </row>
    <row r="358" spans="1:17" x14ac:dyDescent="0.2">
      <c r="A358" s="1299"/>
      <c r="B358" s="17">
        <v>9</v>
      </c>
      <c r="C358" s="649"/>
      <c r="D358" s="614"/>
      <c r="E358" s="614"/>
      <c r="F358" s="615"/>
      <c r="G358" s="615"/>
      <c r="H358" s="615"/>
      <c r="I358" s="615"/>
      <c r="J358" s="615"/>
      <c r="K358" s="616"/>
      <c r="L358" s="615"/>
      <c r="M358" s="617"/>
      <c r="N358" s="618"/>
      <c r="O358" s="619"/>
      <c r="P358" s="620"/>
      <c r="Q358" s="650"/>
    </row>
    <row r="359" spans="1:17" ht="12.75" thickBot="1" x14ac:dyDescent="0.25">
      <c r="A359" s="1300"/>
      <c r="B359" s="155">
        <v>10</v>
      </c>
      <c r="C359" s="651"/>
      <c r="D359" s="652"/>
      <c r="E359" s="652"/>
      <c r="F359" s="653"/>
      <c r="G359" s="653"/>
      <c r="H359" s="653"/>
      <c r="I359" s="653"/>
      <c r="J359" s="653"/>
      <c r="K359" s="654"/>
      <c r="L359" s="653"/>
      <c r="M359" s="655"/>
      <c r="N359" s="656"/>
      <c r="O359" s="657"/>
      <c r="P359" s="658"/>
      <c r="Q359" s="659"/>
    </row>
    <row r="360" spans="1:17" ht="12" x14ac:dyDescent="0.2">
      <c r="A360" s="87"/>
      <c r="B360" s="87"/>
      <c r="C360" s="88"/>
      <c r="D360" s="89"/>
      <c r="E360" s="89"/>
      <c r="F360" s="88"/>
      <c r="G360" s="88"/>
      <c r="H360" s="147"/>
      <c r="I360" s="147"/>
      <c r="J360" s="147"/>
      <c r="K360" s="148"/>
      <c r="L360" s="147"/>
      <c r="M360" s="149"/>
      <c r="N360" s="150"/>
      <c r="O360" s="151"/>
      <c r="P360" s="152"/>
      <c r="Q360" s="152"/>
    </row>
    <row r="361" spans="1:17" s="6" customFormat="1" ht="17.25" customHeight="1" x14ac:dyDescent="0.2">
      <c r="A361" s="1199" t="s">
        <v>276</v>
      </c>
      <c r="B361" s="1199"/>
      <c r="C361" s="1199"/>
      <c r="D361" s="1199"/>
      <c r="E361" s="1199"/>
      <c r="F361" s="1199"/>
      <c r="G361" s="1199"/>
      <c r="H361" s="1199"/>
      <c r="I361" s="1199"/>
      <c r="J361" s="1199"/>
      <c r="K361" s="1199"/>
      <c r="L361" s="1199"/>
      <c r="M361" s="1199"/>
      <c r="N361" s="1199"/>
      <c r="O361" s="1199"/>
      <c r="P361" s="1199"/>
      <c r="Q361" s="1199"/>
    </row>
    <row r="362" spans="1:17" ht="13.5" thickBot="1" x14ac:dyDescent="0.25">
      <c r="A362" s="460"/>
      <c r="B362" s="460"/>
      <c r="C362" s="460"/>
      <c r="D362" s="460"/>
      <c r="E362" s="1165" t="s">
        <v>268</v>
      </c>
      <c r="F362" s="1165"/>
      <c r="G362" s="1165"/>
      <c r="H362" s="1165"/>
      <c r="I362" s="460">
        <v>2</v>
      </c>
      <c r="J362" s="460" t="s">
        <v>267</v>
      </c>
      <c r="K362" s="460" t="s">
        <v>269</v>
      </c>
      <c r="L362" s="461">
        <v>481</v>
      </c>
      <c r="M362" s="460"/>
      <c r="N362" s="460"/>
      <c r="O362" s="460"/>
      <c r="P362" s="460"/>
      <c r="Q362" s="460"/>
    </row>
    <row r="363" spans="1:17" x14ac:dyDescent="0.2">
      <c r="A363" s="1200" t="s">
        <v>1</v>
      </c>
      <c r="B363" s="1183" t="s">
        <v>0</v>
      </c>
      <c r="C363" s="1185" t="s">
        <v>2</v>
      </c>
      <c r="D363" s="1185" t="s">
        <v>3</v>
      </c>
      <c r="E363" s="1185" t="s">
        <v>11</v>
      </c>
      <c r="F363" s="1188" t="s">
        <v>12</v>
      </c>
      <c r="G363" s="1189"/>
      <c r="H363" s="1189"/>
      <c r="I363" s="1190"/>
      <c r="J363" s="1185" t="s">
        <v>4</v>
      </c>
      <c r="K363" s="1185" t="s">
        <v>13</v>
      </c>
      <c r="L363" s="1185" t="s">
        <v>5</v>
      </c>
      <c r="M363" s="1185" t="s">
        <v>6</v>
      </c>
      <c r="N363" s="1185" t="s">
        <v>14</v>
      </c>
      <c r="O363" s="1204" t="s">
        <v>15</v>
      </c>
      <c r="P363" s="1185" t="s">
        <v>22</v>
      </c>
      <c r="Q363" s="1193" t="s">
        <v>23</v>
      </c>
    </row>
    <row r="364" spans="1:17" ht="33.75" x14ac:dyDescent="0.2">
      <c r="A364" s="1201"/>
      <c r="B364" s="1184"/>
      <c r="C364" s="1186"/>
      <c r="D364" s="1187"/>
      <c r="E364" s="1187"/>
      <c r="F364" s="459" t="s">
        <v>16</v>
      </c>
      <c r="G364" s="459" t="s">
        <v>17</v>
      </c>
      <c r="H364" s="459" t="s">
        <v>18</v>
      </c>
      <c r="I364" s="459" t="s">
        <v>19</v>
      </c>
      <c r="J364" s="1187"/>
      <c r="K364" s="1187"/>
      <c r="L364" s="1187"/>
      <c r="M364" s="1187"/>
      <c r="N364" s="1187"/>
      <c r="O364" s="1205"/>
      <c r="P364" s="1187"/>
      <c r="Q364" s="1194"/>
    </row>
    <row r="365" spans="1:17" x14ac:dyDescent="0.2">
      <c r="A365" s="1202"/>
      <c r="B365" s="1203"/>
      <c r="C365" s="1187"/>
      <c r="D365" s="69" t="s">
        <v>7</v>
      </c>
      <c r="E365" s="69" t="s">
        <v>8</v>
      </c>
      <c r="F365" s="69" t="s">
        <v>9</v>
      </c>
      <c r="G365" s="69" t="s">
        <v>9</v>
      </c>
      <c r="H365" s="69" t="s">
        <v>9</v>
      </c>
      <c r="I365" s="69" t="s">
        <v>9</v>
      </c>
      <c r="J365" s="69" t="s">
        <v>20</v>
      </c>
      <c r="K365" s="69" t="s">
        <v>9</v>
      </c>
      <c r="L365" s="69" t="s">
        <v>20</v>
      </c>
      <c r="M365" s="69" t="s">
        <v>55</v>
      </c>
      <c r="N365" s="69" t="s">
        <v>294</v>
      </c>
      <c r="O365" s="69" t="s">
        <v>295</v>
      </c>
      <c r="P365" s="70" t="s">
        <v>24</v>
      </c>
      <c r="Q365" s="71" t="s">
        <v>296</v>
      </c>
    </row>
    <row r="366" spans="1:17" ht="12" thickBot="1" x14ac:dyDescent="0.25">
      <c r="A366" s="72">
        <v>1</v>
      </c>
      <c r="B366" s="73">
        <v>2</v>
      </c>
      <c r="C366" s="74">
        <v>3</v>
      </c>
      <c r="D366" s="75">
        <v>4</v>
      </c>
      <c r="E366" s="75">
        <v>5</v>
      </c>
      <c r="F366" s="75">
        <v>6</v>
      </c>
      <c r="G366" s="75">
        <v>7</v>
      </c>
      <c r="H366" s="75">
        <v>8</v>
      </c>
      <c r="I366" s="75">
        <v>9</v>
      </c>
      <c r="J366" s="75">
        <v>10</v>
      </c>
      <c r="K366" s="75">
        <v>11</v>
      </c>
      <c r="L366" s="74">
        <v>12</v>
      </c>
      <c r="M366" s="75">
        <v>13</v>
      </c>
      <c r="N366" s="75">
        <v>14</v>
      </c>
      <c r="O366" s="76">
        <v>15</v>
      </c>
      <c r="P366" s="74">
        <v>16</v>
      </c>
      <c r="Q366" s="77">
        <v>17</v>
      </c>
    </row>
    <row r="367" spans="1:17" x14ac:dyDescent="0.2">
      <c r="A367" s="1206" t="s">
        <v>63</v>
      </c>
      <c r="B367" s="154">
        <v>1</v>
      </c>
      <c r="C367" s="915" t="s">
        <v>569</v>
      </c>
      <c r="D367" s="916">
        <v>55</v>
      </c>
      <c r="E367" s="916">
        <v>1993</v>
      </c>
      <c r="F367" s="917">
        <v>36.277000000000001</v>
      </c>
      <c r="G367" s="918">
        <v>9.18</v>
      </c>
      <c r="H367" s="918">
        <v>8.64</v>
      </c>
      <c r="I367" s="918">
        <v>18.456999</v>
      </c>
      <c r="J367" s="918">
        <v>3524.86</v>
      </c>
      <c r="K367" s="919">
        <v>18.456999</v>
      </c>
      <c r="L367" s="918">
        <v>3524.86</v>
      </c>
      <c r="M367" s="920">
        <v>5.2362360490913109E-3</v>
      </c>
      <c r="N367" s="921">
        <v>71.722000000000008</v>
      </c>
      <c r="O367" s="922">
        <v>0.37555332191292706</v>
      </c>
      <c r="P367" s="1020">
        <v>314.17416294547866</v>
      </c>
      <c r="Q367" s="923">
        <v>22.533199314775622</v>
      </c>
    </row>
    <row r="368" spans="1:17" x14ac:dyDescent="0.2">
      <c r="A368" s="1207"/>
      <c r="B368" s="78">
        <v>2</v>
      </c>
      <c r="C368" s="1021" t="s">
        <v>570</v>
      </c>
      <c r="D368" s="1022">
        <v>55</v>
      </c>
      <c r="E368" s="1022">
        <v>1990</v>
      </c>
      <c r="F368" s="1023">
        <v>43.845999999999997</v>
      </c>
      <c r="G368" s="1024">
        <v>6.7528079999999999</v>
      </c>
      <c r="H368" s="1024">
        <v>12.56</v>
      </c>
      <c r="I368" s="1024">
        <v>24.533193000000001</v>
      </c>
      <c r="J368" s="1024">
        <v>3527.73</v>
      </c>
      <c r="K368" s="1025">
        <v>24.533193000000001</v>
      </c>
      <c r="L368" s="1024">
        <v>3527.73</v>
      </c>
      <c r="M368" s="1026">
        <v>6.9543851145070631E-3</v>
      </c>
      <c r="N368" s="1027">
        <v>71.722000000000008</v>
      </c>
      <c r="O368" s="1028">
        <v>0.49878240918267563</v>
      </c>
      <c r="P368" s="1029">
        <v>417.26310687042377</v>
      </c>
      <c r="Q368" s="1030">
        <v>29.926944550960535</v>
      </c>
    </row>
    <row r="369" spans="1:17" x14ac:dyDescent="0.2">
      <c r="A369" s="1207"/>
      <c r="B369" s="78">
        <v>3</v>
      </c>
      <c r="C369" s="1021" t="s">
        <v>572</v>
      </c>
      <c r="D369" s="1022">
        <v>25</v>
      </c>
      <c r="E369" s="1022">
        <v>1978</v>
      </c>
      <c r="F369" s="1023">
        <v>14.446999999999999</v>
      </c>
      <c r="G369" s="1024">
        <v>2.18892</v>
      </c>
      <c r="H369" s="1024">
        <v>1</v>
      </c>
      <c r="I369" s="1024">
        <v>11.25808</v>
      </c>
      <c r="J369" s="1024">
        <v>1284.25</v>
      </c>
      <c r="K369" s="1025">
        <v>11.25808</v>
      </c>
      <c r="L369" s="1024">
        <v>1284.25</v>
      </c>
      <c r="M369" s="1026">
        <v>8.7662682499513329E-3</v>
      </c>
      <c r="N369" s="1027">
        <v>71.722000000000008</v>
      </c>
      <c r="O369" s="1028">
        <v>0.62873429142300952</v>
      </c>
      <c r="P369" s="1029">
        <v>525.97609499707994</v>
      </c>
      <c r="Q369" s="1030">
        <v>37.724057485380577</v>
      </c>
    </row>
    <row r="370" spans="1:17" x14ac:dyDescent="0.2">
      <c r="A370" s="1207"/>
      <c r="B370" s="78">
        <v>4</v>
      </c>
      <c r="C370" s="1021" t="s">
        <v>571</v>
      </c>
      <c r="D370" s="1022">
        <v>44</v>
      </c>
      <c r="E370" s="1022">
        <v>2004</v>
      </c>
      <c r="F370" s="1023">
        <v>21.076000000000001</v>
      </c>
      <c r="G370" s="1024">
        <v>1.8360000000000001</v>
      </c>
      <c r="H370" s="1024">
        <v>3.52</v>
      </c>
      <c r="I370" s="1024">
        <v>15.720001999999999</v>
      </c>
      <c r="J370" s="1024">
        <v>1548.41</v>
      </c>
      <c r="K370" s="1025">
        <v>15.720001999999999</v>
      </c>
      <c r="L370" s="1024">
        <v>1548.41</v>
      </c>
      <c r="M370" s="1026">
        <v>1.0152351121472994E-2</v>
      </c>
      <c r="N370" s="1027">
        <v>71.722000000000008</v>
      </c>
      <c r="O370" s="1028">
        <v>0.72814692713428608</v>
      </c>
      <c r="P370" s="1029">
        <v>609.14106728837953</v>
      </c>
      <c r="Q370" s="1030">
        <v>43.688815628057164</v>
      </c>
    </row>
    <row r="371" spans="1:17" x14ac:dyDescent="0.2">
      <c r="A371" s="1207"/>
      <c r="B371" s="78">
        <v>5</v>
      </c>
      <c r="C371" s="1021" t="s">
        <v>573</v>
      </c>
      <c r="D371" s="1022">
        <v>54</v>
      </c>
      <c r="E371" s="1022">
        <v>1992</v>
      </c>
      <c r="F371" s="1023">
        <v>40.958570999999999</v>
      </c>
      <c r="G371" s="1024">
        <v>4.7750279999999998</v>
      </c>
      <c r="H371" s="1024">
        <v>8.64</v>
      </c>
      <c r="I371" s="1024">
        <v>27.543545999999999</v>
      </c>
      <c r="J371" s="1024">
        <v>2632.94</v>
      </c>
      <c r="K371" s="1025">
        <v>27.543545999999999</v>
      </c>
      <c r="L371" s="1024">
        <v>2632.94</v>
      </c>
      <c r="M371" s="1026">
        <v>1.0461136979953968E-2</v>
      </c>
      <c r="N371" s="1027">
        <v>71.722000000000008</v>
      </c>
      <c r="O371" s="1028">
        <v>0.75029366647625861</v>
      </c>
      <c r="P371" s="1029">
        <v>627.66821879723807</v>
      </c>
      <c r="Q371" s="1030">
        <v>45.017619988575511</v>
      </c>
    </row>
    <row r="372" spans="1:17" x14ac:dyDescent="0.2">
      <c r="A372" s="1207"/>
      <c r="B372" s="78">
        <v>6</v>
      </c>
      <c r="C372" s="1021"/>
      <c r="D372" s="1022"/>
      <c r="E372" s="1022"/>
      <c r="F372" s="1023"/>
      <c r="G372" s="1024"/>
      <c r="H372" s="1024"/>
      <c r="I372" s="1024"/>
      <c r="J372" s="1024"/>
      <c r="K372" s="1025"/>
      <c r="L372" s="1024"/>
      <c r="M372" s="1026"/>
      <c r="N372" s="1027"/>
      <c r="O372" s="1028"/>
      <c r="P372" s="1029"/>
      <c r="Q372" s="1030"/>
    </row>
    <row r="373" spans="1:17" x14ac:dyDescent="0.2">
      <c r="A373" s="1207"/>
      <c r="B373" s="78">
        <v>7</v>
      </c>
      <c r="C373" s="168" t="s">
        <v>277</v>
      </c>
      <c r="D373" s="169"/>
      <c r="E373" s="169"/>
      <c r="F373" s="170"/>
      <c r="G373" s="171"/>
      <c r="H373" s="171"/>
      <c r="I373" s="171"/>
      <c r="J373" s="171"/>
      <c r="K373" s="172"/>
      <c r="L373" s="171"/>
      <c r="M373" s="173"/>
      <c r="N373" s="174"/>
      <c r="O373" s="175"/>
      <c r="P373" s="660"/>
      <c r="Q373" s="177"/>
    </row>
    <row r="374" spans="1:17" x14ac:dyDescent="0.2">
      <c r="A374" s="1207"/>
      <c r="B374" s="78">
        <v>8</v>
      </c>
      <c r="C374" s="168"/>
      <c r="D374" s="169"/>
      <c r="E374" s="169"/>
      <c r="F374" s="170"/>
      <c r="G374" s="171"/>
      <c r="H374" s="171"/>
      <c r="I374" s="171"/>
      <c r="J374" s="171"/>
      <c r="K374" s="172"/>
      <c r="L374" s="171"/>
      <c r="M374" s="173"/>
      <c r="N374" s="174"/>
      <c r="O374" s="175"/>
      <c r="P374" s="660"/>
      <c r="Q374" s="177"/>
    </row>
    <row r="375" spans="1:17" x14ac:dyDescent="0.2">
      <c r="A375" s="1207"/>
      <c r="B375" s="78">
        <v>9</v>
      </c>
      <c r="C375" s="168"/>
      <c r="D375" s="169"/>
      <c r="E375" s="169"/>
      <c r="F375" s="170"/>
      <c r="G375" s="171"/>
      <c r="H375" s="171"/>
      <c r="I375" s="171"/>
      <c r="J375" s="171"/>
      <c r="K375" s="172"/>
      <c r="L375" s="171"/>
      <c r="M375" s="173"/>
      <c r="N375" s="174"/>
      <c r="O375" s="175"/>
      <c r="P375" s="660"/>
      <c r="Q375" s="177"/>
    </row>
    <row r="376" spans="1:17" ht="12" thickBot="1" x14ac:dyDescent="0.25">
      <c r="A376" s="1208"/>
      <c r="B376" s="232">
        <v>10</v>
      </c>
      <c r="C376" s="621"/>
      <c r="D376" s="622"/>
      <c r="E376" s="622"/>
      <c r="F376" s="623"/>
      <c r="G376" s="624"/>
      <c r="H376" s="624"/>
      <c r="I376" s="624"/>
      <c r="J376" s="624"/>
      <c r="K376" s="625"/>
      <c r="L376" s="624"/>
      <c r="M376" s="626"/>
      <c r="N376" s="627"/>
      <c r="O376" s="628"/>
      <c r="P376" s="663"/>
      <c r="Q376" s="231"/>
    </row>
    <row r="377" spans="1:17" x14ac:dyDescent="0.2">
      <c r="A377" s="1209" t="s">
        <v>69</v>
      </c>
      <c r="B377" s="10">
        <v>1</v>
      </c>
      <c r="C377" s="1031" t="s">
        <v>373</v>
      </c>
      <c r="D377" s="1032">
        <v>101</v>
      </c>
      <c r="E377" s="1032">
        <v>1968</v>
      </c>
      <c r="F377" s="1033">
        <v>65.727999999999994</v>
      </c>
      <c r="G377" s="1033">
        <v>7.941567</v>
      </c>
      <c r="H377" s="1033">
        <v>15.92</v>
      </c>
      <c r="I377" s="1033">
        <v>41.866433999999998</v>
      </c>
      <c r="J377" s="1033">
        <v>4482.08</v>
      </c>
      <c r="K377" s="1034">
        <v>41.866433999999998</v>
      </c>
      <c r="L377" s="1033">
        <v>4482.08</v>
      </c>
      <c r="M377" s="1035">
        <v>9.340849337807447E-3</v>
      </c>
      <c r="N377" s="1036">
        <v>71.722000000000008</v>
      </c>
      <c r="O377" s="1037">
        <v>0.66994439620622581</v>
      </c>
      <c r="P377" s="1038">
        <v>560.45096026844692</v>
      </c>
      <c r="Q377" s="1039">
        <v>40.196663772373554</v>
      </c>
    </row>
    <row r="378" spans="1:17" x14ac:dyDescent="0.2">
      <c r="A378" s="1210"/>
      <c r="B378" s="11">
        <v>2</v>
      </c>
      <c r="C378" s="1040" t="s">
        <v>371</v>
      </c>
      <c r="D378" s="1041">
        <v>22</v>
      </c>
      <c r="E378" s="1041">
        <v>1994</v>
      </c>
      <c r="F378" s="1042">
        <v>16.54</v>
      </c>
      <c r="G378" s="1042">
        <v>2.0279129999999999</v>
      </c>
      <c r="H378" s="1042">
        <v>3.52</v>
      </c>
      <c r="I378" s="1042">
        <v>10.992084999999999</v>
      </c>
      <c r="J378" s="1042">
        <v>1162.77</v>
      </c>
      <c r="K378" s="1043">
        <v>10.992084999999999</v>
      </c>
      <c r="L378" s="1042">
        <v>1162.77</v>
      </c>
      <c r="M378" s="1044">
        <v>9.4533613698323821E-3</v>
      </c>
      <c r="N378" s="1045">
        <v>71.722000000000008</v>
      </c>
      <c r="O378" s="1046">
        <v>0.67801398416711822</v>
      </c>
      <c r="P378" s="1047">
        <v>567.20168218994297</v>
      </c>
      <c r="Q378" s="1048">
        <v>40.680839050027096</v>
      </c>
    </row>
    <row r="379" spans="1:17" x14ac:dyDescent="0.2">
      <c r="A379" s="1210"/>
      <c r="B379" s="11">
        <v>3</v>
      </c>
      <c r="C379" s="1040" t="s">
        <v>370</v>
      </c>
      <c r="D379" s="1041">
        <v>103</v>
      </c>
      <c r="E379" s="1041">
        <v>1965</v>
      </c>
      <c r="F379" s="1042">
        <v>66.539000000000001</v>
      </c>
      <c r="G379" s="1042">
        <v>8.3992129999999996</v>
      </c>
      <c r="H379" s="1042">
        <v>15.92</v>
      </c>
      <c r="I379" s="1042">
        <v>42.219791999999998</v>
      </c>
      <c r="J379" s="1042">
        <v>4447.51</v>
      </c>
      <c r="K379" s="1043">
        <v>42.219791999999998</v>
      </c>
      <c r="L379" s="1042">
        <v>4447.51</v>
      </c>
      <c r="M379" s="1044">
        <v>9.4929054684531333E-3</v>
      </c>
      <c r="N379" s="1045">
        <v>71.722000000000008</v>
      </c>
      <c r="O379" s="1046">
        <v>0.68085016600839576</v>
      </c>
      <c r="P379" s="1047">
        <v>569.57432810718797</v>
      </c>
      <c r="Q379" s="1048">
        <v>40.851009960503738</v>
      </c>
    </row>
    <row r="380" spans="1:17" x14ac:dyDescent="0.2">
      <c r="A380" s="1210"/>
      <c r="B380" s="11">
        <v>4</v>
      </c>
      <c r="C380" s="1040" t="s">
        <v>369</v>
      </c>
      <c r="D380" s="1041">
        <v>80</v>
      </c>
      <c r="E380" s="1041">
        <v>1964</v>
      </c>
      <c r="F380" s="1042">
        <v>55.438000000000002</v>
      </c>
      <c r="G380" s="1042">
        <v>5.740837</v>
      </c>
      <c r="H380" s="1042">
        <v>12.8</v>
      </c>
      <c r="I380" s="1042">
        <v>36.89716</v>
      </c>
      <c r="J380" s="1042">
        <v>3831.94</v>
      </c>
      <c r="K380" s="1043">
        <v>36.89716</v>
      </c>
      <c r="L380" s="1042">
        <v>3831.94</v>
      </c>
      <c r="M380" s="1044">
        <v>9.6288459631413848E-3</v>
      </c>
      <c r="N380" s="1045">
        <v>71.722000000000008</v>
      </c>
      <c r="O380" s="1046">
        <v>0.69060009016842649</v>
      </c>
      <c r="P380" s="1047">
        <v>577.73075778848306</v>
      </c>
      <c r="Q380" s="1048">
        <v>41.436005410105587</v>
      </c>
    </row>
    <row r="381" spans="1:17" x14ac:dyDescent="0.2">
      <c r="A381" s="1210"/>
      <c r="B381" s="11">
        <v>5</v>
      </c>
      <c r="C381" s="1040" t="s">
        <v>378</v>
      </c>
      <c r="D381" s="1041">
        <v>55</v>
      </c>
      <c r="E381" s="1041">
        <v>1995</v>
      </c>
      <c r="F381" s="1042">
        <v>47.057000000000002</v>
      </c>
      <c r="G381" s="1042">
        <v>6.2713169999999998</v>
      </c>
      <c r="H381" s="1042">
        <v>8.7200000000000006</v>
      </c>
      <c r="I381" s="1042">
        <v>32.065683</v>
      </c>
      <c r="J381" s="1042">
        <v>3308.16</v>
      </c>
      <c r="K381" s="1043">
        <v>32.065683</v>
      </c>
      <c r="L381" s="1042">
        <v>3308.16</v>
      </c>
      <c r="M381" s="1044">
        <v>9.6929057240278584E-3</v>
      </c>
      <c r="N381" s="1045">
        <v>71.722000000000008</v>
      </c>
      <c r="O381" s="1046">
        <v>0.69519458433872616</v>
      </c>
      <c r="P381" s="1047">
        <v>581.57434344167143</v>
      </c>
      <c r="Q381" s="1048">
        <v>41.711675060323564</v>
      </c>
    </row>
    <row r="382" spans="1:17" x14ac:dyDescent="0.2">
      <c r="A382" s="1210"/>
      <c r="B382" s="11">
        <v>6</v>
      </c>
      <c r="C382" s="1040" t="s">
        <v>375</v>
      </c>
      <c r="D382" s="1041">
        <v>101</v>
      </c>
      <c r="E382" s="1041">
        <v>1966</v>
      </c>
      <c r="F382" s="1042">
        <v>68.887</v>
      </c>
      <c r="G382" s="1042">
        <v>8.2579560000000001</v>
      </c>
      <c r="H382" s="1042">
        <v>15.84</v>
      </c>
      <c r="I382" s="1042">
        <v>44.789042000000002</v>
      </c>
      <c r="J382" s="1042">
        <v>4481.51</v>
      </c>
      <c r="K382" s="1043">
        <v>44.789042000000002</v>
      </c>
      <c r="L382" s="1042">
        <v>4481.51</v>
      </c>
      <c r="M382" s="1044">
        <v>9.9941854419604102E-3</v>
      </c>
      <c r="N382" s="1045">
        <v>71.722000000000008</v>
      </c>
      <c r="O382" s="1046">
        <v>0.7168029682682846</v>
      </c>
      <c r="P382" s="1047">
        <v>599.65112651762468</v>
      </c>
      <c r="Q382" s="1048">
        <v>43.008178096097076</v>
      </c>
    </row>
    <row r="383" spans="1:17" x14ac:dyDescent="0.2">
      <c r="A383" s="1210"/>
      <c r="B383" s="11">
        <v>7</v>
      </c>
      <c r="C383" s="1040" t="s">
        <v>374</v>
      </c>
      <c r="D383" s="1041">
        <v>80</v>
      </c>
      <c r="E383" s="1041">
        <v>1964</v>
      </c>
      <c r="F383" s="1042">
        <v>58.607999999999997</v>
      </c>
      <c r="G383" s="1042">
        <v>5.8700999999999999</v>
      </c>
      <c r="H383" s="1042">
        <v>12.72</v>
      </c>
      <c r="I383" s="1042">
        <v>40.017907999999998</v>
      </c>
      <c r="J383" s="1042">
        <v>3830.86</v>
      </c>
      <c r="K383" s="1043">
        <v>40.017907999999998</v>
      </c>
      <c r="L383" s="1042">
        <v>3830.86</v>
      </c>
      <c r="M383" s="1044">
        <v>1.0446194327122368E-2</v>
      </c>
      <c r="N383" s="1045">
        <v>71.722000000000008</v>
      </c>
      <c r="O383" s="1046">
        <v>0.74922194952987053</v>
      </c>
      <c r="P383" s="1047">
        <v>626.77165962734205</v>
      </c>
      <c r="Q383" s="1048">
        <v>44.953316971792226</v>
      </c>
    </row>
    <row r="384" spans="1:17" x14ac:dyDescent="0.2">
      <c r="A384" s="1210"/>
      <c r="B384" s="11">
        <v>8</v>
      </c>
      <c r="C384" s="1040" t="s">
        <v>376</v>
      </c>
      <c r="D384" s="1041">
        <v>60</v>
      </c>
      <c r="E384" s="1041">
        <v>1988</v>
      </c>
      <c r="F384" s="1042">
        <v>39.31</v>
      </c>
      <c r="G384" s="1042">
        <v>4.382962</v>
      </c>
      <c r="H384" s="1042">
        <v>9.6</v>
      </c>
      <c r="I384" s="1042">
        <v>25.32704</v>
      </c>
      <c r="J384" s="1042">
        <v>2363.7600000000002</v>
      </c>
      <c r="K384" s="1043">
        <v>25.32704</v>
      </c>
      <c r="L384" s="1042">
        <v>2363.7600000000002</v>
      </c>
      <c r="M384" s="1044">
        <v>1.0714725691271533E-2</v>
      </c>
      <c r="N384" s="1045">
        <v>71.722000000000008</v>
      </c>
      <c r="O384" s="1046">
        <v>0.76848155602937696</v>
      </c>
      <c r="P384" s="1047">
        <v>642.88354147629195</v>
      </c>
      <c r="Q384" s="1048">
        <v>46.108893361762618</v>
      </c>
    </row>
    <row r="385" spans="1:17" x14ac:dyDescent="0.2">
      <c r="A385" s="1210"/>
      <c r="B385" s="11">
        <v>9</v>
      </c>
      <c r="C385" s="1040" t="s">
        <v>372</v>
      </c>
      <c r="D385" s="1041">
        <v>75</v>
      </c>
      <c r="E385" s="1041">
        <v>1987</v>
      </c>
      <c r="F385" s="1042">
        <v>62.573999999999998</v>
      </c>
      <c r="G385" s="1042">
        <v>6.9446700000000003</v>
      </c>
      <c r="H385" s="1042">
        <v>12</v>
      </c>
      <c r="I385" s="1042">
        <v>43.629330000000003</v>
      </c>
      <c r="J385" s="1042">
        <v>4017.2</v>
      </c>
      <c r="K385" s="1043">
        <v>43.629330000000003</v>
      </c>
      <c r="L385" s="1042">
        <v>4017.2</v>
      </c>
      <c r="M385" s="1044">
        <v>1.0860631783331675E-2</v>
      </c>
      <c r="N385" s="1045">
        <v>71.722000000000008</v>
      </c>
      <c r="O385" s="1046">
        <v>0.77894623276411445</v>
      </c>
      <c r="P385" s="1047">
        <v>651.63790699990045</v>
      </c>
      <c r="Q385" s="1048">
        <v>46.736773965846865</v>
      </c>
    </row>
    <row r="386" spans="1:17" ht="12" thickBot="1" x14ac:dyDescent="0.25">
      <c r="A386" s="1211"/>
      <c r="B386" s="38">
        <v>10</v>
      </c>
      <c r="C386" s="1040" t="s">
        <v>377</v>
      </c>
      <c r="D386" s="1041">
        <v>100</v>
      </c>
      <c r="E386" s="1041">
        <v>1973</v>
      </c>
      <c r="F386" s="1042">
        <v>71.394000000000005</v>
      </c>
      <c r="G386" s="1042">
        <v>7.797237</v>
      </c>
      <c r="H386" s="1042">
        <v>15.971</v>
      </c>
      <c r="I386" s="1042">
        <v>47.625765000000001</v>
      </c>
      <c r="J386" s="1042">
        <v>4362.3100000000004</v>
      </c>
      <c r="K386" s="1043">
        <v>47.625765000000001</v>
      </c>
      <c r="L386" s="1042">
        <v>4362.3100000000004</v>
      </c>
      <c r="M386" s="1044">
        <v>1.0917556294715414E-2</v>
      </c>
      <c r="N386" s="1045">
        <v>71.722000000000008</v>
      </c>
      <c r="O386" s="1046">
        <v>0.78302897256957904</v>
      </c>
      <c r="P386" s="1047">
        <v>655.05337768292486</v>
      </c>
      <c r="Q386" s="1048">
        <v>46.981738354174738</v>
      </c>
    </row>
    <row r="387" spans="1:17" x14ac:dyDescent="0.2">
      <c r="A387" s="1212" t="s">
        <v>78</v>
      </c>
      <c r="B387" s="79">
        <v>1</v>
      </c>
      <c r="C387" s="1049" t="s">
        <v>379</v>
      </c>
      <c r="D387" s="1050">
        <v>51</v>
      </c>
      <c r="E387" s="1050">
        <v>1988</v>
      </c>
      <c r="F387" s="1051">
        <v>41.213000000000001</v>
      </c>
      <c r="G387" s="1051">
        <v>3.0623459999999998</v>
      </c>
      <c r="H387" s="1051">
        <v>8</v>
      </c>
      <c r="I387" s="1051">
        <v>30.150658</v>
      </c>
      <c r="J387" s="1051">
        <v>1853.38</v>
      </c>
      <c r="K387" s="1052">
        <v>30.150658</v>
      </c>
      <c r="L387" s="1051">
        <v>1853.38</v>
      </c>
      <c r="M387" s="1053">
        <v>1.6267931023319557E-2</v>
      </c>
      <c r="N387" s="1054">
        <v>71.722000000000008</v>
      </c>
      <c r="O387" s="1055">
        <v>1.1667685488545254</v>
      </c>
      <c r="P387" s="1056">
        <v>976.0758613991735</v>
      </c>
      <c r="Q387" s="1057">
        <v>70.006112931271531</v>
      </c>
    </row>
    <row r="388" spans="1:17" x14ac:dyDescent="0.2">
      <c r="A388" s="1213"/>
      <c r="B388" s="80">
        <v>2</v>
      </c>
      <c r="C388" s="178"/>
      <c r="D388" s="179"/>
      <c r="E388" s="179"/>
      <c r="F388" s="180"/>
      <c r="G388" s="180"/>
      <c r="H388" s="180"/>
      <c r="I388" s="180"/>
      <c r="J388" s="180"/>
      <c r="K388" s="181"/>
      <c r="L388" s="180"/>
      <c r="M388" s="182"/>
      <c r="N388" s="183"/>
      <c r="O388" s="184"/>
      <c r="P388" s="661"/>
      <c r="Q388" s="185"/>
    </row>
    <row r="389" spans="1:17" x14ac:dyDescent="0.2">
      <c r="A389" s="1213"/>
      <c r="B389" s="80">
        <v>3</v>
      </c>
      <c r="C389" s="178"/>
      <c r="D389" s="179"/>
      <c r="E389" s="179"/>
      <c r="F389" s="180"/>
      <c r="G389" s="180"/>
      <c r="H389" s="180"/>
      <c r="I389" s="180"/>
      <c r="J389" s="180"/>
      <c r="K389" s="181"/>
      <c r="L389" s="180"/>
      <c r="M389" s="182"/>
      <c r="N389" s="183"/>
      <c r="O389" s="184"/>
      <c r="P389" s="661"/>
      <c r="Q389" s="185"/>
    </row>
    <row r="390" spans="1:17" x14ac:dyDescent="0.2">
      <c r="A390" s="1213"/>
      <c r="B390" s="80">
        <v>4</v>
      </c>
      <c r="C390" s="178"/>
      <c r="D390" s="179"/>
      <c r="E390" s="179"/>
      <c r="F390" s="180"/>
      <c r="G390" s="180"/>
      <c r="H390" s="180"/>
      <c r="I390" s="180"/>
      <c r="J390" s="180"/>
      <c r="K390" s="181"/>
      <c r="L390" s="180"/>
      <c r="M390" s="182"/>
      <c r="N390" s="183"/>
      <c r="O390" s="184"/>
      <c r="P390" s="661"/>
      <c r="Q390" s="185"/>
    </row>
    <row r="391" spans="1:17" x14ac:dyDescent="0.2">
      <c r="A391" s="1213"/>
      <c r="B391" s="80">
        <v>5</v>
      </c>
      <c r="C391" s="178"/>
      <c r="D391" s="179"/>
      <c r="E391" s="179"/>
      <c r="F391" s="180"/>
      <c r="G391" s="180"/>
      <c r="H391" s="180"/>
      <c r="I391" s="180"/>
      <c r="J391" s="180"/>
      <c r="K391" s="181"/>
      <c r="L391" s="180"/>
      <c r="M391" s="182"/>
      <c r="N391" s="183"/>
      <c r="O391" s="184"/>
      <c r="P391" s="661"/>
      <c r="Q391" s="185"/>
    </row>
    <row r="392" spans="1:17" x14ac:dyDescent="0.2">
      <c r="A392" s="1213"/>
      <c r="B392" s="80">
        <v>6</v>
      </c>
      <c r="C392" s="178"/>
      <c r="D392" s="179"/>
      <c r="E392" s="179"/>
      <c r="F392" s="180"/>
      <c r="G392" s="180"/>
      <c r="H392" s="180"/>
      <c r="I392" s="180"/>
      <c r="J392" s="180"/>
      <c r="K392" s="181"/>
      <c r="L392" s="180"/>
      <c r="M392" s="182"/>
      <c r="N392" s="183"/>
      <c r="O392" s="184"/>
      <c r="P392" s="661"/>
      <c r="Q392" s="185"/>
    </row>
    <row r="393" spans="1:17" x14ac:dyDescent="0.2">
      <c r="A393" s="1213"/>
      <c r="B393" s="80">
        <v>7</v>
      </c>
      <c r="C393" s="178"/>
      <c r="D393" s="179"/>
      <c r="E393" s="179"/>
      <c r="F393" s="180"/>
      <c r="G393" s="180"/>
      <c r="H393" s="180"/>
      <c r="I393" s="180"/>
      <c r="J393" s="180"/>
      <c r="K393" s="181"/>
      <c r="L393" s="180"/>
      <c r="M393" s="182"/>
      <c r="N393" s="183"/>
      <c r="O393" s="184"/>
      <c r="P393" s="661"/>
      <c r="Q393" s="185"/>
    </row>
    <row r="394" spans="1:17" x14ac:dyDescent="0.2">
      <c r="A394" s="1213"/>
      <c r="B394" s="80">
        <v>8</v>
      </c>
      <c r="C394" s="178"/>
      <c r="D394" s="179"/>
      <c r="E394" s="179"/>
      <c r="F394" s="180"/>
      <c r="G394" s="180"/>
      <c r="H394" s="180"/>
      <c r="I394" s="180"/>
      <c r="J394" s="180"/>
      <c r="K394" s="181"/>
      <c r="L394" s="180"/>
      <c r="M394" s="182"/>
      <c r="N394" s="183"/>
      <c r="O394" s="184"/>
      <c r="P394" s="661"/>
      <c r="Q394" s="185"/>
    </row>
    <row r="395" spans="1:17" x14ac:dyDescent="0.2">
      <c r="A395" s="1213"/>
      <c r="B395" s="80">
        <v>9</v>
      </c>
      <c r="C395" s="178"/>
      <c r="D395" s="179"/>
      <c r="E395" s="179"/>
      <c r="F395" s="180"/>
      <c r="G395" s="180"/>
      <c r="H395" s="180"/>
      <c r="I395" s="180"/>
      <c r="J395" s="180"/>
      <c r="K395" s="181"/>
      <c r="L395" s="180"/>
      <c r="M395" s="182"/>
      <c r="N395" s="183"/>
      <c r="O395" s="184"/>
      <c r="P395" s="661"/>
      <c r="Q395" s="185"/>
    </row>
    <row r="396" spans="1:17" ht="12" thickBot="1" x14ac:dyDescent="0.25">
      <c r="A396" s="1214"/>
      <c r="B396" s="81">
        <v>10</v>
      </c>
      <c r="C396" s="186"/>
      <c r="D396" s="187"/>
      <c r="E396" s="187"/>
      <c r="F396" s="188"/>
      <c r="G396" s="188"/>
      <c r="H396" s="188"/>
      <c r="I396" s="188"/>
      <c r="J396" s="188"/>
      <c r="K396" s="189"/>
      <c r="L396" s="188"/>
      <c r="M396" s="190"/>
      <c r="N396" s="191"/>
      <c r="O396" s="192"/>
      <c r="P396" s="662"/>
      <c r="Q396" s="193"/>
    </row>
    <row r="397" spans="1:17" x14ac:dyDescent="0.2">
      <c r="A397" s="1215" t="s">
        <v>89</v>
      </c>
      <c r="B397" s="62">
        <v>1</v>
      </c>
      <c r="C397" s="892" t="s">
        <v>380</v>
      </c>
      <c r="D397" s="893">
        <v>12</v>
      </c>
      <c r="E397" s="893">
        <v>1991</v>
      </c>
      <c r="F397" s="818">
        <v>16.024999999999999</v>
      </c>
      <c r="G397" s="818">
        <v>1.0587599999999999</v>
      </c>
      <c r="H397" s="818">
        <v>2</v>
      </c>
      <c r="I397" s="818">
        <v>12.966241</v>
      </c>
      <c r="J397" s="818">
        <v>818.44</v>
      </c>
      <c r="K397" s="894">
        <v>12.966241</v>
      </c>
      <c r="L397" s="818">
        <v>818.44</v>
      </c>
      <c r="M397" s="895">
        <v>1.5842628659400809E-2</v>
      </c>
      <c r="N397" s="896">
        <v>71.722000000000008</v>
      </c>
      <c r="O397" s="897">
        <v>1.1362650127095451</v>
      </c>
      <c r="P397" s="1058">
        <v>950.55771956404851</v>
      </c>
      <c r="Q397" s="898">
        <v>68.175900762572695</v>
      </c>
    </row>
    <row r="398" spans="1:17" x14ac:dyDescent="0.2">
      <c r="A398" s="1216"/>
      <c r="B398" s="62">
        <v>2</v>
      </c>
      <c r="C398" s="892" t="s">
        <v>382</v>
      </c>
      <c r="D398" s="893">
        <v>5</v>
      </c>
      <c r="E398" s="893">
        <v>1951</v>
      </c>
      <c r="F398" s="818">
        <v>3.9487000000000001</v>
      </c>
      <c r="G398" s="818">
        <v>0.153</v>
      </c>
      <c r="H398" s="818">
        <v>0.05</v>
      </c>
      <c r="I398" s="818">
        <v>3.7456990000000001</v>
      </c>
      <c r="J398" s="818">
        <v>223.63</v>
      </c>
      <c r="K398" s="894">
        <v>3.7456990000000001</v>
      </c>
      <c r="L398" s="818">
        <v>223.63</v>
      </c>
      <c r="M398" s="895">
        <v>1.6749537181952334E-2</v>
      </c>
      <c r="N398" s="896">
        <v>71.722000000000008</v>
      </c>
      <c r="O398" s="897">
        <v>1.2013103057639853</v>
      </c>
      <c r="P398" s="1058">
        <v>1004.97223091714</v>
      </c>
      <c r="Q398" s="898">
        <v>72.078618345839118</v>
      </c>
    </row>
    <row r="399" spans="1:17" x14ac:dyDescent="0.2">
      <c r="A399" s="1216"/>
      <c r="B399" s="62">
        <v>3</v>
      </c>
      <c r="C399" s="892" t="s">
        <v>384</v>
      </c>
      <c r="D399" s="893">
        <v>36</v>
      </c>
      <c r="E399" s="893">
        <v>1964</v>
      </c>
      <c r="F399" s="818">
        <v>32.723999999999997</v>
      </c>
      <c r="G399" s="818">
        <v>1.4790730000000001</v>
      </c>
      <c r="H399" s="818">
        <v>5.6</v>
      </c>
      <c r="I399" s="818">
        <v>25.644928</v>
      </c>
      <c r="J399" s="818">
        <v>1514.36</v>
      </c>
      <c r="K399" s="894">
        <v>25.644928</v>
      </c>
      <c r="L399" s="818">
        <v>1514.36</v>
      </c>
      <c r="M399" s="895">
        <v>1.6934499062310152E-2</v>
      </c>
      <c r="N399" s="896">
        <v>71.722000000000008</v>
      </c>
      <c r="O399" s="897">
        <v>1.2145761417470089</v>
      </c>
      <c r="P399" s="1058">
        <v>1016.0699437386091</v>
      </c>
      <c r="Q399" s="898">
        <v>72.87456850482053</v>
      </c>
    </row>
    <row r="400" spans="1:17" x14ac:dyDescent="0.2">
      <c r="A400" s="1216"/>
      <c r="B400" s="62">
        <v>4</v>
      </c>
      <c r="C400" s="892" t="s">
        <v>383</v>
      </c>
      <c r="D400" s="893">
        <v>41</v>
      </c>
      <c r="E400" s="893">
        <v>1981</v>
      </c>
      <c r="F400" s="818">
        <v>44.838000000000001</v>
      </c>
      <c r="G400" s="818">
        <v>3.4622570000000001</v>
      </c>
      <c r="H400" s="818">
        <v>2.56778</v>
      </c>
      <c r="I400" s="818">
        <v>38.807968000000002</v>
      </c>
      <c r="J400" s="818">
        <v>2245.19</v>
      </c>
      <c r="K400" s="894">
        <v>38.807968000000002</v>
      </c>
      <c r="L400" s="818">
        <v>2245.19</v>
      </c>
      <c r="M400" s="895">
        <v>1.7284937132269428E-2</v>
      </c>
      <c r="N400" s="896">
        <v>70.850000000000009</v>
      </c>
      <c r="O400" s="897">
        <v>1.2246377958212891</v>
      </c>
      <c r="P400" s="1058">
        <v>1037.0962279361656</v>
      </c>
      <c r="Q400" s="898">
        <v>73.47826774927735</v>
      </c>
    </row>
    <row r="401" spans="1:17" x14ac:dyDescent="0.2">
      <c r="A401" s="1216"/>
      <c r="B401" s="62">
        <v>5</v>
      </c>
      <c r="C401" s="892" t="s">
        <v>385</v>
      </c>
      <c r="D401" s="893">
        <v>9</v>
      </c>
      <c r="E401" s="893">
        <v>1986</v>
      </c>
      <c r="F401" s="818">
        <v>10.907299999999999</v>
      </c>
      <c r="G401" s="818">
        <v>0.37235099999999999</v>
      </c>
      <c r="H401" s="818">
        <v>1.28</v>
      </c>
      <c r="I401" s="818">
        <v>9.2549519999999994</v>
      </c>
      <c r="J401" s="818">
        <v>536.30999999999995</v>
      </c>
      <c r="K401" s="894">
        <v>9.2549519999999994</v>
      </c>
      <c r="L401" s="818">
        <v>536.30999999999995</v>
      </c>
      <c r="M401" s="895">
        <v>1.7256720926329922E-2</v>
      </c>
      <c r="N401" s="896">
        <v>71.722000000000008</v>
      </c>
      <c r="O401" s="897">
        <v>1.2376865382782347</v>
      </c>
      <c r="P401" s="1058">
        <v>1035.4032555797953</v>
      </c>
      <c r="Q401" s="898">
        <v>74.261192296694091</v>
      </c>
    </row>
    <row r="402" spans="1:17" x14ac:dyDescent="0.2">
      <c r="A402" s="1216"/>
      <c r="B402" s="62">
        <v>6</v>
      </c>
      <c r="C402" s="892" t="s">
        <v>386</v>
      </c>
      <c r="D402" s="893">
        <v>40</v>
      </c>
      <c r="E402" s="893">
        <v>1988</v>
      </c>
      <c r="F402" s="818">
        <v>42.567999999999998</v>
      </c>
      <c r="G402" s="818">
        <v>3.0089999999999999</v>
      </c>
      <c r="H402" s="818">
        <v>3.32</v>
      </c>
      <c r="I402" s="818">
        <v>36.239001999999999</v>
      </c>
      <c r="J402" s="818">
        <v>2040.9</v>
      </c>
      <c r="K402" s="894">
        <v>36.239001999999999</v>
      </c>
      <c r="L402" s="818">
        <v>2040.9</v>
      </c>
      <c r="M402" s="895">
        <v>1.77563829682983E-2</v>
      </c>
      <c r="N402" s="896">
        <v>70.850000000000009</v>
      </c>
      <c r="O402" s="897">
        <v>1.2580397333039348</v>
      </c>
      <c r="P402" s="1058">
        <v>1065.3829780978981</v>
      </c>
      <c r="Q402" s="898">
        <v>75.482383998236088</v>
      </c>
    </row>
    <row r="403" spans="1:17" x14ac:dyDescent="0.2">
      <c r="A403" s="1216"/>
      <c r="B403" s="62">
        <v>7</v>
      </c>
      <c r="C403" s="892" t="s">
        <v>387</v>
      </c>
      <c r="D403" s="893">
        <v>20</v>
      </c>
      <c r="E403" s="893">
        <v>1985</v>
      </c>
      <c r="F403" s="818">
        <v>23.241</v>
      </c>
      <c r="G403" s="818">
        <v>1.1513249999999999</v>
      </c>
      <c r="H403" s="818">
        <v>3.12</v>
      </c>
      <c r="I403" s="818">
        <v>18.969674999999999</v>
      </c>
      <c r="J403" s="818">
        <v>1047.19</v>
      </c>
      <c r="K403" s="894">
        <v>18.969674999999999</v>
      </c>
      <c r="L403" s="818">
        <v>1047.19</v>
      </c>
      <c r="M403" s="895">
        <v>1.8114835894154833E-2</v>
      </c>
      <c r="N403" s="896">
        <v>71.722000000000008</v>
      </c>
      <c r="O403" s="897">
        <v>1.299232260000573</v>
      </c>
      <c r="P403" s="1058">
        <v>1086.8901536492899</v>
      </c>
      <c r="Q403" s="898">
        <v>77.953935600034384</v>
      </c>
    </row>
    <row r="404" spans="1:17" x14ac:dyDescent="0.2">
      <c r="A404" s="1216"/>
      <c r="B404" s="62">
        <v>8</v>
      </c>
      <c r="C404" s="892" t="s">
        <v>381</v>
      </c>
      <c r="D404" s="893">
        <v>8</v>
      </c>
      <c r="E404" s="893">
        <v>1976</v>
      </c>
      <c r="F404" s="818">
        <v>12.176</v>
      </c>
      <c r="G404" s="818">
        <v>1.22451</v>
      </c>
      <c r="H404" s="818">
        <v>0.67</v>
      </c>
      <c r="I404" s="818">
        <v>10.281489000000001</v>
      </c>
      <c r="J404" s="818">
        <v>432.82</v>
      </c>
      <c r="K404" s="894">
        <v>10.281489000000001</v>
      </c>
      <c r="L404" s="818">
        <v>432.82</v>
      </c>
      <c r="M404" s="895">
        <v>2.375465320456541E-2</v>
      </c>
      <c r="N404" s="896">
        <v>71.722000000000008</v>
      </c>
      <c r="O404" s="897">
        <v>1.7037312371378406</v>
      </c>
      <c r="P404" s="1058">
        <v>1425.2791922739245</v>
      </c>
      <c r="Q404" s="898">
        <v>102.22387422827043</v>
      </c>
    </row>
    <row r="405" spans="1:17" x14ac:dyDescent="0.2">
      <c r="A405" s="1216"/>
      <c r="B405" s="62">
        <v>9</v>
      </c>
      <c r="C405" s="892"/>
      <c r="D405" s="893"/>
      <c r="E405" s="893"/>
      <c r="F405" s="818"/>
      <c r="G405" s="818"/>
      <c r="H405" s="818"/>
      <c r="I405" s="818"/>
      <c r="J405" s="818"/>
      <c r="K405" s="894"/>
      <c r="L405" s="818"/>
      <c r="M405" s="895"/>
      <c r="N405" s="896"/>
      <c r="O405" s="897"/>
      <c r="P405" s="1058"/>
      <c r="Q405" s="898"/>
    </row>
    <row r="406" spans="1:17" ht="12" thickBot="1" x14ac:dyDescent="0.25">
      <c r="A406" s="1216"/>
      <c r="B406" s="82">
        <v>10</v>
      </c>
      <c r="C406" s="1958"/>
      <c r="D406" s="1959"/>
      <c r="E406" s="1959"/>
      <c r="F406" s="1960"/>
      <c r="G406" s="1960"/>
      <c r="H406" s="1960"/>
      <c r="I406" s="1960"/>
      <c r="J406" s="1960"/>
      <c r="K406" s="1961"/>
      <c r="L406" s="1960"/>
      <c r="M406" s="1962"/>
      <c r="N406" s="1963"/>
      <c r="O406" s="1964"/>
      <c r="P406" s="1965"/>
      <c r="Q406" s="1966"/>
    </row>
    <row r="407" spans="1:17" x14ac:dyDescent="0.2">
      <c r="A407" s="1250" t="s">
        <v>98</v>
      </c>
      <c r="B407" s="83">
        <v>1</v>
      </c>
      <c r="C407" s="899" t="s">
        <v>393</v>
      </c>
      <c r="D407" s="900">
        <v>12</v>
      </c>
      <c r="E407" s="900">
        <v>1972</v>
      </c>
      <c r="F407" s="901">
        <v>7.7138</v>
      </c>
      <c r="G407" s="901">
        <v>0</v>
      </c>
      <c r="H407" s="901">
        <v>0</v>
      </c>
      <c r="I407" s="901">
        <v>7.7138</v>
      </c>
      <c r="J407" s="901">
        <v>532.47</v>
      </c>
      <c r="K407" s="902">
        <v>7.7138</v>
      </c>
      <c r="L407" s="901">
        <v>532.47</v>
      </c>
      <c r="M407" s="903">
        <v>1.4486825548857211E-2</v>
      </c>
      <c r="N407" s="904">
        <v>71.722000000000008</v>
      </c>
      <c r="O407" s="905">
        <v>1.039024102015137</v>
      </c>
      <c r="P407" s="1059">
        <v>869.2095329314327</v>
      </c>
      <c r="Q407" s="906">
        <v>62.341446120908223</v>
      </c>
    </row>
    <row r="408" spans="1:17" x14ac:dyDescent="0.2">
      <c r="A408" s="1246"/>
      <c r="B408" s="84">
        <v>2</v>
      </c>
      <c r="C408" s="907" t="s">
        <v>390</v>
      </c>
      <c r="D408" s="908">
        <v>7</v>
      </c>
      <c r="E408" s="908">
        <v>1956</v>
      </c>
      <c r="F408" s="909">
        <v>6.6250999999999998</v>
      </c>
      <c r="G408" s="909">
        <v>0</v>
      </c>
      <c r="H408" s="909">
        <v>0</v>
      </c>
      <c r="I408" s="909">
        <v>6.6250999999999998</v>
      </c>
      <c r="J408" s="909">
        <v>402.24</v>
      </c>
      <c r="K408" s="910">
        <v>6.6250999999999998</v>
      </c>
      <c r="L408" s="909">
        <v>402.24</v>
      </c>
      <c r="M408" s="911">
        <v>1.6470515115354016E-2</v>
      </c>
      <c r="N408" s="912">
        <v>70.850000000000009</v>
      </c>
      <c r="O408" s="913">
        <v>1.1669359959228323</v>
      </c>
      <c r="P408" s="1060">
        <v>988.23090692124094</v>
      </c>
      <c r="Q408" s="914">
        <v>70.016159755369927</v>
      </c>
    </row>
    <row r="409" spans="1:17" x14ac:dyDescent="0.2">
      <c r="A409" s="1246"/>
      <c r="B409" s="84">
        <v>3</v>
      </c>
      <c r="C409" s="907" t="s">
        <v>389</v>
      </c>
      <c r="D409" s="908">
        <v>8</v>
      </c>
      <c r="E409" s="908">
        <v>1956</v>
      </c>
      <c r="F409" s="909">
        <v>9.3320000000000007</v>
      </c>
      <c r="G409" s="909">
        <v>0</v>
      </c>
      <c r="H409" s="909">
        <v>0</v>
      </c>
      <c r="I409" s="909">
        <v>9.3320000000000007</v>
      </c>
      <c r="J409" s="909">
        <v>469.85</v>
      </c>
      <c r="K409" s="910">
        <v>9.3320000000000007</v>
      </c>
      <c r="L409" s="909">
        <v>469.85</v>
      </c>
      <c r="M409" s="911">
        <v>1.986165797594977E-2</v>
      </c>
      <c r="N409" s="912">
        <v>71.722000000000008</v>
      </c>
      <c r="O409" s="913">
        <v>1.4245178333510695</v>
      </c>
      <c r="P409" s="1060">
        <v>1191.6994785569864</v>
      </c>
      <c r="Q409" s="914">
        <v>85.471070001064192</v>
      </c>
    </row>
    <row r="410" spans="1:17" x14ac:dyDescent="0.2">
      <c r="A410" s="1246"/>
      <c r="B410" s="84">
        <v>4</v>
      </c>
      <c r="C410" s="907" t="s">
        <v>395</v>
      </c>
      <c r="D410" s="908">
        <v>8</v>
      </c>
      <c r="E410" s="908">
        <v>1962</v>
      </c>
      <c r="F410" s="909">
        <v>9.4849999999999994</v>
      </c>
      <c r="G410" s="909">
        <v>0.76500000000000001</v>
      </c>
      <c r="H410" s="909">
        <v>0.97</v>
      </c>
      <c r="I410" s="909">
        <v>7.7499989999999999</v>
      </c>
      <c r="J410" s="909">
        <v>366.73</v>
      </c>
      <c r="K410" s="910">
        <v>7.7499989999999999</v>
      </c>
      <c r="L410" s="909">
        <v>366.73</v>
      </c>
      <c r="M410" s="911">
        <v>2.1132710713604012E-2</v>
      </c>
      <c r="N410" s="912">
        <v>71.722000000000008</v>
      </c>
      <c r="O410" s="913">
        <v>1.5156802778011071</v>
      </c>
      <c r="P410" s="1060">
        <v>1267.9626428162408</v>
      </c>
      <c r="Q410" s="914">
        <v>90.940816668066432</v>
      </c>
    </row>
    <row r="411" spans="1:17" x14ac:dyDescent="0.2">
      <c r="A411" s="1246"/>
      <c r="B411" s="84">
        <v>5</v>
      </c>
      <c r="C411" s="907" t="s">
        <v>392</v>
      </c>
      <c r="D411" s="908">
        <v>8</v>
      </c>
      <c r="E411" s="908">
        <v>1966</v>
      </c>
      <c r="F411" s="909">
        <v>8.5571000000000002</v>
      </c>
      <c r="G411" s="909">
        <v>0</v>
      </c>
      <c r="H411" s="909">
        <v>0</v>
      </c>
      <c r="I411" s="909">
        <v>8.5571009999999994</v>
      </c>
      <c r="J411" s="909">
        <v>393.89</v>
      </c>
      <c r="K411" s="910">
        <v>8.5571009999999994</v>
      </c>
      <c r="L411" s="909">
        <v>393.89</v>
      </c>
      <c r="M411" s="911">
        <v>2.1724595699306914E-2</v>
      </c>
      <c r="N411" s="912">
        <v>70.850000000000009</v>
      </c>
      <c r="O411" s="913">
        <v>1.539187605295895</v>
      </c>
      <c r="P411" s="1060">
        <v>1303.4757419584148</v>
      </c>
      <c r="Q411" s="914">
        <v>92.351256317753695</v>
      </c>
    </row>
    <row r="412" spans="1:17" x14ac:dyDescent="0.2">
      <c r="A412" s="1246"/>
      <c r="B412" s="84">
        <v>6</v>
      </c>
      <c r="C412" s="907" t="s">
        <v>394</v>
      </c>
      <c r="D412" s="908">
        <v>6</v>
      </c>
      <c r="E412" s="908">
        <v>1959</v>
      </c>
      <c r="F412" s="909">
        <v>8.3249999999999993</v>
      </c>
      <c r="G412" s="909">
        <v>0.41993399999999997</v>
      </c>
      <c r="H412" s="909">
        <v>0.96</v>
      </c>
      <c r="I412" s="909">
        <v>6.9450649999999996</v>
      </c>
      <c r="J412" s="909">
        <v>313.25</v>
      </c>
      <c r="K412" s="910">
        <v>6.9450649999999996</v>
      </c>
      <c r="L412" s="909">
        <v>313.25</v>
      </c>
      <c r="M412" s="911">
        <v>2.2170997605746208E-2</v>
      </c>
      <c r="N412" s="912">
        <v>71.722000000000008</v>
      </c>
      <c r="O412" s="913">
        <v>1.5901482902793298</v>
      </c>
      <c r="P412" s="1060">
        <v>1330.2598563447725</v>
      </c>
      <c r="Q412" s="914">
        <v>95.408897416759785</v>
      </c>
    </row>
    <row r="413" spans="1:17" x14ac:dyDescent="0.2">
      <c r="A413" s="1246"/>
      <c r="B413" s="84">
        <v>7</v>
      </c>
      <c r="C413" s="907" t="s">
        <v>396</v>
      </c>
      <c r="D413" s="908">
        <v>12</v>
      </c>
      <c r="E413" s="908">
        <v>1971</v>
      </c>
      <c r="F413" s="909">
        <v>12.0319</v>
      </c>
      <c r="G413" s="909">
        <v>0</v>
      </c>
      <c r="H413" s="909">
        <v>0</v>
      </c>
      <c r="I413" s="909">
        <v>12.031898999999999</v>
      </c>
      <c r="J413" s="909">
        <v>538.79999999999995</v>
      </c>
      <c r="K413" s="910">
        <v>12.031898999999999</v>
      </c>
      <c r="L413" s="909">
        <v>538.79999999999995</v>
      </c>
      <c r="M413" s="911">
        <v>2.2330918708240534E-2</v>
      </c>
      <c r="N413" s="912">
        <v>71.722000000000008</v>
      </c>
      <c r="O413" s="913">
        <v>1.6016181515924277</v>
      </c>
      <c r="P413" s="1060">
        <v>1339.855122494432</v>
      </c>
      <c r="Q413" s="914">
        <v>96.097089095545655</v>
      </c>
    </row>
    <row r="414" spans="1:17" x14ac:dyDescent="0.2">
      <c r="A414" s="1246"/>
      <c r="B414" s="84">
        <v>8</v>
      </c>
      <c r="C414" s="907" t="s">
        <v>388</v>
      </c>
      <c r="D414" s="908">
        <v>5</v>
      </c>
      <c r="E414" s="908">
        <v>1935</v>
      </c>
      <c r="F414" s="909">
        <v>7.7709999999999999</v>
      </c>
      <c r="G414" s="909">
        <v>0.184008</v>
      </c>
      <c r="H414" s="909">
        <v>0.32</v>
      </c>
      <c r="I414" s="909">
        <v>7.2669920000000001</v>
      </c>
      <c r="J414" s="909">
        <v>321.79000000000002</v>
      </c>
      <c r="K414" s="910">
        <v>7.2669920000000001</v>
      </c>
      <c r="L414" s="909">
        <v>321.79000000000002</v>
      </c>
      <c r="M414" s="911">
        <v>2.2583026197209359E-2</v>
      </c>
      <c r="N414" s="912">
        <v>71.722000000000008</v>
      </c>
      <c r="O414" s="913">
        <v>1.6196998049162499</v>
      </c>
      <c r="P414" s="1060">
        <v>1354.9815718325615</v>
      </c>
      <c r="Q414" s="914">
        <v>97.181988294974985</v>
      </c>
    </row>
    <row r="415" spans="1:17" x14ac:dyDescent="0.2">
      <c r="A415" s="1246"/>
      <c r="B415" s="84">
        <v>9</v>
      </c>
      <c r="C415" s="1061" t="s">
        <v>391</v>
      </c>
      <c r="D415" s="1062">
        <v>8</v>
      </c>
      <c r="E415" s="1062">
        <v>1969</v>
      </c>
      <c r="F415" s="1063">
        <v>9.8255999999999997</v>
      </c>
      <c r="G415" s="1063">
        <v>0</v>
      </c>
      <c r="H415" s="1063">
        <v>0</v>
      </c>
      <c r="I415" s="1063">
        <v>9.8256010000000007</v>
      </c>
      <c r="J415" s="1063">
        <v>416.7</v>
      </c>
      <c r="K415" s="1064">
        <v>9.8256010000000007</v>
      </c>
      <c r="L415" s="1063">
        <v>416.7</v>
      </c>
      <c r="M415" s="1065">
        <v>2.357955603551716E-2</v>
      </c>
      <c r="N415" s="1066">
        <v>70.850000000000009</v>
      </c>
      <c r="O415" s="1067">
        <v>1.670611545116391</v>
      </c>
      <c r="P415" s="1068">
        <v>1414.7733621310297</v>
      </c>
      <c r="Q415" s="1069">
        <v>100.23669270698346</v>
      </c>
    </row>
    <row r="416" spans="1:17" ht="12" thickBot="1" x14ac:dyDescent="0.25">
      <c r="A416" s="1247"/>
      <c r="B416" s="85">
        <v>10</v>
      </c>
      <c r="C416" s="1967"/>
      <c r="D416" s="1968"/>
      <c r="E416" s="1968"/>
      <c r="F416" s="1969"/>
      <c r="G416" s="1969"/>
      <c r="H416" s="1969"/>
      <c r="I416" s="1969"/>
      <c r="J416" s="1969"/>
      <c r="K416" s="1970"/>
      <c r="L416" s="1969"/>
      <c r="M416" s="1971"/>
      <c r="N416" s="1972"/>
      <c r="O416" s="1973"/>
      <c r="P416" s="1974"/>
      <c r="Q416" s="1975"/>
    </row>
    <row r="417" spans="1:17" x14ac:dyDescent="0.2">
      <c r="A417" s="1257" t="s">
        <v>106</v>
      </c>
      <c r="B417" s="16">
        <v>1</v>
      </c>
      <c r="C417" s="194"/>
      <c r="D417" s="195"/>
      <c r="E417" s="195"/>
      <c r="F417" s="196"/>
      <c r="G417" s="196"/>
      <c r="H417" s="196"/>
      <c r="I417" s="196"/>
      <c r="J417" s="196"/>
      <c r="K417" s="197"/>
      <c r="L417" s="196"/>
      <c r="M417" s="198"/>
      <c r="N417" s="199"/>
      <c r="O417" s="200"/>
      <c r="P417" s="201"/>
      <c r="Q417" s="202"/>
    </row>
    <row r="418" spans="1:17" x14ac:dyDescent="0.2">
      <c r="A418" s="1258"/>
      <c r="B418" s="17">
        <v>2</v>
      </c>
      <c r="C418" s="203"/>
      <c r="D418" s="204"/>
      <c r="E418" s="204"/>
      <c r="F418" s="205"/>
      <c r="G418" s="205"/>
      <c r="H418" s="205"/>
      <c r="I418" s="205"/>
      <c r="J418" s="205"/>
      <c r="K418" s="206"/>
      <c r="L418" s="205"/>
      <c r="M418" s="207"/>
      <c r="N418" s="208"/>
      <c r="O418" s="209"/>
      <c r="P418" s="210"/>
      <c r="Q418" s="211"/>
    </row>
    <row r="419" spans="1:17" x14ac:dyDescent="0.2">
      <c r="A419" s="1258"/>
      <c r="B419" s="17">
        <v>3</v>
      </c>
      <c r="C419" s="203"/>
      <c r="D419" s="204"/>
      <c r="E419" s="204"/>
      <c r="F419" s="205"/>
      <c r="G419" s="205"/>
      <c r="H419" s="205"/>
      <c r="I419" s="205"/>
      <c r="J419" s="205"/>
      <c r="K419" s="206"/>
      <c r="L419" s="205"/>
      <c r="M419" s="207"/>
      <c r="N419" s="208"/>
      <c r="O419" s="209"/>
      <c r="P419" s="210"/>
      <c r="Q419" s="211"/>
    </row>
    <row r="420" spans="1:17" x14ac:dyDescent="0.2">
      <c r="A420" s="1258"/>
      <c r="B420" s="17">
        <v>4</v>
      </c>
      <c r="C420" s="203"/>
      <c r="D420" s="204"/>
      <c r="E420" s="204"/>
      <c r="F420" s="205"/>
      <c r="G420" s="205"/>
      <c r="H420" s="205"/>
      <c r="I420" s="205"/>
      <c r="J420" s="205"/>
      <c r="K420" s="206"/>
      <c r="L420" s="205"/>
      <c r="M420" s="207"/>
      <c r="N420" s="208"/>
      <c r="O420" s="209"/>
      <c r="P420" s="210"/>
      <c r="Q420" s="211"/>
    </row>
    <row r="421" spans="1:17" x14ac:dyDescent="0.2">
      <c r="A421" s="1258"/>
      <c r="B421" s="17">
        <v>5</v>
      </c>
      <c r="C421" s="203"/>
      <c r="D421" s="204"/>
      <c r="E421" s="204"/>
      <c r="F421" s="205"/>
      <c r="G421" s="205"/>
      <c r="H421" s="205"/>
      <c r="I421" s="205"/>
      <c r="J421" s="205"/>
      <c r="K421" s="206"/>
      <c r="L421" s="205"/>
      <c r="M421" s="207"/>
      <c r="N421" s="208"/>
      <c r="O421" s="209"/>
      <c r="P421" s="210"/>
      <c r="Q421" s="211"/>
    </row>
    <row r="422" spans="1:17" x14ac:dyDescent="0.2">
      <c r="A422" s="1258"/>
      <c r="B422" s="17">
        <v>6</v>
      </c>
      <c r="C422" s="203"/>
      <c r="D422" s="204"/>
      <c r="E422" s="204"/>
      <c r="F422" s="205"/>
      <c r="G422" s="205"/>
      <c r="H422" s="205"/>
      <c r="I422" s="205"/>
      <c r="J422" s="205"/>
      <c r="K422" s="206"/>
      <c r="L422" s="205"/>
      <c r="M422" s="207"/>
      <c r="N422" s="208"/>
      <c r="O422" s="209"/>
      <c r="P422" s="210"/>
      <c r="Q422" s="211"/>
    </row>
    <row r="423" spans="1:17" x14ac:dyDescent="0.2">
      <c r="A423" s="1258"/>
      <c r="B423" s="17">
        <v>7</v>
      </c>
      <c r="C423" s="203"/>
      <c r="D423" s="204"/>
      <c r="E423" s="204"/>
      <c r="F423" s="205"/>
      <c r="G423" s="205"/>
      <c r="H423" s="205"/>
      <c r="I423" s="205"/>
      <c r="J423" s="205"/>
      <c r="K423" s="206"/>
      <c r="L423" s="205"/>
      <c r="M423" s="207"/>
      <c r="N423" s="208"/>
      <c r="O423" s="209"/>
      <c r="P423" s="210"/>
      <c r="Q423" s="211"/>
    </row>
    <row r="424" spans="1:17" x14ac:dyDescent="0.2">
      <c r="A424" s="1258"/>
      <c r="B424" s="17">
        <v>8</v>
      </c>
      <c r="C424" s="203"/>
      <c r="D424" s="204"/>
      <c r="E424" s="204"/>
      <c r="F424" s="205"/>
      <c r="G424" s="205"/>
      <c r="H424" s="205"/>
      <c r="I424" s="205"/>
      <c r="J424" s="205"/>
      <c r="K424" s="206"/>
      <c r="L424" s="205"/>
      <c r="M424" s="207"/>
      <c r="N424" s="208"/>
      <c r="O424" s="209"/>
      <c r="P424" s="210"/>
      <c r="Q424" s="211"/>
    </row>
    <row r="425" spans="1:17" x14ac:dyDescent="0.2">
      <c r="A425" s="1258"/>
      <c r="B425" s="17">
        <v>9</v>
      </c>
      <c r="C425" s="203"/>
      <c r="D425" s="204"/>
      <c r="E425" s="204"/>
      <c r="F425" s="205"/>
      <c r="G425" s="205"/>
      <c r="H425" s="205"/>
      <c r="I425" s="205"/>
      <c r="J425" s="205"/>
      <c r="K425" s="206"/>
      <c r="L425" s="205"/>
      <c r="M425" s="207"/>
      <c r="N425" s="208"/>
      <c r="O425" s="209"/>
      <c r="P425" s="210"/>
      <c r="Q425" s="211"/>
    </row>
    <row r="426" spans="1:17" ht="12.75" thickBot="1" x14ac:dyDescent="0.25">
      <c r="A426" s="1259"/>
      <c r="B426" s="155">
        <v>10</v>
      </c>
      <c r="C426" s="212"/>
      <c r="D426" s="213"/>
      <c r="E426" s="213"/>
      <c r="F426" s="214"/>
      <c r="G426" s="214"/>
      <c r="H426" s="214"/>
      <c r="I426" s="214"/>
      <c r="J426" s="214"/>
      <c r="K426" s="215"/>
      <c r="L426" s="214"/>
      <c r="M426" s="216"/>
      <c r="N426" s="217"/>
      <c r="O426" s="218"/>
      <c r="P426" s="219"/>
      <c r="Q426" s="220"/>
    </row>
    <row r="427" spans="1:17" ht="12" x14ac:dyDescent="0.2">
      <c r="A427" s="87"/>
      <c r="B427" s="87"/>
      <c r="C427" s="88"/>
      <c r="D427" s="89"/>
      <c r="E427" s="89"/>
      <c r="F427" s="88"/>
      <c r="G427" s="88"/>
      <c r="H427" s="147"/>
      <c r="I427" s="147"/>
      <c r="J427" s="147"/>
      <c r="K427" s="148"/>
      <c r="L427" s="147"/>
      <c r="M427" s="149"/>
      <c r="N427" s="150"/>
      <c r="O427" s="151"/>
      <c r="P427" s="152"/>
      <c r="Q427" s="152"/>
    </row>
    <row r="428" spans="1:17" ht="15" x14ac:dyDescent="0.2">
      <c r="A428" s="1199" t="s">
        <v>173</v>
      </c>
      <c r="B428" s="1199"/>
      <c r="C428" s="1199"/>
      <c r="D428" s="1199"/>
      <c r="E428" s="1199"/>
      <c r="F428" s="1199"/>
      <c r="G428" s="1199"/>
      <c r="H428" s="1199"/>
      <c r="I428" s="1199"/>
      <c r="J428" s="1199"/>
      <c r="K428" s="1199"/>
      <c r="L428" s="1199"/>
      <c r="M428" s="1199"/>
      <c r="N428" s="1199"/>
      <c r="O428" s="1199"/>
      <c r="P428" s="1199"/>
      <c r="Q428" s="1199"/>
    </row>
    <row r="429" spans="1:17" ht="13.5" thickBot="1" x14ac:dyDescent="0.25">
      <c r="A429" s="460"/>
      <c r="B429" s="460"/>
      <c r="C429" s="460"/>
      <c r="D429" s="460"/>
      <c r="E429" s="1165" t="s">
        <v>268</v>
      </c>
      <c r="F429" s="1165"/>
      <c r="G429" s="1165"/>
      <c r="H429" s="1165"/>
      <c r="I429" s="460">
        <v>0.7</v>
      </c>
      <c r="J429" s="460" t="s">
        <v>267</v>
      </c>
      <c r="K429" s="460" t="s">
        <v>269</v>
      </c>
      <c r="L429" s="461">
        <v>519</v>
      </c>
      <c r="M429" s="460"/>
      <c r="N429" s="460"/>
      <c r="O429" s="460"/>
      <c r="P429" s="460"/>
      <c r="Q429" s="460"/>
    </row>
    <row r="430" spans="1:17" ht="12.75" customHeight="1" x14ac:dyDescent="0.2">
      <c r="A430" s="1200" t="s">
        <v>1</v>
      </c>
      <c r="B430" s="1183" t="s">
        <v>0</v>
      </c>
      <c r="C430" s="1185" t="s">
        <v>2</v>
      </c>
      <c r="D430" s="1185" t="s">
        <v>3</v>
      </c>
      <c r="E430" s="1185" t="s">
        <v>11</v>
      </c>
      <c r="F430" s="1188" t="s">
        <v>12</v>
      </c>
      <c r="G430" s="1189"/>
      <c r="H430" s="1189"/>
      <c r="I430" s="1190"/>
      <c r="J430" s="1185" t="s">
        <v>4</v>
      </c>
      <c r="K430" s="1185" t="s">
        <v>13</v>
      </c>
      <c r="L430" s="1185" t="s">
        <v>5</v>
      </c>
      <c r="M430" s="1185" t="s">
        <v>6</v>
      </c>
      <c r="N430" s="1185" t="s">
        <v>14</v>
      </c>
      <c r="O430" s="1204" t="s">
        <v>15</v>
      </c>
      <c r="P430" s="1185" t="s">
        <v>22</v>
      </c>
      <c r="Q430" s="1193" t="s">
        <v>23</v>
      </c>
    </row>
    <row r="431" spans="1:17" ht="33.75" x14ac:dyDescent="0.2">
      <c r="A431" s="1201"/>
      <c r="B431" s="1184"/>
      <c r="C431" s="1186"/>
      <c r="D431" s="1187"/>
      <c r="E431" s="1187"/>
      <c r="F431" s="14" t="s">
        <v>16</v>
      </c>
      <c r="G431" s="14" t="s">
        <v>17</v>
      </c>
      <c r="H431" s="14" t="s">
        <v>18</v>
      </c>
      <c r="I431" s="14" t="s">
        <v>19</v>
      </c>
      <c r="J431" s="1187"/>
      <c r="K431" s="1187"/>
      <c r="L431" s="1187"/>
      <c r="M431" s="1187"/>
      <c r="N431" s="1187"/>
      <c r="O431" s="1205"/>
      <c r="P431" s="1187"/>
      <c r="Q431" s="1194"/>
    </row>
    <row r="432" spans="1:17" x14ac:dyDescent="0.2">
      <c r="A432" s="1202"/>
      <c r="B432" s="1203"/>
      <c r="C432" s="1187"/>
      <c r="D432" s="69" t="s">
        <v>7</v>
      </c>
      <c r="E432" s="69" t="s">
        <v>8</v>
      </c>
      <c r="F432" s="69" t="s">
        <v>9</v>
      </c>
      <c r="G432" s="69" t="s">
        <v>9</v>
      </c>
      <c r="H432" s="69" t="s">
        <v>9</v>
      </c>
      <c r="I432" s="69" t="s">
        <v>9</v>
      </c>
      <c r="J432" s="69" t="s">
        <v>20</v>
      </c>
      <c r="K432" s="69" t="s">
        <v>9</v>
      </c>
      <c r="L432" s="69" t="s">
        <v>20</v>
      </c>
      <c r="M432" s="69" t="s">
        <v>55</v>
      </c>
      <c r="N432" s="69" t="s">
        <v>294</v>
      </c>
      <c r="O432" s="69" t="s">
        <v>295</v>
      </c>
      <c r="P432" s="70" t="s">
        <v>24</v>
      </c>
      <c r="Q432" s="71" t="s">
        <v>296</v>
      </c>
    </row>
    <row r="433" spans="1:17" ht="12" thickBot="1" x14ac:dyDescent="0.25">
      <c r="A433" s="72">
        <v>1</v>
      </c>
      <c r="B433" s="73">
        <v>2</v>
      </c>
      <c r="C433" s="74">
        <v>3</v>
      </c>
      <c r="D433" s="75">
        <v>4</v>
      </c>
      <c r="E433" s="75">
        <v>5</v>
      </c>
      <c r="F433" s="75">
        <v>6</v>
      </c>
      <c r="G433" s="75">
        <v>7</v>
      </c>
      <c r="H433" s="75">
        <v>8</v>
      </c>
      <c r="I433" s="75">
        <v>9</v>
      </c>
      <c r="J433" s="75">
        <v>10</v>
      </c>
      <c r="K433" s="75">
        <v>11</v>
      </c>
      <c r="L433" s="74">
        <v>12</v>
      </c>
      <c r="M433" s="75">
        <v>13</v>
      </c>
      <c r="N433" s="75">
        <v>14</v>
      </c>
      <c r="O433" s="76">
        <v>15</v>
      </c>
      <c r="P433" s="74">
        <v>16</v>
      </c>
      <c r="Q433" s="77">
        <v>17</v>
      </c>
    </row>
    <row r="434" spans="1:17" ht="12.75" customHeight="1" x14ac:dyDescent="0.2">
      <c r="A434" s="1206" t="s">
        <v>63</v>
      </c>
      <c r="B434" s="154">
        <v>1</v>
      </c>
      <c r="C434" s="1976" t="s">
        <v>416</v>
      </c>
      <c r="D434" s="1977">
        <v>45</v>
      </c>
      <c r="E434" s="1977">
        <v>1983</v>
      </c>
      <c r="F434" s="1978">
        <v>22.399000000000001</v>
      </c>
      <c r="G434" s="1978">
        <v>2.3971529999999999</v>
      </c>
      <c r="H434" s="1978">
        <v>6.88</v>
      </c>
      <c r="I434" s="1978">
        <v>13.121856999999999</v>
      </c>
      <c r="J434" s="1978">
        <v>2205.25</v>
      </c>
      <c r="K434" s="1978">
        <v>13.121856999999999</v>
      </c>
      <c r="L434" s="1978">
        <v>2205.25</v>
      </c>
      <c r="M434" s="1979">
        <v>5.9502809205305516E-3</v>
      </c>
      <c r="N434" s="1980">
        <v>87.308999999999997</v>
      </c>
      <c r="O434" s="1980">
        <v>0.51951307689060189</v>
      </c>
      <c r="P434" s="1980">
        <v>357.01685523183306</v>
      </c>
      <c r="Q434" s="1981">
        <v>31.170784613436112</v>
      </c>
    </row>
    <row r="435" spans="1:17" x14ac:dyDescent="0.2">
      <c r="A435" s="1207"/>
      <c r="B435" s="78">
        <v>2</v>
      </c>
      <c r="C435" s="1982" t="s">
        <v>412</v>
      </c>
      <c r="D435" s="1983">
        <v>12</v>
      </c>
      <c r="E435" s="1983">
        <v>1988</v>
      </c>
      <c r="F435" s="1984">
        <v>6.6609999999999996</v>
      </c>
      <c r="G435" s="1984">
        <v>0.880413</v>
      </c>
      <c r="H435" s="1984">
        <v>1.92</v>
      </c>
      <c r="I435" s="1984">
        <v>3.8605860000000001</v>
      </c>
      <c r="J435" s="1984">
        <v>608.15</v>
      </c>
      <c r="K435" s="1984">
        <v>3.8605860000000001</v>
      </c>
      <c r="L435" s="1984">
        <v>608.15</v>
      </c>
      <c r="M435" s="1985">
        <v>6.3480818876921813E-3</v>
      </c>
      <c r="N435" s="1986">
        <v>87.308999999999997</v>
      </c>
      <c r="O435" s="1986">
        <v>0.5542446815325166</v>
      </c>
      <c r="P435" s="1986">
        <v>380.88491326153093</v>
      </c>
      <c r="Q435" s="1987">
        <v>33.254680891950997</v>
      </c>
    </row>
    <row r="436" spans="1:17" x14ac:dyDescent="0.2">
      <c r="A436" s="1207"/>
      <c r="B436" s="78">
        <v>3</v>
      </c>
      <c r="C436" s="1982" t="s">
        <v>413</v>
      </c>
      <c r="D436" s="1983">
        <v>12</v>
      </c>
      <c r="E436" s="1983">
        <v>1980</v>
      </c>
      <c r="F436" s="1984">
        <v>6.508</v>
      </c>
      <c r="G436" s="1984">
        <v>0.80595300000000003</v>
      </c>
      <c r="H436" s="1984">
        <v>1.76</v>
      </c>
      <c r="I436" s="1984">
        <v>3.9420479999999998</v>
      </c>
      <c r="J436" s="1984">
        <v>584.73</v>
      </c>
      <c r="K436" s="1984">
        <v>3.9420479999999998</v>
      </c>
      <c r="L436" s="1984">
        <v>584.73</v>
      </c>
      <c r="M436" s="1985">
        <v>6.7416551228772249E-3</v>
      </c>
      <c r="N436" s="1986">
        <v>87.308999999999997</v>
      </c>
      <c r="O436" s="1986">
        <v>0.58860716712328764</v>
      </c>
      <c r="P436" s="1986">
        <v>404.4993073726335</v>
      </c>
      <c r="Q436" s="1987">
        <v>35.316430027397253</v>
      </c>
    </row>
    <row r="437" spans="1:17" x14ac:dyDescent="0.2">
      <c r="A437" s="1207"/>
      <c r="B437" s="78">
        <v>4</v>
      </c>
      <c r="C437" s="1982" t="s">
        <v>414</v>
      </c>
      <c r="D437" s="1983">
        <v>12</v>
      </c>
      <c r="E437" s="1983">
        <v>1980</v>
      </c>
      <c r="F437" s="1984">
        <v>5.726</v>
      </c>
      <c r="G437" s="1984">
        <v>0.825129</v>
      </c>
      <c r="H437" s="1984">
        <v>1.3938699999999999</v>
      </c>
      <c r="I437" s="1984">
        <v>3.5070000000000001</v>
      </c>
      <c r="J437" s="1984">
        <v>468.68</v>
      </c>
      <c r="K437" s="1984">
        <v>3.5070000000000001</v>
      </c>
      <c r="L437" s="1984">
        <v>468.68</v>
      </c>
      <c r="M437" s="1985">
        <v>7.4827174191345906E-3</v>
      </c>
      <c r="N437" s="1986">
        <v>87.308999999999997</v>
      </c>
      <c r="O437" s="1986">
        <v>0.65330857514722196</v>
      </c>
      <c r="P437" s="1986">
        <v>448.96304514807542</v>
      </c>
      <c r="Q437" s="1987">
        <v>39.198514508833313</v>
      </c>
    </row>
    <row r="438" spans="1:17" x14ac:dyDescent="0.2">
      <c r="A438" s="1207"/>
      <c r="B438" s="78">
        <v>5</v>
      </c>
      <c r="C438" s="221"/>
      <c r="D438" s="222"/>
      <c r="E438" s="222"/>
      <c r="F438" s="223"/>
      <c r="G438" s="224"/>
      <c r="H438" s="224"/>
      <c r="I438" s="224"/>
      <c r="J438" s="224"/>
      <c r="K438" s="225"/>
      <c r="L438" s="224"/>
      <c r="M438" s="226"/>
      <c r="N438" s="227"/>
      <c r="O438" s="228"/>
      <c r="P438" s="229"/>
      <c r="Q438" s="230"/>
    </row>
    <row r="439" spans="1:17" x14ac:dyDescent="0.2">
      <c r="A439" s="1207"/>
      <c r="B439" s="78">
        <v>6</v>
      </c>
      <c r="C439" s="221"/>
      <c r="D439" s="222"/>
      <c r="E439" s="222"/>
      <c r="F439" s="223"/>
      <c r="G439" s="224"/>
      <c r="H439" s="224"/>
      <c r="I439" s="224"/>
      <c r="J439" s="224"/>
      <c r="K439" s="225"/>
      <c r="L439" s="224"/>
      <c r="M439" s="226"/>
      <c r="N439" s="227"/>
      <c r="O439" s="228"/>
      <c r="P439" s="229"/>
      <c r="Q439" s="230"/>
    </row>
    <row r="440" spans="1:17" x14ac:dyDescent="0.2">
      <c r="A440" s="1207"/>
      <c r="B440" s="78">
        <v>7</v>
      </c>
      <c r="C440" s="221"/>
      <c r="D440" s="222"/>
      <c r="E440" s="222"/>
      <c r="F440" s="223"/>
      <c r="G440" s="224"/>
      <c r="H440" s="224"/>
      <c r="I440" s="224"/>
      <c r="J440" s="224"/>
      <c r="K440" s="225"/>
      <c r="L440" s="224"/>
      <c r="M440" s="226"/>
      <c r="N440" s="227"/>
      <c r="O440" s="228"/>
      <c r="P440" s="229"/>
      <c r="Q440" s="230"/>
    </row>
    <row r="441" spans="1:17" x14ac:dyDescent="0.2">
      <c r="A441" s="1207"/>
      <c r="B441" s="78">
        <v>8</v>
      </c>
      <c r="C441" s="221"/>
      <c r="D441" s="222"/>
      <c r="E441" s="222"/>
      <c r="F441" s="223"/>
      <c r="G441" s="224"/>
      <c r="H441" s="224"/>
      <c r="I441" s="224"/>
      <c r="J441" s="224"/>
      <c r="K441" s="225"/>
      <c r="L441" s="224"/>
      <c r="M441" s="226"/>
      <c r="N441" s="227"/>
      <c r="O441" s="228"/>
      <c r="P441" s="229"/>
      <c r="Q441" s="230"/>
    </row>
    <row r="442" spans="1:17" x14ac:dyDescent="0.2">
      <c r="A442" s="1207"/>
      <c r="B442" s="78">
        <v>9</v>
      </c>
      <c r="C442" s="221"/>
      <c r="D442" s="222"/>
      <c r="E442" s="222"/>
      <c r="F442" s="223"/>
      <c r="G442" s="224"/>
      <c r="H442" s="224"/>
      <c r="I442" s="224"/>
      <c r="J442" s="224"/>
      <c r="K442" s="225"/>
      <c r="L442" s="224"/>
      <c r="M442" s="226"/>
      <c r="N442" s="227"/>
      <c r="O442" s="228"/>
      <c r="P442" s="229"/>
      <c r="Q442" s="230"/>
    </row>
    <row r="443" spans="1:17" ht="12" thickBot="1" x14ac:dyDescent="0.25">
      <c r="A443" s="1208"/>
      <c r="B443" s="232">
        <v>10</v>
      </c>
      <c r="C443" s="1152"/>
      <c r="D443" s="1153"/>
      <c r="E443" s="1153"/>
      <c r="F443" s="1154"/>
      <c r="G443" s="1155"/>
      <c r="H443" s="1155"/>
      <c r="I443" s="1155"/>
      <c r="J443" s="1155"/>
      <c r="K443" s="1156"/>
      <c r="L443" s="1155"/>
      <c r="M443" s="1157"/>
      <c r="N443" s="1158"/>
      <c r="O443" s="1159"/>
      <c r="P443" s="1160"/>
      <c r="Q443" s="1161"/>
    </row>
    <row r="444" spans="1:17" x14ac:dyDescent="0.2">
      <c r="A444" s="1215" t="s">
        <v>89</v>
      </c>
      <c r="B444" s="62">
        <v>1</v>
      </c>
      <c r="C444" s="1955" t="s">
        <v>399</v>
      </c>
      <c r="D444" s="1956">
        <v>40</v>
      </c>
      <c r="E444" s="1956">
        <v>1987</v>
      </c>
      <c r="F444" s="818">
        <v>37.427</v>
      </c>
      <c r="G444" s="818">
        <v>3.9780000000000002</v>
      </c>
      <c r="H444" s="818">
        <v>6.4</v>
      </c>
      <c r="I444" s="818">
        <v>27.049002000000002</v>
      </c>
      <c r="J444" s="818">
        <v>2280.42</v>
      </c>
      <c r="K444" s="894">
        <v>27.049002000000002</v>
      </c>
      <c r="L444" s="818">
        <v>2280.42</v>
      </c>
      <c r="M444" s="895">
        <v>1.1861412371405268E-2</v>
      </c>
      <c r="N444" s="896">
        <v>87.308999999999997</v>
      </c>
      <c r="O444" s="897">
        <v>1.0356080527350224</v>
      </c>
      <c r="P444" s="1957">
        <v>711.68474228431614</v>
      </c>
      <c r="Q444" s="898">
        <v>62.136483164101357</v>
      </c>
    </row>
    <row r="445" spans="1:17" x14ac:dyDescent="0.2">
      <c r="A445" s="1216"/>
      <c r="B445" s="62">
        <v>2</v>
      </c>
      <c r="C445" s="1955" t="s">
        <v>401</v>
      </c>
      <c r="D445" s="1956">
        <v>50</v>
      </c>
      <c r="E445" s="1956">
        <v>1974</v>
      </c>
      <c r="F445" s="818">
        <v>43.408000000000001</v>
      </c>
      <c r="G445" s="818">
        <v>4.3860000000000001</v>
      </c>
      <c r="H445" s="818">
        <v>8</v>
      </c>
      <c r="I445" s="818">
        <v>31.022005</v>
      </c>
      <c r="J445" s="818">
        <v>2591.85</v>
      </c>
      <c r="K445" s="894">
        <v>31.022005</v>
      </c>
      <c r="L445" s="818">
        <v>2591.85</v>
      </c>
      <c r="M445" s="895">
        <v>1.1969058780407818E-2</v>
      </c>
      <c r="N445" s="896">
        <v>87.308999999999997</v>
      </c>
      <c r="O445" s="897">
        <v>1.0450065530586261</v>
      </c>
      <c r="P445" s="1957">
        <v>718.14352682446906</v>
      </c>
      <c r="Q445" s="898">
        <v>62.700393183517569</v>
      </c>
    </row>
    <row r="446" spans="1:17" x14ac:dyDescent="0.2">
      <c r="A446" s="1216"/>
      <c r="B446" s="62">
        <v>3</v>
      </c>
      <c r="C446" s="1955" t="s">
        <v>398</v>
      </c>
      <c r="D446" s="1956">
        <v>41</v>
      </c>
      <c r="E446" s="1956">
        <v>1991</v>
      </c>
      <c r="F446" s="818">
        <v>37.094000000000001</v>
      </c>
      <c r="G446" s="818">
        <v>3.3149999999999999</v>
      </c>
      <c r="H446" s="818">
        <v>6.4</v>
      </c>
      <c r="I446" s="818">
        <v>27.379000000000001</v>
      </c>
      <c r="J446" s="818">
        <v>2281.19</v>
      </c>
      <c r="K446" s="894">
        <v>27.379000000000001</v>
      </c>
      <c r="L446" s="818">
        <v>2281.19</v>
      </c>
      <c r="M446" s="895">
        <v>1.2002069095515938E-2</v>
      </c>
      <c r="N446" s="896">
        <v>87.308999999999997</v>
      </c>
      <c r="O446" s="897">
        <v>1.047888650660401</v>
      </c>
      <c r="P446" s="1957">
        <v>720.12414573095634</v>
      </c>
      <c r="Q446" s="898">
        <v>62.873319039624064</v>
      </c>
    </row>
    <row r="447" spans="1:17" x14ac:dyDescent="0.2">
      <c r="A447" s="1216"/>
      <c r="B447" s="62">
        <v>4</v>
      </c>
      <c r="C447" s="1955" t="s">
        <v>400</v>
      </c>
      <c r="D447" s="1956">
        <v>40</v>
      </c>
      <c r="E447" s="1956">
        <v>1981</v>
      </c>
      <c r="F447" s="818">
        <v>39.438000000000002</v>
      </c>
      <c r="G447" s="818">
        <v>3.5190000000000001</v>
      </c>
      <c r="H447" s="818">
        <v>6.4</v>
      </c>
      <c r="I447" s="818">
        <v>29.519003000000001</v>
      </c>
      <c r="J447" s="818">
        <v>2251.3000000000002</v>
      </c>
      <c r="K447" s="894">
        <v>29.519003000000001</v>
      </c>
      <c r="L447" s="818">
        <v>2251.3000000000002</v>
      </c>
      <c r="M447" s="895">
        <v>1.3111981077599609E-2</v>
      </c>
      <c r="N447" s="896">
        <v>87.308999999999997</v>
      </c>
      <c r="O447" s="897">
        <v>1.1447939559041442</v>
      </c>
      <c r="P447" s="1957">
        <v>786.71886465597652</v>
      </c>
      <c r="Q447" s="898">
        <v>68.68763735424865</v>
      </c>
    </row>
    <row r="448" spans="1:17" x14ac:dyDescent="0.2">
      <c r="A448" s="1216"/>
      <c r="B448" s="62">
        <v>5</v>
      </c>
      <c r="C448" s="1955" t="s">
        <v>397</v>
      </c>
      <c r="D448" s="1956">
        <v>50</v>
      </c>
      <c r="E448" s="1956">
        <v>1980</v>
      </c>
      <c r="F448" s="818">
        <v>52.570999999999998</v>
      </c>
      <c r="G448" s="818">
        <v>4.4370000000000003</v>
      </c>
      <c r="H448" s="818">
        <v>8.1193399999999993</v>
      </c>
      <c r="I448" s="818">
        <v>40.014659999999999</v>
      </c>
      <c r="J448" s="818">
        <v>3015.29</v>
      </c>
      <c r="K448" s="894">
        <v>40.014659999999999</v>
      </c>
      <c r="L448" s="818">
        <v>3015.29</v>
      </c>
      <c r="M448" s="895">
        <v>1.3270584255577407E-2</v>
      </c>
      <c r="N448" s="896">
        <v>87.308999999999997</v>
      </c>
      <c r="O448" s="897">
        <v>1.1586414407702077</v>
      </c>
      <c r="P448" s="1957">
        <v>796.23505533464447</v>
      </c>
      <c r="Q448" s="898">
        <v>69.518486446212464</v>
      </c>
    </row>
    <row r="449" spans="1:17" x14ac:dyDescent="0.2">
      <c r="A449" s="1216"/>
      <c r="B449" s="62">
        <v>6</v>
      </c>
      <c r="C449" s="1955" t="s">
        <v>402</v>
      </c>
      <c r="D449" s="1956">
        <v>46</v>
      </c>
      <c r="E449" s="1956">
        <v>1988</v>
      </c>
      <c r="F449" s="818">
        <v>38.468000000000004</v>
      </c>
      <c r="G449" s="818">
        <v>1.7207399999999999</v>
      </c>
      <c r="H449" s="818">
        <v>0.46</v>
      </c>
      <c r="I449" s="818">
        <v>36.287260000000003</v>
      </c>
      <c r="J449" s="818">
        <v>2184.25</v>
      </c>
      <c r="K449" s="894">
        <v>36.287260000000003</v>
      </c>
      <c r="L449" s="818">
        <v>2184.25</v>
      </c>
      <c r="M449" s="895">
        <v>1.6613144099805428E-2</v>
      </c>
      <c r="N449" s="896">
        <v>87.308999999999997</v>
      </c>
      <c r="O449" s="897">
        <v>1.4504769982099119</v>
      </c>
      <c r="P449" s="1957">
        <v>996.78864598832558</v>
      </c>
      <c r="Q449" s="898">
        <v>87.028619892594705</v>
      </c>
    </row>
    <row r="450" spans="1:17" x14ac:dyDescent="0.2">
      <c r="A450" s="1216"/>
      <c r="B450" s="62">
        <v>7</v>
      </c>
      <c r="C450" s="589"/>
      <c r="D450" s="590"/>
      <c r="E450" s="590"/>
      <c r="F450" s="591"/>
      <c r="G450" s="591"/>
      <c r="H450" s="591"/>
      <c r="I450" s="591"/>
      <c r="J450" s="591"/>
      <c r="K450" s="592"/>
      <c r="L450" s="591"/>
      <c r="M450" s="593"/>
      <c r="N450" s="594"/>
      <c r="O450" s="595"/>
      <c r="P450" s="596"/>
      <c r="Q450" s="597"/>
    </row>
    <row r="451" spans="1:17" x14ac:dyDescent="0.2">
      <c r="A451" s="1216"/>
      <c r="B451" s="62">
        <v>8</v>
      </c>
      <c r="C451" s="589"/>
      <c r="D451" s="590"/>
      <c r="E451" s="590"/>
      <c r="F451" s="591"/>
      <c r="G451" s="591"/>
      <c r="H451" s="591"/>
      <c r="I451" s="591"/>
      <c r="J451" s="591"/>
      <c r="K451" s="592"/>
      <c r="L451" s="591"/>
      <c r="M451" s="593"/>
      <c r="N451" s="594"/>
      <c r="O451" s="595"/>
      <c r="P451" s="596"/>
      <c r="Q451" s="597"/>
    </row>
    <row r="452" spans="1:17" x14ac:dyDescent="0.2">
      <c r="A452" s="1216"/>
      <c r="B452" s="62">
        <v>9</v>
      </c>
      <c r="C452" s="589"/>
      <c r="D452" s="590"/>
      <c r="E452" s="590"/>
      <c r="F452" s="591"/>
      <c r="G452" s="591"/>
      <c r="H452" s="591"/>
      <c r="I452" s="591"/>
      <c r="J452" s="591"/>
      <c r="K452" s="592"/>
      <c r="L452" s="591"/>
      <c r="M452" s="593"/>
      <c r="N452" s="594"/>
      <c r="O452" s="595"/>
      <c r="P452" s="596"/>
      <c r="Q452" s="597"/>
    </row>
    <row r="453" spans="1:17" ht="12" thickBot="1" x14ac:dyDescent="0.25">
      <c r="A453" s="1216"/>
      <c r="B453" s="82">
        <v>10</v>
      </c>
      <c r="C453" s="598"/>
      <c r="D453" s="599"/>
      <c r="E453" s="599"/>
      <c r="F453" s="591"/>
      <c r="G453" s="600"/>
      <c r="H453" s="600"/>
      <c r="I453" s="600"/>
      <c r="J453" s="600"/>
      <c r="K453" s="601"/>
      <c r="L453" s="600"/>
      <c r="M453" s="602"/>
      <c r="N453" s="603"/>
      <c r="O453" s="604"/>
      <c r="P453" s="605"/>
      <c r="Q453" s="606"/>
    </row>
    <row r="454" spans="1:17" x14ac:dyDescent="0.2">
      <c r="A454" s="1250" t="s">
        <v>98</v>
      </c>
      <c r="B454" s="83">
        <v>1</v>
      </c>
      <c r="C454" s="899" t="s">
        <v>403</v>
      </c>
      <c r="D454" s="900">
        <v>55</v>
      </c>
      <c r="E454" s="900">
        <v>1968</v>
      </c>
      <c r="F454" s="901">
        <v>50.98</v>
      </c>
      <c r="G454" s="901">
        <v>3.621</v>
      </c>
      <c r="H454" s="901">
        <v>8.8000000000000007</v>
      </c>
      <c r="I454" s="901">
        <v>38.558996999999998</v>
      </c>
      <c r="J454" s="901">
        <v>2493.39</v>
      </c>
      <c r="K454" s="902">
        <v>38.558996999999998</v>
      </c>
      <c r="L454" s="901">
        <v>2493.39</v>
      </c>
      <c r="M454" s="903">
        <v>1.5464486903372517E-2</v>
      </c>
      <c r="N454" s="904">
        <v>87.308999999999997</v>
      </c>
      <c r="O454" s="905">
        <v>1.350188887046551</v>
      </c>
      <c r="P454" s="1988">
        <v>927.86921420235103</v>
      </c>
      <c r="Q454" s="906">
        <v>81.01133322279307</v>
      </c>
    </row>
    <row r="455" spans="1:17" x14ac:dyDescent="0.2">
      <c r="A455" s="1246"/>
      <c r="B455" s="84">
        <v>2</v>
      </c>
      <c r="C455" s="907" t="s">
        <v>404</v>
      </c>
      <c r="D455" s="908">
        <v>45</v>
      </c>
      <c r="E455" s="908">
        <v>1979</v>
      </c>
      <c r="F455" s="909">
        <v>47.110999999999997</v>
      </c>
      <c r="G455" s="909">
        <v>3.774</v>
      </c>
      <c r="H455" s="909">
        <v>7.2</v>
      </c>
      <c r="I455" s="909">
        <v>36.137003</v>
      </c>
      <c r="J455" s="909">
        <v>2335.3000000000002</v>
      </c>
      <c r="K455" s="910">
        <v>36.137003</v>
      </c>
      <c r="L455" s="909">
        <v>2335.3000000000002</v>
      </c>
      <c r="M455" s="911">
        <v>1.5474244422558129E-2</v>
      </c>
      <c r="N455" s="912">
        <v>87.308999999999997</v>
      </c>
      <c r="O455" s="913">
        <v>1.3510408062891277</v>
      </c>
      <c r="P455" s="1989">
        <v>928.45466535348771</v>
      </c>
      <c r="Q455" s="914">
        <v>81.06244837734765</v>
      </c>
    </row>
    <row r="456" spans="1:17" x14ac:dyDescent="0.2">
      <c r="A456" s="1246"/>
      <c r="B456" s="84">
        <v>3</v>
      </c>
      <c r="C456" s="907" t="s">
        <v>405</v>
      </c>
      <c r="D456" s="908">
        <v>22</v>
      </c>
      <c r="E456" s="908">
        <v>1991</v>
      </c>
      <c r="F456" s="909">
        <v>23.786000000000001</v>
      </c>
      <c r="G456" s="909">
        <v>1.9023000000000001</v>
      </c>
      <c r="H456" s="909">
        <v>3.52</v>
      </c>
      <c r="I456" s="909">
        <v>18.363697999999999</v>
      </c>
      <c r="J456" s="909">
        <v>1164.8399999999999</v>
      </c>
      <c r="K456" s="910">
        <v>18.363697999999999</v>
      </c>
      <c r="L456" s="909">
        <v>1164.8399999999999</v>
      </c>
      <c r="M456" s="911">
        <v>1.5764996050959788E-2</v>
      </c>
      <c r="N456" s="912">
        <v>87.308999999999997</v>
      </c>
      <c r="O456" s="913">
        <v>1.3764260402132482</v>
      </c>
      <c r="P456" s="1989">
        <v>945.89976305758728</v>
      </c>
      <c r="Q456" s="914">
        <v>82.585562412794886</v>
      </c>
    </row>
    <row r="457" spans="1:17" x14ac:dyDescent="0.2">
      <c r="A457" s="1246"/>
      <c r="B457" s="84">
        <v>4</v>
      </c>
      <c r="C457" s="907" t="s">
        <v>406</v>
      </c>
      <c r="D457" s="908">
        <v>22</v>
      </c>
      <c r="E457" s="908">
        <v>1989</v>
      </c>
      <c r="F457" s="909">
        <v>23.635000000000002</v>
      </c>
      <c r="G457" s="909">
        <v>1.9379999999999999</v>
      </c>
      <c r="H457" s="909">
        <v>3.52</v>
      </c>
      <c r="I457" s="909">
        <v>18.177</v>
      </c>
      <c r="J457" s="909">
        <v>1148.3</v>
      </c>
      <c r="K457" s="910">
        <v>18.177</v>
      </c>
      <c r="L457" s="909">
        <v>1148.3</v>
      </c>
      <c r="M457" s="911">
        <v>1.5829487067839414E-2</v>
      </c>
      <c r="N457" s="912">
        <v>87.308999999999997</v>
      </c>
      <c r="O457" s="913">
        <v>1.3820566864059913</v>
      </c>
      <c r="P457" s="1989">
        <v>949.76922407036488</v>
      </c>
      <c r="Q457" s="914">
        <v>82.923401184359491</v>
      </c>
    </row>
    <row r="458" spans="1:17" x14ac:dyDescent="0.2">
      <c r="A458" s="1246"/>
      <c r="B458" s="84">
        <v>5</v>
      </c>
      <c r="C458" s="907" t="s">
        <v>407</v>
      </c>
      <c r="D458" s="908">
        <v>46</v>
      </c>
      <c r="E458" s="908">
        <v>1981</v>
      </c>
      <c r="F458" s="909">
        <v>46.381</v>
      </c>
      <c r="G458" s="909">
        <v>3.1469040000000001</v>
      </c>
      <c r="H458" s="909">
        <v>7.2</v>
      </c>
      <c r="I458" s="909">
        <v>36.034085000000005</v>
      </c>
      <c r="J458" s="909">
        <v>2273.52</v>
      </c>
      <c r="K458" s="910">
        <v>36.034085000000005</v>
      </c>
      <c r="L458" s="909">
        <v>2273.52</v>
      </c>
      <c r="M458" s="911">
        <v>1.5849469105176116E-2</v>
      </c>
      <c r="N458" s="912">
        <v>87.308999999999997</v>
      </c>
      <c r="O458" s="913">
        <v>1.3838012981038215</v>
      </c>
      <c r="P458" s="1989">
        <v>950.96814631056691</v>
      </c>
      <c r="Q458" s="914">
        <v>83.028077886229283</v>
      </c>
    </row>
    <row r="459" spans="1:17" x14ac:dyDescent="0.2">
      <c r="A459" s="1246"/>
      <c r="B459" s="84">
        <v>6</v>
      </c>
      <c r="C459" s="907" t="s">
        <v>408</v>
      </c>
      <c r="D459" s="908">
        <v>45</v>
      </c>
      <c r="E459" s="908">
        <v>1985</v>
      </c>
      <c r="F459" s="909">
        <v>48.835999999999999</v>
      </c>
      <c r="G459" s="909">
        <v>4.1310000000000002</v>
      </c>
      <c r="H459" s="909">
        <v>7.2</v>
      </c>
      <c r="I459" s="909">
        <v>37.504995999999998</v>
      </c>
      <c r="J459" s="909">
        <v>2334.15</v>
      </c>
      <c r="K459" s="910">
        <v>37.504995999999998</v>
      </c>
      <c r="L459" s="909">
        <v>2334.15</v>
      </c>
      <c r="M459" s="911">
        <v>1.606794593320909E-2</v>
      </c>
      <c r="N459" s="912">
        <v>87.308999999999997</v>
      </c>
      <c r="O459" s="913">
        <v>1.4028762914825523</v>
      </c>
      <c r="P459" s="1989">
        <v>964.07675599254537</v>
      </c>
      <c r="Q459" s="914">
        <v>84.172577488953152</v>
      </c>
    </row>
    <row r="460" spans="1:17" x14ac:dyDescent="0.2">
      <c r="A460" s="1246"/>
      <c r="B460" s="84">
        <v>7</v>
      </c>
      <c r="C460" s="907" t="s">
        <v>409</v>
      </c>
      <c r="D460" s="908">
        <v>40</v>
      </c>
      <c r="E460" s="908">
        <v>1973</v>
      </c>
      <c r="F460" s="909">
        <v>46.143999999999998</v>
      </c>
      <c r="G460" s="909">
        <v>2.8559999999999999</v>
      </c>
      <c r="H460" s="909">
        <v>6.4</v>
      </c>
      <c r="I460" s="909">
        <v>36.887999999999998</v>
      </c>
      <c r="J460" s="909">
        <v>2247.54</v>
      </c>
      <c r="K460" s="910">
        <v>36.887999999999998</v>
      </c>
      <c r="L460" s="909">
        <v>2247.54</v>
      </c>
      <c r="M460" s="911">
        <v>1.641261112149283E-2</v>
      </c>
      <c r="N460" s="912">
        <v>87.308999999999997</v>
      </c>
      <c r="O460" s="913">
        <v>1.4329686644064175</v>
      </c>
      <c r="P460" s="1989">
        <v>984.7566672895698</v>
      </c>
      <c r="Q460" s="914">
        <v>85.97811986438505</v>
      </c>
    </row>
    <row r="461" spans="1:17" x14ac:dyDescent="0.2">
      <c r="A461" s="1246"/>
      <c r="B461" s="84">
        <v>8</v>
      </c>
      <c r="C461" s="907" t="s">
        <v>410</v>
      </c>
      <c r="D461" s="908">
        <v>40</v>
      </c>
      <c r="E461" s="908">
        <v>1972</v>
      </c>
      <c r="F461" s="909">
        <v>45.954000000000001</v>
      </c>
      <c r="G461" s="909">
        <v>2.4990000000000001</v>
      </c>
      <c r="H461" s="909">
        <v>6.4</v>
      </c>
      <c r="I461" s="909">
        <v>37.054997999999998</v>
      </c>
      <c r="J461" s="909">
        <v>2236.87</v>
      </c>
      <c r="K461" s="910">
        <v>37.054997999999998</v>
      </c>
      <c r="L461" s="909">
        <v>2236.87</v>
      </c>
      <c r="M461" s="911">
        <v>1.6565557229521608E-2</v>
      </c>
      <c r="N461" s="912">
        <v>87.308999999999997</v>
      </c>
      <c r="O461" s="913">
        <v>1.446322236152302</v>
      </c>
      <c r="P461" s="1989">
        <v>993.93343377129645</v>
      </c>
      <c r="Q461" s="914">
        <v>86.779334169138124</v>
      </c>
    </row>
    <row r="462" spans="1:17" x14ac:dyDescent="0.2">
      <c r="A462" s="1246"/>
      <c r="B462" s="84">
        <v>9</v>
      </c>
      <c r="C462" s="907" t="s">
        <v>411</v>
      </c>
      <c r="D462" s="908">
        <v>22</v>
      </c>
      <c r="E462" s="908">
        <v>1992</v>
      </c>
      <c r="F462" s="909">
        <v>25.494</v>
      </c>
      <c r="G462" s="909">
        <v>2.0430600000000001</v>
      </c>
      <c r="H462" s="909">
        <v>3.52</v>
      </c>
      <c r="I462" s="909">
        <v>19.930942000000002</v>
      </c>
      <c r="J462" s="909">
        <v>1158.3800000000001</v>
      </c>
      <c r="K462" s="910">
        <v>19.930942000000002</v>
      </c>
      <c r="L462" s="909">
        <v>1158.3800000000001</v>
      </c>
      <c r="M462" s="911">
        <v>1.7205875446744592E-2</v>
      </c>
      <c r="N462" s="912">
        <v>87.308999999999997</v>
      </c>
      <c r="O462" s="913">
        <v>1.5022277793798235</v>
      </c>
      <c r="P462" s="1989">
        <v>1032.3525268046756</v>
      </c>
      <c r="Q462" s="914">
        <v>90.133666762789417</v>
      </c>
    </row>
    <row r="463" spans="1:17" ht="12" thickBot="1" x14ac:dyDescent="0.25">
      <c r="A463" s="1247"/>
      <c r="B463" s="85">
        <v>10</v>
      </c>
      <c r="C463" s="274"/>
      <c r="D463" s="275"/>
      <c r="E463" s="275"/>
      <c r="F463" s="267"/>
      <c r="G463" s="276"/>
      <c r="H463" s="276"/>
      <c r="I463" s="276"/>
      <c r="J463" s="276"/>
      <c r="K463" s="277"/>
      <c r="L463" s="276"/>
      <c r="M463" s="278"/>
      <c r="N463" s="279"/>
      <c r="O463" s="280"/>
      <c r="P463" s="281"/>
      <c r="Q463" s="282"/>
    </row>
    <row r="464" spans="1:17" x14ac:dyDescent="0.2">
      <c r="A464" s="1257" t="s">
        <v>106</v>
      </c>
      <c r="B464" s="16">
        <v>1</v>
      </c>
      <c r="C464" s="1990" t="s">
        <v>417</v>
      </c>
      <c r="D464" s="1991">
        <v>7</v>
      </c>
      <c r="E464" s="1991">
        <v>1989</v>
      </c>
      <c r="F464" s="1992">
        <v>9.4179999999999993</v>
      </c>
      <c r="G464" s="1993">
        <v>0</v>
      </c>
      <c r="H464" s="1993">
        <v>0</v>
      </c>
      <c r="I464" s="1993">
        <v>9.4180019999999995</v>
      </c>
      <c r="J464" s="821">
        <v>461.34</v>
      </c>
      <c r="K464" s="924">
        <v>9.4180019999999995</v>
      </c>
      <c r="L464" s="1994">
        <v>461.34</v>
      </c>
      <c r="M464" s="1995">
        <v>2.041444921316166E-2</v>
      </c>
      <c r="N464" s="1996">
        <v>87.308999999999997</v>
      </c>
      <c r="O464" s="1997">
        <v>1.7823651463519312</v>
      </c>
      <c r="P464" s="1998">
        <v>1224.8669527896996</v>
      </c>
      <c r="Q464" s="1999">
        <v>106.94190878111588</v>
      </c>
    </row>
    <row r="465" spans="1:17" x14ac:dyDescent="0.2">
      <c r="A465" s="1258"/>
      <c r="B465" s="17">
        <v>2</v>
      </c>
      <c r="C465" s="819" t="s">
        <v>415</v>
      </c>
      <c r="D465" s="820">
        <v>5</v>
      </c>
      <c r="E465" s="820">
        <v>1962</v>
      </c>
      <c r="F465" s="821">
        <v>4.0880000000000001</v>
      </c>
      <c r="G465" s="821">
        <v>0</v>
      </c>
      <c r="H465" s="821">
        <v>0</v>
      </c>
      <c r="I465" s="821">
        <v>4.0879989999999999</v>
      </c>
      <c r="J465" s="821">
        <v>187.09</v>
      </c>
      <c r="K465" s="924">
        <v>4.0879989999999999</v>
      </c>
      <c r="L465" s="821">
        <v>187.09</v>
      </c>
      <c r="M465" s="925">
        <v>2.1850440964241807E-2</v>
      </c>
      <c r="N465" s="926">
        <v>87.308999999999997</v>
      </c>
      <c r="O465" s="927">
        <v>1.9077401501469879</v>
      </c>
      <c r="P465" s="928">
        <v>1311.0264578545084</v>
      </c>
      <c r="Q465" s="929">
        <v>114.46440900881927</v>
      </c>
    </row>
    <row r="466" spans="1:17" x14ac:dyDescent="0.2">
      <c r="A466" s="1258"/>
      <c r="B466" s="17">
        <v>3</v>
      </c>
      <c r="C466" s="819" t="s">
        <v>418</v>
      </c>
      <c r="D466" s="820">
        <v>6</v>
      </c>
      <c r="E466" s="820">
        <v>1910</v>
      </c>
      <c r="F466" s="821">
        <v>8.6769999999999996</v>
      </c>
      <c r="G466" s="821">
        <v>0.51</v>
      </c>
      <c r="H466" s="821">
        <v>0.96</v>
      </c>
      <c r="I466" s="821">
        <v>7.2069989999999997</v>
      </c>
      <c r="J466" s="821">
        <v>303.89999999999998</v>
      </c>
      <c r="K466" s="924">
        <v>7.2069989999999997</v>
      </c>
      <c r="L466" s="821">
        <v>303.89999999999998</v>
      </c>
      <c r="M466" s="925">
        <v>2.3715034550839093E-2</v>
      </c>
      <c r="N466" s="926">
        <v>87.308999999999997</v>
      </c>
      <c r="O466" s="927">
        <v>2.0705359515992101</v>
      </c>
      <c r="P466" s="928">
        <v>1422.9020730503455</v>
      </c>
      <c r="Q466" s="929">
        <v>124.23215709595262</v>
      </c>
    </row>
    <row r="467" spans="1:17" x14ac:dyDescent="0.2">
      <c r="A467" s="1258"/>
      <c r="B467" s="17">
        <v>4</v>
      </c>
      <c r="C467" s="819" t="s">
        <v>419</v>
      </c>
      <c r="D467" s="820">
        <v>6</v>
      </c>
      <c r="E467" s="820">
        <v>1930</v>
      </c>
      <c r="F467" s="821">
        <v>7.625</v>
      </c>
      <c r="G467" s="821">
        <v>0.153</v>
      </c>
      <c r="H467" s="821">
        <v>0.8</v>
      </c>
      <c r="I467" s="821">
        <v>6.6720000000000006</v>
      </c>
      <c r="J467" s="821">
        <v>266.7</v>
      </c>
      <c r="K467" s="924">
        <v>6.6720000000000006</v>
      </c>
      <c r="L467" s="821">
        <v>266.7</v>
      </c>
      <c r="M467" s="925">
        <v>2.5016872890888643E-2</v>
      </c>
      <c r="N467" s="926">
        <v>87.308999999999997</v>
      </c>
      <c r="O467" s="927">
        <v>2.1841981552305967</v>
      </c>
      <c r="P467" s="928">
        <v>1501.0123734533186</v>
      </c>
      <c r="Q467" s="929">
        <v>131.05188931383577</v>
      </c>
    </row>
    <row r="468" spans="1:17" x14ac:dyDescent="0.2">
      <c r="A468" s="1258"/>
      <c r="B468" s="17">
        <v>5</v>
      </c>
      <c r="C468" s="819"/>
      <c r="D468" s="820"/>
      <c r="E468" s="820"/>
      <c r="F468" s="821"/>
      <c r="G468" s="821"/>
      <c r="H468" s="821"/>
      <c r="I468" s="821"/>
      <c r="J468" s="821"/>
      <c r="K468" s="924"/>
      <c r="L468" s="821"/>
      <c r="M468" s="925"/>
      <c r="N468" s="926"/>
      <c r="O468" s="927"/>
      <c r="P468" s="928"/>
      <c r="Q468" s="929"/>
    </row>
    <row r="469" spans="1:17" x14ac:dyDescent="0.2">
      <c r="A469" s="1258"/>
      <c r="B469" s="17">
        <v>6</v>
      </c>
      <c r="C469" s="819"/>
      <c r="D469" s="820"/>
      <c r="E469" s="820"/>
      <c r="F469" s="821"/>
      <c r="G469" s="821"/>
      <c r="H469" s="821"/>
      <c r="I469" s="821"/>
      <c r="J469" s="821"/>
      <c r="K469" s="924"/>
      <c r="L469" s="821"/>
      <c r="M469" s="925"/>
      <c r="N469" s="926"/>
      <c r="O469" s="927"/>
      <c r="P469" s="928"/>
      <c r="Q469" s="929"/>
    </row>
    <row r="470" spans="1:17" x14ac:dyDescent="0.2">
      <c r="A470" s="1258"/>
      <c r="B470" s="17">
        <v>7</v>
      </c>
      <c r="C470" s="819"/>
      <c r="D470" s="820"/>
      <c r="E470" s="820"/>
      <c r="F470" s="821"/>
      <c r="G470" s="821"/>
      <c r="H470" s="821"/>
      <c r="I470" s="821"/>
      <c r="J470" s="821"/>
      <c r="K470" s="924"/>
      <c r="L470" s="821"/>
      <c r="M470" s="925"/>
      <c r="N470" s="926"/>
      <c r="O470" s="927"/>
      <c r="P470" s="928"/>
      <c r="Q470" s="929"/>
    </row>
    <row r="471" spans="1:17" x14ac:dyDescent="0.2">
      <c r="A471" s="1258"/>
      <c r="B471" s="17">
        <v>8</v>
      </c>
      <c r="C471" s="819"/>
      <c r="D471" s="820"/>
      <c r="E471" s="820"/>
      <c r="F471" s="821"/>
      <c r="G471" s="821"/>
      <c r="H471" s="821"/>
      <c r="I471" s="821"/>
      <c r="J471" s="821"/>
      <c r="K471" s="924"/>
      <c r="L471" s="821"/>
      <c r="M471" s="925"/>
      <c r="N471" s="926"/>
      <c r="O471" s="927"/>
      <c r="P471" s="928"/>
      <c r="Q471" s="929"/>
    </row>
    <row r="472" spans="1:17" x14ac:dyDescent="0.2">
      <c r="A472" s="1258"/>
      <c r="B472" s="17">
        <v>9</v>
      </c>
      <c r="C472" s="819"/>
      <c r="D472" s="820"/>
      <c r="E472" s="820"/>
      <c r="F472" s="821"/>
      <c r="G472" s="821"/>
      <c r="H472" s="821"/>
      <c r="I472" s="821"/>
      <c r="J472" s="821"/>
      <c r="K472" s="924"/>
      <c r="L472" s="821"/>
      <c r="M472" s="925"/>
      <c r="N472" s="926"/>
      <c r="O472" s="927"/>
      <c r="P472" s="928"/>
      <c r="Q472" s="929"/>
    </row>
    <row r="473" spans="1:17" ht="12.75" thickBot="1" x14ac:dyDescent="0.25">
      <c r="A473" s="1259"/>
      <c r="B473" s="155">
        <v>10</v>
      </c>
      <c r="C473" s="302"/>
      <c r="D473" s="303"/>
      <c r="E473" s="303"/>
      <c r="F473" s="304"/>
      <c r="G473" s="304"/>
      <c r="H473" s="304"/>
      <c r="I473" s="304"/>
      <c r="J473" s="304"/>
      <c r="K473" s="305"/>
      <c r="L473" s="304"/>
      <c r="M473" s="306"/>
      <c r="N473" s="307"/>
      <c r="O473" s="308"/>
      <c r="P473" s="309"/>
      <c r="Q473" s="310"/>
    </row>
    <row r="474" spans="1:17" x14ac:dyDescent="0.2">
      <c r="F474" s="63"/>
      <c r="G474" s="63"/>
      <c r="H474" s="63"/>
      <c r="I474" s="63"/>
    </row>
    <row r="475" spans="1:17" ht="15" x14ac:dyDescent="0.2">
      <c r="A475" s="1199" t="s">
        <v>174</v>
      </c>
      <c r="B475" s="1199"/>
      <c r="C475" s="1199"/>
      <c r="D475" s="1199"/>
      <c r="E475" s="1199"/>
      <c r="F475" s="1199"/>
      <c r="G475" s="1199"/>
      <c r="H475" s="1199"/>
      <c r="I475" s="1199"/>
      <c r="J475" s="1199"/>
      <c r="K475" s="1199"/>
      <c r="L475" s="1199"/>
      <c r="M475" s="1199"/>
      <c r="N475" s="1199"/>
      <c r="O475" s="1199"/>
      <c r="P475" s="1199"/>
      <c r="Q475" s="1199"/>
    </row>
    <row r="476" spans="1:17" ht="13.5" thickBot="1" x14ac:dyDescent="0.25">
      <c r="A476" s="460"/>
      <c r="B476" s="460"/>
      <c r="C476" s="460"/>
      <c r="D476" s="460"/>
      <c r="E476" s="1165" t="s">
        <v>268</v>
      </c>
      <c r="F476" s="1165"/>
      <c r="G476" s="1165"/>
      <c r="H476" s="1165"/>
      <c r="I476" s="460">
        <v>2.2999999999999998</v>
      </c>
      <c r="J476" s="460" t="s">
        <v>267</v>
      </c>
      <c r="K476" s="460" t="s">
        <v>269</v>
      </c>
      <c r="L476" s="461">
        <v>470.7</v>
      </c>
      <c r="M476" s="460"/>
      <c r="N476" s="460"/>
      <c r="O476" s="460"/>
      <c r="P476" s="460"/>
      <c r="Q476" s="460"/>
    </row>
    <row r="477" spans="1:17" x14ac:dyDescent="0.2">
      <c r="A477" s="1200" t="s">
        <v>1</v>
      </c>
      <c r="B477" s="1183" t="s">
        <v>0</v>
      </c>
      <c r="C477" s="1185" t="s">
        <v>2</v>
      </c>
      <c r="D477" s="1185" t="s">
        <v>3</v>
      </c>
      <c r="E477" s="1185" t="s">
        <v>11</v>
      </c>
      <c r="F477" s="1188" t="s">
        <v>12</v>
      </c>
      <c r="G477" s="1189"/>
      <c r="H477" s="1189"/>
      <c r="I477" s="1190"/>
      <c r="J477" s="1185" t="s">
        <v>4</v>
      </c>
      <c r="K477" s="1185" t="s">
        <v>13</v>
      </c>
      <c r="L477" s="1185" t="s">
        <v>5</v>
      </c>
      <c r="M477" s="1185" t="s">
        <v>6</v>
      </c>
      <c r="N477" s="1185" t="s">
        <v>14</v>
      </c>
      <c r="O477" s="1204" t="s">
        <v>15</v>
      </c>
      <c r="P477" s="1185" t="s">
        <v>22</v>
      </c>
      <c r="Q477" s="1193" t="s">
        <v>23</v>
      </c>
    </row>
    <row r="478" spans="1:17" ht="33.75" x14ac:dyDescent="0.2">
      <c r="A478" s="1201"/>
      <c r="B478" s="1184"/>
      <c r="C478" s="1186"/>
      <c r="D478" s="1187"/>
      <c r="E478" s="1187"/>
      <c r="F478" s="14" t="s">
        <v>16</v>
      </c>
      <c r="G478" s="14" t="s">
        <v>17</v>
      </c>
      <c r="H478" s="14" t="s">
        <v>18</v>
      </c>
      <c r="I478" s="14" t="s">
        <v>19</v>
      </c>
      <c r="J478" s="1187"/>
      <c r="K478" s="1187"/>
      <c r="L478" s="1187"/>
      <c r="M478" s="1187"/>
      <c r="N478" s="1187"/>
      <c r="O478" s="1205"/>
      <c r="P478" s="1187"/>
      <c r="Q478" s="1194"/>
    </row>
    <row r="479" spans="1:17" x14ac:dyDescent="0.2">
      <c r="A479" s="1202"/>
      <c r="B479" s="1203"/>
      <c r="C479" s="1187"/>
      <c r="D479" s="69" t="s">
        <v>7</v>
      </c>
      <c r="E479" s="69" t="s">
        <v>8</v>
      </c>
      <c r="F479" s="69" t="s">
        <v>9</v>
      </c>
      <c r="G479" s="69" t="s">
        <v>9</v>
      </c>
      <c r="H479" s="69" t="s">
        <v>9</v>
      </c>
      <c r="I479" s="69" t="s">
        <v>9</v>
      </c>
      <c r="J479" s="69" t="s">
        <v>20</v>
      </c>
      <c r="K479" s="69" t="s">
        <v>9</v>
      </c>
      <c r="L479" s="69" t="s">
        <v>20</v>
      </c>
      <c r="M479" s="69" t="s">
        <v>55</v>
      </c>
      <c r="N479" s="69" t="s">
        <v>294</v>
      </c>
      <c r="O479" s="69" t="s">
        <v>295</v>
      </c>
      <c r="P479" s="70" t="s">
        <v>24</v>
      </c>
      <c r="Q479" s="71" t="s">
        <v>296</v>
      </c>
    </row>
    <row r="480" spans="1:17" ht="12" thickBot="1" x14ac:dyDescent="0.25">
      <c r="A480" s="72">
        <v>1</v>
      </c>
      <c r="B480" s="73">
        <v>2</v>
      </c>
      <c r="C480" s="74">
        <v>3</v>
      </c>
      <c r="D480" s="75">
        <v>4</v>
      </c>
      <c r="E480" s="75">
        <v>5</v>
      </c>
      <c r="F480" s="75">
        <v>6</v>
      </c>
      <c r="G480" s="75">
        <v>7</v>
      </c>
      <c r="H480" s="75">
        <v>8</v>
      </c>
      <c r="I480" s="75">
        <v>9</v>
      </c>
      <c r="J480" s="75">
        <v>10</v>
      </c>
      <c r="K480" s="75">
        <v>11</v>
      </c>
      <c r="L480" s="74">
        <v>12</v>
      </c>
      <c r="M480" s="75">
        <v>13</v>
      </c>
      <c r="N480" s="75">
        <v>14</v>
      </c>
      <c r="O480" s="76">
        <v>15</v>
      </c>
      <c r="P480" s="74">
        <v>16</v>
      </c>
      <c r="Q480" s="77">
        <v>17</v>
      </c>
    </row>
    <row r="481" spans="1:17" x14ac:dyDescent="0.2">
      <c r="A481" s="1206" t="s">
        <v>63</v>
      </c>
      <c r="B481" s="154">
        <v>1</v>
      </c>
      <c r="C481" s="2000" t="s">
        <v>311</v>
      </c>
      <c r="D481" s="2001">
        <v>36</v>
      </c>
      <c r="E481" s="2001">
        <v>1972</v>
      </c>
      <c r="F481" s="2002">
        <v>12.792</v>
      </c>
      <c r="G481" s="2002">
        <v>2.1549640000000001</v>
      </c>
      <c r="H481" s="2002">
        <v>5.76</v>
      </c>
      <c r="I481" s="2002">
        <v>4.8770410000000002</v>
      </c>
      <c r="J481" s="2002">
        <v>1508.84</v>
      </c>
      <c r="K481" s="2003">
        <v>4.8770410000000002</v>
      </c>
      <c r="L481" s="2002">
        <v>1508.84</v>
      </c>
      <c r="M481" s="2004">
        <v>3.2323115771055915E-3</v>
      </c>
      <c r="N481" s="2005">
        <v>72.593999999999994</v>
      </c>
      <c r="O481" s="2006">
        <v>0.23464642662840329</v>
      </c>
      <c r="P481" s="2006">
        <v>193.93869462633549</v>
      </c>
      <c r="Q481" s="2007">
        <v>14.078785597704199</v>
      </c>
    </row>
    <row r="482" spans="1:17" x14ac:dyDescent="0.2">
      <c r="A482" s="1207"/>
      <c r="B482" s="78">
        <v>2</v>
      </c>
      <c r="C482" s="2000" t="s">
        <v>243</v>
      </c>
      <c r="D482" s="2001">
        <v>20</v>
      </c>
      <c r="E482" s="2001">
        <v>1990</v>
      </c>
      <c r="F482" s="2002">
        <v>11.571</v>
      </c>
      <c r="G482" s="2002">
        <v>1.7582169999999999</v>
      </c>
      <c r="H482" s="2002">
        <v>3.2</v>
      </c>
      <c r="I482" s="2002">
        <v>6.612781</v>
      </c>
      <c r="J482" s="2002">
        <v>1074.54</v>
      </c>
      <c r="K482" s="2003">
        <v>6.612781</v>
      </c>
      <c r="L482" s="2002">
        <v>1074.54</v>
      </c>
      <c r="M482" s="2004">
        <v>6.1540575502075307E-3</v>
      </c>
      <c r="N482" s="2005">
        <v>72.593999999999994</v>
      </c>
      <c r="O482" s="2006">
        <v>0.44674765379976544</v>
      </c>
      <c r="P482" s="2006">
        <v>369.24345301245182</v>
      </c>
      <c r="Q482" s="2007">
        <v>26.804859227985926</v>
      </c>
    </row>
    <row r="483" spans="1:17" x14ac:dyDescent="0.2">
      <c r="A483" s="1207"/>
      <c r="B483" s="78">
        <v>3</v>
      </c>
      <c r="C483" s="2000" t="s">
        <v>310</v>
      </c>
      <c r="D483" s="2001">
        <v>24</v>
      </c>
      <c r="E483" s="2001">
        <v>1969</v>
      </c>
      <c r="F483" s="2002">
        <v>11.988</v>
      </c>
      <c r="G483" s="2002">
        <v>1.0742080000000001</v>
      </c>
      <c r="H483" s="2002">
        <v>3.84</v>
      </c>
      <c r="I483" s="2002">
        <v>7.0737940000000004</v>
      </c>
      <c r="J483" s="2002">
        <v>1020.69</v>
      </c>
      <c r="K483" s="2003">
        <v>7.0737940000000004</v>
      </c>
      <c r="L483" s="2002">
        <v>1020.69</v>
      </c>
      <c r="M483" s="2004">
        <v>6.9304039424311001E-3</v>
      </c>
      <c r="N483" s="2005">
        <v>72.593999999999994</v>
      </c>
      <c r="O483" s="2006">
        <v>0.50310574379684325</v>
      </c>
      <c r="P483" s="2006">
        <v>415.82423654586597</v>
      </c>
      <c r="Q483" s="2007">
        <v>30.186344627810591</v>
      </c>
    </row>
    <row r="484" spans="1:17" x14ac:dyDescent="0.2">
      <c r="A484" s="1207"/>
      <c r="B484" s="78">
        <v>4</v>
      </c>
      <c r="C484" s="2000" t="s">
        <v>246</v>
      </c>
      <c r="D484" s="2001">
        <v>18</v>
      </c>
      <c r="E484" s="2001">
        <v>1989</v>
      </c>
      <c r="F484" s="2002">
        <v>8.9120000000000008</v>
      </c>
      <c r="G484" s="2002">
        <v>0.83135099999999995</v>
      </c>
      <c r="H484" s="2002">
        <v>1.36</v>
      </c>
      <c r="I484" s="2002">
        <v>6.7206529999999995</v>
      </c>
      <c r="J484" s="2002">
        <v>937.87</v>
      </c>
      <c r="K484" s="2003">
        <v>6.7206529999999995</v>
      </c>
      <c r="L484" s="2002">
        <v>937.87</v>
      </c>
      <c r="M484" s="2004">
        <v>7.1658684039365792E-3</v>
      </c>
      <c r="N484" s="2005">
        <v>72.593999999999994</v>
      </c>
      <c r="O484" s="2006">
        <v>0.520199050915372</v>
      </c>
      <c r="P484" s="2006">
        <v>429.95210423619471</v>
      </c>
      <c r="Q484" s="2007">
        <v>31.211943054922319</v>
      </c>
    </row>
    <row r="485" spans="1:17" x14ac:dyDescent="0.2">
      <c r="A485" s="1207"/>
      <c r="B485" s="78">
        <v>5</v>
      </c>
      <c r="C485" s="2000" t="s">
        <v>308</v>
      </c>
      <c r="D485" s="2001">
        <v>40</v>
      </c>
      <c r="E485" s="2001">
        <v>1982</v>
      </c>
      <c r="F485" s="2002">
        <v>14.137</v>
      </c>
      <c r="G485" s="2002">
        <v>0</v>
      </c>
      <c r="H485" s="2002">
        <v>0</v>
      </c>
      <c r="I485" s="2002">
        <v>14.136991</v>
      </c>
      <c r="J485" s="2002">
        <v>1944.42</v>
      </c>
      <c r="K485" s="2003">
        <v>14.136991</v>
      </c>
      <c r="L485" s="2002">
        <v>1944.42</v>
      </c>
      <c r="M485" s="2004">
        <v>7.2705439154092224E-3</v>
      </c>
      <c r="N485" s="2005">
        <v>72.593999999999994</v>
      </c>
      <c r="O485" s="2006">
        <v>0.52779786499521708</v>
      </c>
      <c r="P485" s="2006">
        <v>436.23263492455334</v>
      </c>
      <c r="Q485" s="2007">
        <v>31.667871899713024</v>
      </c>
    </row>
    <row r="486" spans="1:17" x14ac:dyDescent="0.2">
      <c r="A486" s="1207"/>
      <c r="B486" s="78">
        <v>6</v>
      </c>
      <c r="C486" s="2000" t="s">
        <v>247</v>
      </c>
      <c r="D486" s="2001">
        <v>12</v>
      </c>
      <c r="E486" s="2001">
        <v>1968</v>
      </c>
      <c r="F486" s="2002">
        <v>5.21</v>
      </c>
      <c r="G486" s="2002">
        <v>0.28859299999999999</v>
      </c>
      <c r="H486" s="2002">
        <v>0.96</v>
      </c>
      <c r="I486" s="2002">
        <v>3.9614070000000003</v>
      </c>
      <c r="J486" s="2002">
        <v>536.53</v>
      </c>
      <c r="K486" s="2003">
        <v>3.9614070000000003</v>
      </c>
      <c r="L486" s="2002">
        <v>536.53</v>
      </c>
      <c r="M486" s="2004">
        <v>7.3833839673457229E-3</v>
      </c>
      <c r="N486" s="2005">
        <v>72.593999999999994</v>
      </c>
      <c r="O486" s="2006">
        <v>0.53598937572549532</v>
      </c>
      <c r="P486" s="2006">
        <v>443.00303804074338</v>
      </c>
      <c r="Q486" s="2007">
        <v>32.159362543529724</v>
      </c>
    </row>
    <row r="487" spans="1:17" x14ac:dyDescent="0.2">
      <c r="A487" s="1207"/>
      <c r="B487" s="78">
        <v>7</v>
      </c>
      <c r="C487" s="2000" t="s">
        <v>301</v>
      </c>
      <c r="D487" s="2001">
        <v>30</v>
      </c>
      <c r="E487" s="2001">
        <v>1974</v>
      </c>
      <c r="F487" s="2002">
        <v>20.901</v>
      </c>
      <c r="G487" s="2002">
        <v>2.7319469999999999</v>
      </c>
      <c r="H487" s="2002">
        <v>4.8</v>
      </c>
      <c r="I487" s="2002">
        <v>13.369051000000001</v>
      </c>
      <c r="J487" s="2002">
        <v>1743.53</v>
      </c>
      <c r="K487" s="2003">
        <v>13.369051000000001</v>
      </c>
      <c r="L487" s="2002">
        <v>1743.53</v>
      </c>
      <c r="M487" s="2004">
        <v>7.6678066910233844E-3</v>
      </c>
      <c r="N487" s="2005">
        <v>72.593999999999994</v>
      </c>
      <c r="O487" s="2006">
        <v>0.55663675892815156</v>
      </c>
      <c r="P487" s="2006">
        <v>460.06840146140303</v>
      </c>
      <c r="Q487" s="2007">
        <v>33.398205535689087</v>
      </c>
    </row>
    <row r="488" spans="1:17" x14ac:dyDescent="0.2">
      <c r="A488" s="1207"/>
      <c r="B488" s="78">
        <v>8</v>
      </c>
      <c r="C488" s="2000" t="s">
        <v>251</v>
      </c>
      <c r="D488" s="2001">
        <v>11</v>
      </c>
      <c r="E488" s="2001">
        <v>1976</v>
      </c>
      <c r="F488" s="2002">
        <v>7.734</v>
      </c>
      <c r="G488" s="2002">
        <v>0</v>
      </c>
      <c r="H488" s="2002">
        <v>0</v>
      </c>
      <c r="I488" s="2002">
        <v>7.7339990000000007</v>
      </c>
      <c r="J488" s="2002">
        <v>496.05</v>
      </c>
      <c r="K488" s="2003">
        <v>7.7339990000000007</v>
      </c>
      <c r="L488" s="2002">
        <v>496.05</v>
      </c>
      <c r="M488" s="2004">
        <v>1.5591168229009173E-2</v>
      </c>
      <c r="N488" s="2005">
        <v>72.593999999999994</v>
      </c>
      <c r="O488" s="2006">
        <v>1.1318252664166919</v>
      </c>
      <c r="P488" s="2006">
        <v>935.47009374055051</v>
      </c>
      <c r="Q488" s="2007">
        <v>67.909515985001519</v>
      </c>
    </row>
    <row r="489" spans="1:17" x14ac:dyDescent="0.2">
      <c r="A489" s="1207"/>
      <c r="B489" s="78">
        <v>9</v>
      </c>
      <c r="C489" s="168"/>
      <c r="D489" s="169"/>
      <c r="E489" s="169"/>
      <c r="F489" s="170"/>
      <c r="G489" s="171"/>
      <c r="H489" s="171"/>
      <c r="I489" s="171"/>
      <c r="J489" s="171"/>
      <c r="K489" s="172"/>
      <c r="L489" s="171"/>
      <c r="M489" s="173"/>
      <c r="N489" s="174"/>
      <c r="O489" s="175"/>
      <c r="P489" s="176"/>
      <c r="Q489" s="177"/>
    </row>
    <row r="490" spans="1:17" ht="12" thickBot="1" x14ac:dyDescent="0.25">
      <c r="A490" s="1207"/>
      <c r="B490" s="78">
        <v>10</v>
      </c>
      <c r="C490" s="168"/>
      <c r="D490" s="169"/>
      <c r="E490" s="169"/>
      <c r="F490" s="170"/>
      <c r="G490" s="171"/>
      <c r="H490" s="171"/>
      <c r="I490" s="171"/>
      <c r="J490" s="171"/>
      <c r="K490" s="172"/>
      <c r="L490" s="171"/>
      <c r="M490" s="173"/>
      <c r="N490" s="174"/>
      <c r="O490" s="175"/>
      <c r="P490" s="176"/>
      <c r="Q490" s="231"/>
    </row>
    <row r="491" spans="1:17" x14ac:dyDescent="0.2">
      <c r="A491" s="1215" t="s">
        <v>89</v>
      </c>
      <c r="B491" s="62">
        <v>1</v>
      </c>
      <c r="C491" s="1955" t="s">
        <v>307</v>
      </c>
      <c r="D491" s="1956">
        <v>40</v>
      </c>
      <c r="E491" s="1956">
        <v>1985</v>
      </c>
      <c r="F491" s="818">
        <v>31.98</v>
      </c>
      <c r="G491" s="818">
        <v>4.0836959999999998</v>
      </c>
      <c r="H491" s="818">
        <v>6.4</v>
      </c>
      <c r="I491" s="818">
        <v>21.496306000000001</v>
      </c>
      <c r="J491" s="818">
        <v>2285.42</v>
      </c>
      <c r="K491" s="894">
        <v>21.496306000000001</v>
      </c>
      <c r="L491" s="818">
        <v>2285.42</v>
      </c>
      <c r="M491" s="895">
        <v>9.4058448775279808E-3</v>
      </c>
      <c r="N491" s="896">
        <v>72.593999999999994</v>
      </c>
      <c r="O491" s="897">
        <v>0.6828079030392662</v>
      </c>
      <c r="P491" s="1957">
        <v>564.35069265167886</v>
      </c>
      <c r="Q491" s="898">
        <v>40.968474182355976</v>
      </c>
    </row>
    <row r="492" spans="1:17" x14ac:dyDescent="0.2">
      <c r="A492" s="1216"/>
      <c r="B492" s="62">
        <v>2</v>
      </c>
      <c r="C492" s="1955" t="s">
        <v>299</v>
      </c>
      <c r="D492" s="1956">
        <v>59</v>
      </c>
      <c r="E492" s="1956">
        <v>1975</v>
      </c>
      <c r="F492" s="818">
        <v>45.972000000000001</v>
      </c>
      <c r="G492" s="818">
        <v>5.4362180000000002</v>
      </c>
      <c r="H492" s="818">
        <v>9.6</v>
      </c>
      <c r="I492" s="818">
        <v>30.935779</v>
      </c>
      <c r="J492" s="818">
        <v>2729.69</v>
      </c>
      <c r="K492" s="894">
        <v>30.935779</v>
      </c>
      <c r="L492" s="818">
        <v>2729.69</v>
      </c>
      <c r="M492" s="895">
        <v>1.1333074085335697E-2</v>
      </c>
      <c r="N492" s="896">
        <v>72.593999999999994</v>
      </c>
      <c r="O492" s="897">
        <v>0.82271318015085948</v>
      </c>
      <c r="P492" s="1957">
        <v>679.9844451201418</v>
      </c>
      <c r="Q492" s="898">
        <v>49.362790809051567</v>
      </c>
    </row>
    <row r="493" spans="1:17" x14ac:dyDescent="0.2">
      <c r="A493" s="1216"/>
      <c r="B493" s="62">
        <v>3</v>
      </c>
      <c r="C493" s="1955" t="s">
        <v>297</v>
      </c>
      <c r="D493" s="1956">
        <v>39</v>
      </c>
      <c r="E493" s="1956">
        <v>1990</v>
      </c>
      <c r="F493" s="818">
        <v>36.762</v>
      </c>
      <c r="G493" s="818">
        <v>3.5000619999999998</v>
      </c>
      <c r="H493" s="818">
        <v>6.4</v>
      </c>
      <c r="I493" s="818">
        <v>26.861934999999999</v>
      </c>
      <c r="J493" s="818">
        <v>2294.0500000000002</v>
      </c>
      <c r="K493" s="894">
        <v>26.861934999999999</v>
      </c>
      <c r="L493" s="818">
        <v>2294.0500000000002</v>
      </c>
      <c r="M493" s="895">
        <v>1.1709393866742223E-2</v>
      </c>
      <c r="N493" s="896">
        <v>72.593999999999994</v>
      </c>
      <c r="O493" s="897">
        <v>0.85003173836228485</v>
      </c>
      <c r="P493" s="1957">
        <v>702.56363200453347</v>
      </c>
      <c r="Q493" s="898">
        <v>51.001904301737099</v>
      </c>
    </row>
    <row r="494" spans="1:17" x14ac:dyDescent="0.2">
      <c r="A494" s="1216"/>
      <c r="B494" s="62">
        <v>4</v>
      </c>
      <c r="C494" s="1955" t="s">
        <v>298</v>
      </c>
      <c r="D494" s="1956">
        <v>39</v>
      </c>
      <c r="E494" s="1956">
        <v>1990</v>
      </c>
      <c r="F494" s="818">
        <v>37.308999999999997</v>
      </c>
      <c r="G494" s="818">
        <v>4.168876</v>
      </c>
      <c r="H494" s="818">
        <v>6.32</v>
      </c>
      <c r="I494" s="818">
        <v>26.820132000000001</v>
      </c>
      <c r="J494" s="818">
        <v>2218.0300000000002</v>
      </c>
      <c r="K494" s="894">
        <v>26.820132000000001</v>
      </c>
      <c r="L494" s="818">
        <v>2218.0300000000002</v>
      </c>
      <c r="M494" s="895">
        <v>1.2091870714102154E-2</v>
      </c>
      <c r="N494" s="896">
        <v>72.593999999999994</v>
      </c>
      <c r="O494" s="897">
        <v>0.87779726261953162</v>
      </c>
      <c r="P494" s="1957">
        <v>725.5122428461292</v>
      </c>
      <c r="Q494" s="898">
        <v>52.667835757171893</v>
      </c>
    </row>
    <row r="495" spans="1:17" x14ac:dyDescent="0.2">
      <c r="A495" s="1216"/>
      <c r="B495" s="62">
        <v>5</v>
      </c>
      <c r="C495" s="1955" t="s">
        <v>300</v>
      </c>
      <c r="D495" s="1956">
        <v>58</v>
      </c>
      <c r="E495" s="1956">
        <v>1991</v>
      </c>
      <c r="F495" s="818">
        <v>43.911999999999999</v>
      </c>
      <c r="G495" s="818">
        <v>3.6818870000000001</v>
      </c>
      <c r="H495" s="818">
        <v>9.44</v>
      </c>
      <c r="I495" s="818">
        <v>30.790116999999999</v>
      </c>
      <c r="J495" s="818">
        <v>2439.79</v>
      </c>
      <c r="K495" s="894">
        <v>30.790116999999999</v>
      </c>
      <c r="L495" s="818">
        <v>2439.79</v>
      </c>
      <c r="M495" s="895">
        <v>1.2619986556220002E-2</v>
      </c>
      <c r="N495" s="896">
        <v>72.593999999999994</v>
      </c>
      <c r="O495" s="897">
        <v>0.91613530406223476</v>
      </c>
      <c r="P495" s="1957">
        <v>757.19919337320005</v>
      </c>
      <c r="Q495" s="898">
        <v>54.968118243734082</v>
      </c>
    </row>
    <row r="496" spans="1:17" x14ac:dyDescent="0.2">
      <c r="A496" s="1216"/>
      <c r="B496" s="62">
        <v>6</v>
      </c>
      <c r="C496" s="1955" t="s">
        <v>302</v>
      </c>
      <c r="D496" s="1956">
        <v>50</v>
      </c>
      <c r="E496" s="1956">
        <v>1971</v>
      </c>
      <c r="F496" s="818">
        <v>45.92</v>
      </c>
      <c r="G496" s="818">
        <v>3.6537989999999998</v>
      </c>
      <c r="H496" s="818">
        <v>8</v>
      </c>
      <c r="I496" s="818">
        <v>34.266205999999997</v>
      </c>
      <c r="J496" s="818">
        <v>2564.8000000000002</v>
      </c>
      <c r="K496" s="894">
        <v>34.266205999999997</v>
      </c>
      <c r="L496" s="818">
        <v>2564.8000000000002</v>
      </c>
      <c r="M496" s="895">
        <v>1.3360186369307546E-2</v>
      </c>
      <c r="N496" s="896">
        <v>72.593999999999994</v>
      </c>
      <c r="O496" s="897">
        <v>0.96986936929351186</v>
      </c>
      <c r="P496" s="1957">
        <v>801.61118215845272</v>
      </c>
      <c r="Q496" s="898">
        <v>58.192162157610717</v>
      </c>
    </row>
    <row r="497" spans="1:17" x14ac:dyDescent="0.2">
      <c r="A497" s="1216"/>
      <c r="B497" s="62">
        <v>7</v>
      </c>
      <c r="C497" s="1955" t="s">
        <v>305</v>
      </c>
      <c r="D497" s="1956">
        <v>50</v>
      </c>
      <c r="E497" s="1956">
        <v>1972</v>
      </c>
      <c r="F497" s="818">
        <v>48.103999999999999</v>
      </c>
      <c r="G497" s="818">
        <v>4.6646200000000002</v>
      </c>
      <c r="H497" s="818">
        <v>8</v>
      </c>
      <c r="I497" s="818">
        <v>35.439382000000002</v>
      </c>
      <c r="J497" s="818">
        <v>2601.9</v>
      </c>
      <c r="K497" s="894">
        <v>35.439382000000002</v>
      </c>
      <c r="L497" s="818">
        <v>2601.9</v>
      </c>
      <c r="M497" s="895">
        <v>1.3620578039125255E-2</v>
      </c>
      <c r="N497" s="896">
        <v>72.593999999999994</v>
      </c>
      <c r="O497" s="897">
        <v>0.98877224217225868</v>
      </c>
      <c r="P497" s="1957">
        <v>817.23468234751533</v>
      </c>
      <c r="Q497" s="898">
        <v>59.326334530335522</v>
      </c>
    </row>
    <row r="498" spans="1:17" x14ac:dyDescent="0.2">
      <c r="A498" s="1216"/>
      <c r="B498" s="62">
        <v>8</v>
      </c>
      <c r="C498" s="1955" t="s">
        <v>303</v>
      </c>
      <c r="D498" s="1956">
        <v>30</v>
      </c>
      <c r="E498" s="1956">
        <v>1990</v>
      </c>
      <c r="F498" s="818">
        <v>29.535</v>
      </c>
      <c r="G498" s="818">
        <v>2.585833</v>
      </c>
      <c r="H498" s="818">
        <v>4.8</v>
      </c>
      <c r="I498" s="818">
        <v>22.149170000000002</v>
      </c>
      <c r="J498" s="818">
        <v>1613.04</v>
      </c>
      <c r="K498" s="894">
        <v>22.149170000000002</v>
      </c>
      <c r="L498" s="818">
        <v>1613.04</v>
      </c>
      <c r="M498" s="895">
        <v>1.373132098398056E-2</v>
      </c>
      <c r="N498" s="896">
        <v>72.593999999999994</v>
      </c>
      <c r="O498" s="897">
        <v>0.99681151551108471</v>
      </c>
      <c r="P498" s="1957">
        <v>823.87925903883365</v>
      </c>
      <c r="Q498" s="898">
        <v>59.808690930665087</v>
      </c>
    </row>
    <row r="499" spans="1:17" x14ac:dyDescent="0.2">
      <c r="A499" s="1216"/>
      <c r="B499" s="62">
        <v>9</v>
      </c>
      <c r="C499" s="1955" t="s">
        <v>306</v>
      </c>
      <c r="D499" s="1956">
        <v>59</v>
      </c>
      <c r="E499" s="1956">
        <v>1991</v>
      </c>
      <c r="F499" s="818">
        <v>47.697000000000003</v>
      </c>
      <c r="G499" s="818">
        <v>4.2408060000000001</v>
      </c>
      <c r="H499" s="818">
        <v>9.6</v>
      </c>
      <c r="I499" s="818">
        <v>33.856194000000002</v>
      </c>
      <c r="J499" s="818">
        <v>2442.5500000000002</v>
      </c>
      <c r="K499" s="894">
        <v>33.856194000000002</v>
      </c>
      <c r="L499" s="818">
        <v>2442.5500000000002</v>
      </c>
      <c r="M499" s="895">
        <v>1.3861003459499293E-2</v>
      </c>
      <c r="N499" s="896">
        <v>72.593999999999994</v>
      </c>
      <c r="O499" s="897">
        <v>1.0062256851388915</v>
      </c>
      <c r="P499" s="1957">
        <v>831.66020756995761</v>
      </c>
      <c r="Q499" s="898">
        <v>60.373541108333498</v>
      </c>
    </row>
    <row r="500" spans="1:17" ht="12" thickBot="1" x14ac:dyDescent="0.25">
      <c r="A500" s="1216"/>
      <c r="B500" s="82">
        <v>10</v>
      </c>
      <c r="C500" s="2008" t="s">
        <v>304</v>
      </c>
      <c r="D500" s="2009">
        <v>51</v>
      </c>
      <c r="E500" s="2009">
        <v>1972</v>
      </c>
      <c r="F500" s="1960">
        <v>49.625999999999998</v>
      </c>
      <c r="G500" s="1960">
        <v>3.8230369999999998</v>
      </c>
      <c r="H500" s="1960">
        <v>8</v>
      </c>
      <c r="I500" s="1960">
        <v>37.802965</v>
      </c>
      <c r="J500" s="1960">
        <v>2608.15</v>
      </c>
      <c r="K500" s="1961">
        <v>37.802965</v>
      </c>
      <c r="L500" s="1960">
        <v>2608.15</v>
      </c>
      <c r="M500" s="1962">
        <v>1.4494168280198607E-2</v>
      </c>
      <c r="N500" s="1963">
        <v>72.593999999999994</v>
      </c>
      <c r="O500" s="1964">
        <v>1.0521896521327376</v>
      </c>
      <c r="P500" s="2010">
        <v>869.65009681191646</v>
      </c>
      <c r="Q500" s="1966">
        <v>63.131379127964259</v>
      </c>
    </row>
    <row r="501" spans="1:17" x14ac:dyDescent="0.2">
      <c r="A501" s="1250" t="s">
        <v>98</v>
      </c>
      <c r="B501" s="83">
        <v>1</v>
      </c>
      <c r="C501" s="899" t="s">
        <v>242</v>
      </c>
      <c r="D501" s="900">
        <v>37</v>
      </c>
      <c r="E501" s="900">
        <v>1970</v>
      </c>
      <c r="F501" s="901">
        <v>18.481000000000002</v>
      </c>
      <c r="G501" s="901">
        <v>1.833628</v>
      </c>
      <c r="H501" s="901">
        <v>5.76</v>
      </c>
      <c r="I501" s="901">
        <v>10.887376</v>
      </c>
      <c r="J501" s="901">
        <v>1579.46</v>
      </c>
      <c r="K501" s="902">
        <v>10.887376</v>
      </c>
      <c r="L501" s="901">
        <v>1579.46</v>
      </c>
      <c r="M501" s="903">
        <v>6.8931001734770106E-3</v>
      </c>
      <c r="N501" s="904">
        <v>72.593999999999994</v>
      </c>
      <c r="O501" s="905">
        <v>0.50039771399339006</v>
      </c>
      <c r="P501" s="1988">
        <v>413.58601040862067</v>
      </c>
      <c r="Q501" s="906">
        <v>30.023862839603407</v>
      </c>
    </row>
    <row r="502" spans="1:17" x14ac:dyDescent="0.2">
      <c r="A502" s="1246"/>
      <c r="B502" s="84">
        <v>2</v>
      </c>
      <c r="C502" s="907" t="s">
        <v>175</v>
      </c>
      <c r="D502" s="908">
        <v>26</v>
      </c>
      <c r="E502" s="908">
        <v>1985</v>
      </c>
      <c r="F502" s="909">
        <v>24.245999999999999</v>
      </c>
      <c r="G502" s="909">
        <v>0</v>
      </c>
      <c r="H502" s="909">
        <v>0</v>
      </c>
      <c r="I502" s="909">
        <v>24.245998</v>
      </c>
      <c r="J502" s="909">
        <v>1415.92</v>
      </c>
      <c r="K502" s="910">
        <v>24.245998</v>
      </c>
      <c r="L502" s="909">
        <v>1415.92</v>
      </c>
      <c r="M502" s="911">
        <v>1.7123847392508051E-2</v>
      </c>
      <c r="N502" s="912">
        <v>72.593999999999994</v>
      </c>
      <c r="O502" s="913">
        <v>1.2430885776117293</v>
      </c>
      <c r="P502" s="1989">
        <v>1027.4308435504831</v>
      </c>
      <c r="Q502" s="914">
        <v>74.585314656703758</v>
      </c>
    </row>
    <row r="503" spans="1:17" x14ac:dyDescent="0.2">
      <c r="A503" s="1246"/>
      <c r="B503" s="84">
        <v>3</v>
      </c>
      <c r="C503" s="907" t="s">
        <v>309</v>
      </c>
      <c r="D503" s="908">
        <v>45</v>
      </c>
      <c r="E503" s="908">
        <v>1978</v>
      </c>
      <c r="F503" s="909">
        <v>49.22</v>
      </c>
      <c r="G503" s="909">
        <v>3.1616939999999998</v>
      </c>
      <c r="H503" s="909">
        <v>7.2</v>
      </c>
      <c r="I503" s="909">
        <v>38.858313000000003</v>
      </c>
      <c r="J503" s="909">
        <v>2206.29</v>
      </c>
      <c r="K503" s="910">
        <v>38.858313000000003</v>
      </c>
      <c r="L503" s="909">
        <v>2206.29</v>
      </c>
      <c r="M503" s="911">
        <v>1.7612513767455776E-2</v>
      </c>
      <c r="N503" s="912">
        <v>72.593999999999994</v>
      </c>
      <c r="O503" s="913">
        <v>1.2785628244346845</v>
      </c>
      <c r="P503" s="1989">
        <v>1056.7508260473467</v>
      </c>
      <c r="Q503" s="914">
        <v>76.713769466081075</v>
      </c>
    </row>
    <row r="504" spans="1:17" x14ac:dyDescent="0.2">
      <c r="A504" s="1246"/>
      <c r="B504" s="84">
        <v>4</v>
      </c>
      <c r="C504" s="907" t="s">
        <v>176</v>
      </c>
      <c r="D504" s="908">
        <v>16</v>
      </c>
      <c r="E504" s="908">
        <v>1989</v>
      </c>
      <c r="F504" s="909">
        <v>19.581</v>
      </c>
      <c r="G504" s="909">
        <v>0</v>
      </c>
      <c r="H504" s="909">
        <v>0</v>
      </c>
      <c r="I504" s="909">
        <v>19.581</v>
      </c>
      <c r="J504" s="909">
        <v>1072.46</v>
      </c>
      <c r="K504" s="910">
        <v>19.581</v>
      </c>
      <c r="L504" s="909">
        <v>1072.46</v>
      </c>
      <c r="M504" s="911">
        <v>1.8258023609272138E-2</v>
      </c>
      <c r="N504" s="912">
        <v>72.593999999999994</v>
      </c>
      <c r="O504" s="913">
        <v>1.3254229658915015</v>
      </c>
      <c r="P504" s="1989">
        <v>1095.4814165563282</v>
      </c>
      <c r="Q504" s="914">
        <v>79.525377953490079</v>
      </c>
    </row>
    <row r="505" spans="1:17" x14ac:dyDescent="0.2">
      <c r="A505" s="1246"/>
      <c r="B505" s="84">
        <v>5</v>
      </c>
      <c r="C505" s="865"/>
      <c r="D505" s="866"/>
      <c r="E505" s="866"/>
      <c r="F505" s="867"/>
      <c r="G505" s="867"/>
      <c r="H505" s="867"/>
      <c r="I505" s="867"/>
      <c r="J505" s="867"/>
      <c r="K505" s="868"/>
      <c r="L505" s="867"/>
      <c r="M505" s="869"/>
      <c r="N505" s="870"/>
      <c r="O505" s="871"/>
      <c r="P505" s="872"/>
      <c r="Q505" s="873"/>
    </row>
    <row r="506" spans="1:17" x14ac:dyDescent="0.2">
      <c r="A506" s="1246"/>
      <c r="B506" s="84">
        <v>6</v>
      </c>
      <c r="C506" s="865"/>
      <c r="D506" s="866"/>
      <c r="E506" s="866"/>
      <c r="F506" s="867"/>
      <c r="G506" s="867"/>
      <c r="H506" s="867"/>
      <c r="I506" s="867"/>
      <c r="J506" s="867"/>
      <c r="K506" s="868"/>
      <c r="L506" s="867"/>
      <c r="M506" s="869"/>
      <c r="N506" s="870"/>
      <c r="O506" s="871"/>
      <c r="P506" s="872"/>
      <c r="Q506" s="873"/>
    </row>
    <row r="507" spans="1:17" x14ac:dyDescent="0.2">
      <c r="A507" s="1246"/>
      <c r="B507" s="84">
        <v>7</v>
      </c>
      <c r="C507" s="865"/>
      <c r="D507" s="866"/>
      <c r="E507" s="866"/>
      <c r="F507" s="867"/>
      <c r="G507" s="867"/>
      <c r="H507" s="867"/>
      <c r="I507" s="867"/>
      <c r="J507" s="867"/>
      <c r="K507" s="868"/>
      <c r="L507" s="867"/>
      <c r="M507" s="869"/>
      <c r="N507" s="870"/>
      <c r="O507" s="871"/>
      <c r="P507" s="872"/>
      <c r="Q507" s="873"/>
    </row>
    <row r="508" spans="1:17" x14ac:dyDescent="0.2">
      <c r="A508" s="1246"/>
      <c r="B508" s="84">
        <v>8</v>
      </c>
      <c r="C508" s="865"/>
      <c r="D508" s="866"/>
      <c r="E508" s="866"/>
      <c r="F508" s="867"/>
      <c r="G508" s="867"/>
      <c r="H508" s="867"/>
      <c r="I508" s="867"/>
      <c r="J508" s="867"/>
      <c r="K508" s="868"/>
      <c r="L508" s="867"/>
      <c r="M508" s="869"/>
      <c r="N508" s="870"/>
      <c r="O508" s="871"/>
      <c r="P508" s="872"/>
      <c r="Q508" s="873"/>
    </row>
    <row r="509" spans="1:17" x14ac:dyDescent="0.2">
      <c r="A509" s="1246"/>
      <c r="B509" s="84">
        <v>9</v>
      </c>
      <c r="C509" s="865"/>
      <c r="D509" s="866"/>
      <c r="E509" s="866"/>
      <c r="F509" s="867"/>
      <c r="G509" s="867"/>
      <c r="H509" s="867"/>
      <c r="I509" s="867"/>
      <c r="J509" s="867"/>
      <c r="K509" s="868"/>
      <c r="L509" s="867"/>
      <c r="M509" s="869"/>
      <c r="N509" s="870"/>
      <c r="O509" s="871"/>
      <c r="P509" s="872"/>
      <c r="Q509" s="873"/>
    </row>
    <row r="510" spans="1:17" ht="12" thickBot="1" x14ac:dyDescent="0.25">
      <c r="A510" s="1247"/>
      <c r="B510" s="85">
        <v>10</v>
      </c>
      <c r="C510" s="874"/>
      <c r="D510" s="875"/>
      <c r="E510" s="875"/>
      <c r="F510" s="876"/>
      <c r="G510" s="876"/>
      <c r="H510" s="876"/>
      <c r="I510" s="876"/>
      <c r="J510" s="876"/>
      <c r="K510" s="877"/>
      <c r="L510" s="876"/>
      <c r="M510" s="878"/>
      <c r="N510" s="879"/>
      <c r="O510" s="880"/>
      <c r="P510" s="881"/>
      <c r="Q510" s="882"/>
    </row>
    <row r="511" spans="1:17" x14ac:dyDescent="0.2">
      <c r="A511" s="1257" t="s">
        <v>106</v>
      </c>
      <c r="B511" s="16">
        <v>1</v>
      </c>
      <c r="C511" s="1990" t="s">
        <v>249</v>
      </c>
      <c r="D511" s="1991">
        <v>6</v>
      </c>
      <c r="E511" s="1991">
        <v>1968</v>
      </c>
      <c r="F511" s="1994">
        <v>5.1879999999999997</v>
      </c>
      <c r="G511" s="1994">
        <v>0</v>
      </c>
      <c r="H511" s="1994">
        <v>0</v>
      </c>
      <c r="I511" s="1994">
        <v>5.1880009999999999</v>
      </c>
      <c r="J511" s="1994">
        <v>252.14</v>
      </c>
      <c r="K511" s="2011">
        <v>5.1880009999999999</v>
      </c>
      <c r="L511" s="1994">
        <v>252.14</v>
      </c>
      <c r="M511" s="1995">
        <v>2.05758745141588E-2</v>
      </c>
      <c r="N511" s="1996">
        <v>72.593999999999994</v>
      </c>
      <c r="O511" s="1997">
        <v>1.4936850344808439</v>
      </c>
      <c r="P511" s="1998">
        <v>1234.5524708495279</v>
      </c>
      <c r="Q511" s="1999">
        <v>89.621102068850618</v>
      </c>
    </row>
    <row r="512" spans="1:17" x14ac:dyDescent="0.2">
      <c r="A512" s="1258"/>
      <c r="B512" s="17">
        <v>2</v>
      </c>
      <c r="C512" s="819" t="s">
        <v>244</v>
      </c>
      <c r="D512" s="820">
        <v>24</v>
      </c>
      <c r="E512" s="820">
        <v>1962</v>
      </c>
      <c r="F512" s="821">
        <v>23.608000000000001</v>
      </c>
      <c r="G512" s="821">
        <v>1.4946889999999999</v>
      </c>
      <c r="H512" s="821">
        <v>0</v>
      </c>
      <c r="I512" s="821">
        <v>22.113310999999999</v>
      </c>
      <c r="J512" s="821">
        <v>1108.08</v>
      </c>
      <c r="K512" s="924">
        <v>22.113310999999999</v>
      </c>
      <c r="L512" s="821">
        <v>1108.08</v>
      </c>
      <c r="M512" s="925">
        <v>1.9956421016533103E-2</v>
      </c>
      <c r="N512" s="926">
        <v>72.593999999999994</v>
      </c>
      <c r="O512" s="927">
        <v>1.4487164272742039</v>
      </c>
      <c r="P512" s="928">
        <v>1197.3852609919861</v>
      </c>
      <c r="Q512" s="929">
        <v>86.922985636452225</v>
      </c>
    </row>
    <row r="513" spans="1:17" x14ac:dyDescent="0.2">
      <c r="A513" s="1258"/>
      <c r="B513" s="17">
        <v>3</v>
      </c>
      <c r="C513" s="819" t="s">
        <v>248</v>
      </c>
      <c r="D513" s="820">
        <v>8</v>
      </c>
      <c r="E513" s="820">
        <v>1972</v>
      </c>
      <c r="F513" s="821">
        <v>10.68</v>
      </c>
      <c r="G513" s="821">
        <v>0.36911899999999997</v>
      </c>
      <c r="H513" s="821">
        <v>0.67</v>
      </c>
      <c r="I513" s="821">
        <v>9.6408819999999995</v>
      </c>
      <c r="J513" s="821">
        <v>440.39</v>
      </c>
      <c r="K513" s="924">
        <v>9.6408819999999995</v>
      </c>
      <c r="L513" s="821">
        <v>440.39</v>
      </c>
      <c r="M513" s="925">
        <v>2.1891691455300982E-2</v>
      </c>
      <c r="N513" s="926">
        <v>72.593999999999994</v>
      </c>
      <c r="O513" s="927">
        <v>1.5892054495061194</v>
      </c>
      <c r="P513" s="928">
        <v>1313.5014873180589</v>
      </c>
      <c r="Q513" s="929">
        <v>95.352326970367173</v>
      </c>
    </row>
    <row r="514" spans="1:17" x14ac:dyDescent="0.2">
      <c r="A514" s="1258"/>
      <c r="B514" s="17">
        <v>4</v>
      </c>
      <c r="C514" s="819" t="s">
        <v>245</v>
      </c>
      <c r="D514" s="820">
        <v>17</v>
      </c>
      <c r="E514" s="820">
        <v>1983</v>
      </c>
      <c r="F514" s="821">
        <v>30.143000000000001</v>
      </c>
      <c r="G514" s="821">
        <v>1.3864890000000001</v>
      </c>
      <c r="H514" s="821">
        <v>2.88</v>
      </c>
      <c r="I514" s="821">
        <v>25.876512000000002</v>
      </c>
      <c r="J514" s="821">
        <v>1153.81</v>
      </c>
      <c r="K514" s="924">
        <v>25.876512000000002</v>
      </c>
      <c r="L514" s="821">
        <v>1153.81</v>
      </c>
      <c r="M514" s="925">
        <v>2.2427013113077546E-2</v>
      </c>
      <c r="N514" s="926">
        <v>72.593999999999994</v>
      </c>
      <c r="O514" s="927">
        <v>1.6280665899307514</v>
      </c>
      <c r="P514" s="928">
        <v>1345.6207867846529</v>
      </c>
      <c r="Q514" s="929">
        <v>97.683995395845074</v>
      </c>
    </row>
    <row r="515" spans="1:17" x14ac:dyDescent="0.2">
      <c r="A515" s="1258"/>
      <c r="B515" s="17">
        <v>5</v>
      </c>
      <c r="C515" s="819" t="s">
        <v>250</v>
      </c>
      <c r="D515" s="820">
        <v>6</v>
      </c>
      <c r="E515" s="820">
        <v>1961</v>
      </c>
      <c r="F515" s="821">
        <v>9.5109999999999992</v>
      </c>
      <c r="G515" s="821">
        <v>0</v>
      </c>
      <c r="H515" s="821">
        <v>0</v>
      </c>
      <c r="I515" s="821">
        <v>9.5109999999999992</v>
      </c>
      <c r="J515" s="821">
        <v>362.24</v>
      </c>
      <c r="K515" s="924">
        <v>9.5109999999999992</v>
      </c>
      <c r="L515" s="821">
        <v>362.24</v>
      </c>
      <c r="M515" s="925">
        <v>2.6256073321554767E-2</v>
      </c>
      <c r="N515" s="926">
        <v>72.593999999999994</v>
      </c>
      <c r="O515" s="927">
        <v>1.9060333867049466</v>
      </c>
      <c r="P515" s="928">
        <v>1575.3643992932859</v>
      </c>
      <c r="Q515" s="929">
        <v>114.36200320229679</v>
      </c>
    </row>
    <row r="516" spans="1:17" x14ac:dyDescent="0.2">
      <c r="A516" s="1258"/>
      <c r="B516" s="17">
        <v>6</v>
      </c>
      <c r="C516" s="883"/>
      <c r="D516" s="884"/>
      <c r="E516" s="884"/>
      <c r="F516" s="885"/>
      <c r="G516" s="885"/>
      <c r="H516" s="885"/>
      <c r="I516" s="885"/>
      <c r="J516" s="885"/>
      <c r="K516" s="886"/>
      <c r="L516" s="885"/>
      <c r="M516" s="887"/>
      <c r="N516" s="888"/>
      <c r="O516" s="889"/>
      <c r="P516" s="890"/>
      <c r="Q516" s="891"/>
    </row>
    <row r="517" spans="1:17" x14ac:dyDescent="0.2">
      <c r="A517" s="1258"/>
      <c r="B517" s="17">
        <v>7</v>
      </c>
      <c r="C517" s="883"/>
      <c r="D517" s="884"/>
      <c r="E517" s="884"/>
      <c r="F517" s="885"/>
      <c r="G517" s="885"/>
      <c r="H517" s="885"/>
      <c r="I517" s="885"/>
      <c r="J517" s="885"/>
      <c r="K517" s="886"/>
      <c r="L517" s="885"/>
      <c r="M517" s="887"/>
      <c r="N517" s="888"/>
      <c r="O517" s="889"/>
      <c r="P517" s="890"/>
      <c r="Q517" s="891"/>
    </row>
    <row r="518" spans="1:17" x14ac:dyDescent="0.2">
      <c r="A518" s="1258"/>
      <c r="B518" s="17">
        <v>8</v>
      </c>
      <c r="C518" s="883"/>
      <c r="D518" s="884"/>
      <c r="E518" s="884"/>
      <c r="F518" s="885"/>
      <c r="G518" s="885"/>
      <c r="H518" s="885"/>
      <c r="I518" s="885"/>
      <c r="J518" s="885"/>
      <c r="K518" s="886"/>
      <c r="L518" s="885"/>
      <c r="M518" s="887"/>
      <c r="N518" s="888"/>
      <c r="O518" s="889"/>
      <c r="P518" s="890"/>
      <c r="Q518" s="891"/>
    </row>
    <row r="519" spans="1:17" x14ac:dyDescent="0.2">
      <c r="A519" s="1258"/>
      <c r="B519" s="17">
        <v>9</v>
      </c>
      <c r="C519" s="664"/>
      <c r="D519" s="665"/>
      <c r="E519" s="665"/>
      <c r="F519" s="666"/>
      <c r="G519" s="666"/>
      <c r="H519" s="666"/>
      <c r="I519" s="666"/>
      <c r="J519" s="666"/>
      <c r="K519" s="667"/>
      <c r="L519" s="666"/>
      <c r="M519" s="668"/>
      <c r="N519" s="669"/>
      <c r="O519" s="670"/>
      <c r="P519" s="671"/>
      <c r="Q519" s="672"/>
    </row>
    <row r="520" spans="1:17" ht="12.75" thickBot="1" x14ac:dyDescent="0.25">
      <c r="A520" s="1259"/>
      <c r="B520" s="155">
        <v>10</v>
      </c>
      <c r="C520" s="293"/>
      <c r="D520" s="294"/>
      <c r="E520" s="294"/>
      <c r="F520" s="295"/>
      <c r="G520" s="295"/>
      <c r="H520" s="295"/>
      <c r="I520" s="295"/>
      <c r="J520" s="295"/>
      <c r="K520" s="296"/>
      <c r="L520" s="295"/>
      <c r="M520" s="297"/>
      <c r="N520" s="298"/>
      <c r="O520" s="299"/>
      <c r="P520" s="300"/>
      <c r="Q520" s="301"/>
    </row>
    <row r="521" spans="1:17" x14ac:dyDescent="0.2">
      <c r="F521" s="63"/>
      <c r="G521" s="63"/>
      <c r="H521" s="63"/>
      <c r="I521" s="63"/>
    </row>
    <row r="522" spans="1:17" x14ac:dyDescent="0.2">
      <c r="F522" s="63"/>
      <c r="G522" s="63"/>
      <c r="H522" s="63"/>
      <c r="I522" s="63"/>
    </row>
    <row r="523" spans="1:17" ht="16.5" customHeight="1" x14ac:dyDescent="0.2">
      <c r="A523" s="1199" t="s">
        <v>177</v>
      </c>
      <c r="B523" s="1199"/>
      <c r="C523" s="1199"/>
      <c r="D523" s="1199"/>
      <c r="E523" s="1199"/>
      <c r="F523" s="1199"/>
      <c r="G523" s="1199"/>
      <c r="H523" s="1199"/>
      <c r="I523" s="1199"/>
      <c r="J523" s="1199"/>
      <c r="K523" s="1199"/>
      <c r="L523" s="1199"/>
      <c r="M523" s="1199"/>
      <c r="N523" s="1199"/>
      <c r="O523" s="1199"/>
      <c r="P523" s="1199"/>
      <c r="Q523" s="1199"/>
    </row>
    <row r="524" spans="1:17" ht="13.5" thickBot="1" x14ac:dyDescent="0.25">
      <c r="A524" s="460"/>
      <c r="B524" s="460"/>
      <c r="C524" s="460"/>
      <c r="D524" s="460"/>
      <c r="E524" s="1165" t="s">
        <v>268</v>
      </c>
      <c r="F524" s="1165"/>
      <c r="G524" s="1165"/>
      <c r="H524" s="1165"/>
      <c r="I524" s="460">
        <v>1.4</v>
      </c>
      <c r="J524" s="460" t="s">
        <v>267</v>
      </c>
      <c r="K524" s="460" t="s">
        <v>269</v>
      </c>
      <c r="L524" s="461">
        <v>497.7</v>
      </c>
      <c r="M524" s="460"/>
      <c r="N524" s="460"/>
      <c r="O524" s="460"/>
      <c r="P524" s="460"/>
      <c r="Q524" s="460"/>
    </row>
    <row r="525" spans="1:17" x14ac:dyDescent="0.2">
      <c r="A525" s="1200" t="s">
        <v>1</v>
      </c>
      <c r="B525" s="1183" t="s">
        <v>0</v>
      </c>
      <c r="C525" s="1185" t="s">
        <v>2</v>
      </c>
      <c r="D525" s="1185" t="s">
        <v>3</v>
      </c>
      <c r="E525" s="1185" t="s">
        <v>11</v>
      </c>
      <c r="F525" s="1188" t="s">
        <v>12</v>
      </c>
      <c r="G525" s="1189"/>
      <c r="H525" s="1189"/>
      <c r="I525" s="1190"/>
      <c r="J525" s="1185" t="s">
        <v>4</v>
      </c>
      <c r="K525" s="1185" t="s">
        <v>13</v>
      </c>
      <c r="L525" s="1185" t="s">
        <v>5</v>
      </c>
      <c r="M525" s="1185" t="s">
        <v>6</v>
      </c>
      <c r="N525" s="1185" t="s">
        <v>14</v>
      </c>
      <c r="O525" s="1204" t="s">
        <v>15</v>
      </c>
      <c r="P525" s="1185" t="s">
        <v>22</v>
      </c>
      <c r="Q525" s="1193" t="s">
        <v>23</v>
      </c>
    </row>
    <row r="526" spans="1:17" ht="33.75" x14ac:dyDescent="0.2">
      <c r="A526" s="1201"/>
      <c r="B526" s="1184"/>
      <c r="C526" s="1186"/>
      <c r="D526" s="1187"/>
      <c r="E526" s="1187"/>
      <c r="F526" s="14" t="s">
        <v>16</v>
      </c>
      <c r="G526" s="14" t="s">
        <v>17</v>
      </c>
      <c r="H526" s="14" t="s">
        <v>18</v>
      </c>
      <c r="I526" s="14" t="s">
        <v>19</v>
      </c>
      <c r="J526" s="1187"/>
      <c r="K526" s="1187"/>
      <c r="L526" s="1187"/>
      <c r="M526" s="1187"/>
      <c r="N526" s="1187"/>
      <c r="O526" s="1205"/>
      <c r="P526" s="1187"/>
      <c r="Q526" s="1194"/>
    </row>
    <row r="527" spans="1:17" x14ac:dyDescent="0.2">
      <c r="A527" s="1202"/>
      <c r="B527" s="1203"/>
      <c r="C527" s="1187"/>
      <c r="D527" s="69" t="s">
        <v>7</v>
      </c>
      <c r="E527" s="69" t="s">
        <v>8</v>
      </c>
      <c r="F527" s="69" t="s">
        <v>9</v>
      </c>
      <c r="G527" s="69" t="s">
        <v>9</v>
      </c>
      <c r="H527" s="69" t="s">
        <v>9</v>
      </c>
      <c r="I527" s="69" t="s">
        <v>9</v>
      </c>
      <c r="J527" s="69" t="s">
        <v>20</v>
      </c>
      <c r="K527" s="69" t="s">
        <v>9</v>
      </c>
      <c r="L527" s="69" t="s">
        <v>20</v>
      </c>
      <c r="M527" s="69" t="s">
        <v>55</v>
      </c>
      <c r="N527" s="69" t="s">
        <v>294</v>
      </c>
      <c r="O527" s="69" t="s">
        <v>295</v>
      </c>
      <c r="P527" s="70" t="s">
        <v>24</v>
      </c>
      <c r="Q527" s="71" t="s">
        <v>296</v>
      </c>
    </row>
    <row r="528" spans="1:17" ht="12" thickBot="1" x14ac:dyDescent="0.25">
      <c r="A528" s="422">
        <v>1</v>
      </c>
      <c r="B528" s="423">
        <v>2</v>
      </c>
      <c r="C528" s="424">
        <v>3</v>
      </c>
      <c r="D528" s="425">
        <v>4</v>
      </c>
      <c r="E528" s="425">
        <v>5</v>
      </c>
      <c r="F528" s="425">
        <v>6</v>
      </c>
      <c r="G528" s="425">
        <v>7</v>
      </c>
      <c r="H528" s="425">
        <v>8</v>
      </c>
      <c r="I528" s="425">
        <v>9</v>
      </c>
      <c r="J528" s="425">
        <v>10</v>
      </c>
      <c r="K528" s="425">
        <v>11</v>
      </c>
      <c r="L528" s="424">
        <v>12</v>
      </c>
      <c r="M528" s="425">
        <v>13</v>
      </c>
      <c r="N528" s="425">
        <v>14</v>
      </c>
      <c r="O528" s="426">
        <v>15</v>
      </c>
      <c r="P528" s="424">
        <v>16</v>
      </c>
      <c r="Q528" s="427">
        <v>17</v>
      </c>
    </row>
    <row r="529" spans="1:17" x14ac:dyDescent="0.2">
      <c r="A529" s="1254" t="s">
        <v>63</v>
      </c>
      <c r="B529" s="154">
        <v>1</v>
      </c>
      <c r="C529" s="1138" t="s">
        <v>611</v>
      </c>
      <c r="D529" s="1138">
        <v>44</v>
      </c>
      <c r="E529" s="1138">
        <v>1985</v>
      </c>
      <c r="F529" s="1138">
        <v>21.263000000000002</v>
      </c>
      <c r="G529" s="1138">
        <v>4.0403729999999998</v>
      </c>
      <c r="H529" s="1138">
        <v>6.32</v>
      </c>
      <c r="I529" s="1139">
        <v>10.902627000000001</v>
      </c>
      <c r="J529" s="1138">
        <v>2285.27</v>
      </c>
      <c r="K529" s="1130">
        <v>10.902627000000001</v>
      </c>
      <c r="L529" s="1138">
        <v>2285.27</v>
      </c>
      <c r="M529" s="1140">
        <v>4.7708266419285248E-3</v>
      </c>
      <c r="N529" s="1141">
        <v>68.125</v>
      </c>
      <c r="O529" s="1132">
        <v>0.32501256498138076</v>
      </c>
      <c r="P529" s="1132">
        <v>286.24959851571145</v>
      </c>
      <c r="Q529" s="1133">
        <v>19.500753898882841</v>
      </c>
    </row>
    <row r="530" spans="1:17" x14ac:dyDescent="0.2">
      <c r="A530" s="1255"/>
      <c r="B530" s="78">
        <v>2</v>
      </c>
      <c r="C530" s="1121" t="s">
        <v>612</v>
      </c>
      <c r="D530" s="1121">
        <v>45</v>
      </c>
      <c r="E530" s="1121">
        <v>1975</v>
      </c>
      <c r="F530" s="1121">
        <v>23.606000000000002</v>
      </c>
      <c r="G530" s="1121">
        <v>3.1702110000000001</v>
      </c>
      <c r="H530" s="1121">
        <v>7.2</v>
      </c>
      <c r="I530" s="1123">
        <v>13.235793000000001</v>
      </c>
      <c r="J530" s="1121">
        <v>2325.2199999999998</v>
      </c>
      <c r="K530" s="1124">
        <v>13.235793000000001</v>
      </c>
      <c r="L530" s="1942">
        <v>2325.2199999999998</v>
      </c>
      <c r="M530" s="1142">
        <v>5.6922755696235203E-3</v>
      </c>
      <c r="N530" s="1125">
        <v>68.125</v>
      </c>
      <c r="O530" s="1126">
        <v>0.38778627318060233</v>
      </c>
      <c r="P530" s="1126">
        <v>341.53653417741123</v>
      </c>
      <c r="Q530" s="1127">
        <v>23.267176390836138</v>
      </c>
    </row>
    <row r="531" spans="1:17" x14ac:dyDescent="0.2">
      <c r="A531" s="1255"/>
      <c r="B531" s="78">
        <v>3</v>
      </c>
      <c r="C531" s="1121" t="s">
        <v>178</v>
      </c>
      <c r="D531" s="1121">
        <v>20</v>
      </c>
      <c r="E531" s="1121">
        <v>1973</v>
      </c>
      <c r="F531" s="1121">
        <v>12.467000000000001</v>
      </c>
      <c r="G531" s="1121">
        <v>1.473951</v>
      </c>
      <c r="H531" s="1121">
        <v>3.2</v>
      </c>
      <c r="I531" s="1123">
        <v>7.7930479999999998</v>
      </c>
      <c r="J531" s="1121">
        <v>929.05</v>
      </c>
      <c r="K531" s="1124">
        <v>7.7930479999999998</v>
      </c>
      <c r="L531" s="1942">
        <v>929.05</v>
      </c>
      <c r="M531" s="1142">
        <v>8.3881900866476511E-3</v>
      </c>
      <c r="N531" s="1125">
        <v>68.125</v>
      </c>
      <c r="O531" s="1126">
        <v>0.57144544965287125</v>
      </c>
      <c r="P531" s="1126">
        <v>503.29140519885908</v>
      </c>
      <c r="Q531" s="1127">
        <v>34.286726979172272</v>
      </c>
    </row>
    <row r="532" spans="1:17" x14ac:dyDescent="0.2">
      <c r="A532" s="1255"/>
      <c r="B532" s="78">
        <v>4</v>
      </c>
      <c r="C532" s="1121" t="s">
        <v>181</v>
      </c>
      <c r="D532" s="1121">
        <v>32</v>
      </c>
      <c r="E532" s="1121">
        <v>1967</v>
      </c>
      <c r="F532" s="1121">
        <v>13.762</v>
      </c>
      <c r="G532" s="1121">
        <v>0</v>
      </c>
      <c r="H532" s="1121">
        <v>0</v>
      </c>
      <c r="I532" s="1123">
        <v>13.761992999999999</v>
      </c>
      <c r="J532" s="1121">
        <v>1535</v>
      </c>
      <c r="K532" s="1124">
        <v>13.761992999999999</v>
      </c>
      <c r="L532" s="1942">
        <v>1535</v>
      </c>
      <c r="M532" s="1142">
        <v>8.9654677524429963E-3</v>
      </c>
      <c r="N532" s="1125">
        <v>68.125</v>
      </c>
      <c r="O532" s="1126">
        <v>0.61077249063517913</v>
      </c>
      <c r="P532" s="1126">
        <v>537.9280651465798</v>
      </c>
      <c r="Q532" s="1127">
        <v>36.646349438110754</v>
      </c>
    </row>
    <row r="533" spans="1:17" x14ac:dyDescent="0.2">
      <c r="A533" s="1255"/>
      <c r="B533" s="78">
        <v>5</v>
      </c>
      <c r="C533" s="1121" t="s">
        <v>184</v>
      </c>
      <c r="D533" s="1121">
        <v>32</v>
      </c>
      <c r="E533" s="1121">
        <v>1965</v>
      </c>
      <c r="F533" s="1121">
        <v>14.118</v>
      </c>
      <c r="G533" s="1121">
        <v>0</v>
      </c>
      <c r="H533" s="1121">
        <v>0</v>
      </c>
      <c r="I533" s="1123">
        <v>14.118</v>
      </c>
      <c r="J533" s="1121">
        <v>1419.59</v>
      </c>
      <c r="K533" s="1124">
        <v>14.118</v>
      </c>
      <c r="L533" s="1942">
        <v>1419.59</v>
      </c>
      <c r="M533" s="1142">
        <v>9.9451250008805361E-3</v>
      </c>
      <c r="N533" s="1125">
        <v>68.125</v>
      </c>
      <c r="O533" s="1126">
        <v>0.67751164068498648</v>
      </c>
      <c r="P533" s="1126">
        <v>596.70750005283207</v>
      </c>
      <c r="Q533" s="1127">
        <v>40.650698441099188</v>
      </c>
    </row>
    <row r="534" spans="1:17" x14ac:dyDescent="0.2">
      <c r="A534" s="1255"/>
      <c r="B534" s="78">
        <v>6</v>
      </c>
      <c r="C534" s="1121" t="s">
        <v>183</v>
      </c>
      <c r="D534" s="1121">
        <v>29</v>
      </c>
      <c r="E534" s="1121">
        <v>1960</v>
      </c>
      <c r="F534" s="1121">
        <v>12.053000000000001</v>
      </c>
      <c r="G534" s="1121">
        <v>0</v>
      </c>
      <c r="H534" s="1121">
        <v>0</v>
      </c>
      <c r="I534" s="1123">
        <v>12.053001999999999</v>
      </c>
      <c r="J534" s="1121">
        <v>1187.67</v>
      </c>
      <c r="K534" s="1124">
        <v>12.053001999999999</v>
      </c>
      <c r="L534" s="1942">
        <v>1187.67</v>
      </c>
      <c r="M534" s="1142">
        <v>1.0148443591233253E-2</v>
      </c>
      <c r="N534" s="1125">
        <v>68.125</v>
      </c>
      <c r="O534" s="1126">
        <v>0.69136271965276541</v>
      </c>
      <c r="P534" s="1126">
        <v>608.9066154739952</v>
      </c>
      <c r="Q534" s="1127">
        <v>41.481763179165924</v>
      </c>
    </row>
    <row r="535" spans="1:17" x14ac:dyDescent="0.2">
      <c r="A535" s="1255"/>
      <c r="B535" s="78">
        <v>7</v>
      </c>
      <c r="C535" s="580"/>
      <c r="D535" s="581"/>
      <c r="E535" s="581"/>
      <c r="F535" s="582"/>
      <c r="G535" s="583"/>
      <c r="H535" s="583"/>
      <c r="I535" s="583"/>
      <c r="J535" s="583"/>
      <c r="K535" s="584"/>
      <c r="L535" s="584"/>
      <c r="M535" s="585"/>
      <c r="N535" s="586"/>
      <c r="O535" s="587"/>
      <c r="P535" s="588"/>
      <c r="Q535" s="691"/>
    </row>
    <row r="536" spans="1:17" x14ac:dyDescent="0.2">
      <c r="A536" s="1255"/>
      <c r="B536" s="78">
        <v>8</v>
      </c>
      <c r="C536" s="580"/>
      <c r="D536" s="581"/>
      <c r="E536" s="581"/>
      <c r="F536" s="582"/>
      <c r="G536" s="583"/>
      <c r="H536" s="583"/>
      <c r="I536" s="583"/>
      <c r="J536" s="583"/>
      <c r="K536" s="584"/>
      <c r="L536" s="584"/>
      <c r="M536" s="585"/>
      <c r="N536" s="586"/>
      <c r="O536" s="587"/>
      <c r="P536" s="588"/>
      <c r="Q536" s="691"/>
    </row>
    <row r="537" spans="1:17" x14ac:dyDescent="0.2">
      <c r="A537" s="1255"/>
      <c r="B537" s="78">
        <v>9</v>
      </c>
      <c r="C537" s="580"/>
      <c r="D537" s="581"/>
      <c r="E537" s="581"/>
      <c r="F537" s="582"/>
      <c r="G537" s="583"/>
      <c r="H537" s="583"/>
      <c r="I537" s="583"/>
      <c r="J537" s="583"/>
      <c r="K537" s="584"/>
      <c r="L537" s="584"/>
      <c r="M537" s="585"/>
      <c r="N537" s="586"/>
      <c r="O537" s="587"/>
      <c r="P537" s="588"/>
      <c r="Q537" s="691"/>
    </row>
    <row r="538" spans="1:17" ht="12" thickBot="1" x14ac:dyDescent="0.25">
      <c r="A538" s="1256"/>
      <c r="B538" s="232">
        <v>10</v>
      </c>
      <c r="C538" s="940"/>
      <c r="D538" s="941"/>
      <c r="E538" s="941"/>
      <c r="F538" s="942"/>
      <c r="G538" s="943"/>
      <c r="H538" s="943"/>
      <c r="I538" s="943"/>
      <c r="J538" s="943"/>
      <c r="K538" s="944"/>
      <c r="L538" s="944"/>
      <c r="M538" s="945"/>
      <c r="N538" s="946"/>
      <c r="O538" s="947"/>
      <c r="P538" s="948"/>
      <c r="Q538" s="949"/>
    </row>
    <row r="539" spans="1:17" x14ac:dyDescent="0.2">
      <c r="A539" s="1248" t="s">
        <v>89</v>
      </c>
      <c r="B539" s="57">
        <v>1</v>
      </c>
      <c r="C539" s="256" t="s">
        <v>180</v>
      </c>
      <c r="D539" s="257">
        <v>44</v>
      </c>
      <c r="E539" s="257">
        <v>1964</v>
      </c>
      <c r="F539" s="258">
        <v>30.492999999999999</v>
      </c>
      <c r="G539" s="258">
        <v>0</v>
      </c>
      <c r="H539" s="258">
        <v>0</v>
      </c>
      <c r="I539" s="258">
        <v>30.493001</v>
      </c>
      <c r="J539" s="258">
        <v>1865.95</v>
      </c>
      <c r="K539" s="259">
        <v>30.493001</v>
      </c>
      <c r="L539" s="258">
        <v>1865.95</v>
      </c>
      <c r="M539" s="260">
        <v>1.6341810337897587E-2</v>
      </c>
      <c r="N539" s="261">
        <v>68.125</v>
      </c>
      <c r="O539" s="262">
        <v>1.1132858292692731</v>
      </c>
      <c r="P539" s="263">
        <v>980.50862027385517</v>
      </c>
      <c r="Q539" s="264">
        <v>66.797149756156387</v>
      </c>
    </row>
    <row r="540" spans="1:17" x14ac:dyDescent="0.2">
      <c r="A540" s="1216"/>
      <c r="B540" s="62">
        <v>2</v>
      </c>
      <c r="C540" s="256" t="s">
        <v>179</v>
      </c>
      <c r="D540" s="257">
        <v>43</v>
      </c>
      <c r="E540" s="257">
        <v>1971</v>
      </c>
      <c r="F540" s="258">
        <v>29.631</v>
      </c>
      <c r="G540" s="258">
        <v>0</v>
      </c>
      <c r="H540" s="258">
        <v>0</v>
      </c>
      <c r="I540" s="258">
        <v>29.631</v>
      </c>
      <c r="J540" s="258">
        <v>1764.69</v>
      </c>
      <c r="K540" s="259">
        <v>29.631</v>
      </c>
      <c r="L540" s="258">
        <v>1764.69</v>
      </c>
      <c r="M540" s="260">
        <v>1.6791051119460075E-2</v>
      </c>
      <c r="N540" s="261">
        <v>68.125</v>
      </c>
      <c r="O540" s="262">
        <v>1.1438903575132175</v>
      </c>
      <c r="P540" s="263">
        <v>1007.4630671676045</v>
      </c>
      <c r="Q540" s="264">
        <v>68.633421450793065</v>
      </c>
    </row>
    <row r="541" spans="1:17" x14ac:dyDescent="0.2">
      <c r="A541" s="1216"/>
      <c r="B541" s="62">
        <v>3</v>
      </c>
      <c r="C541" s="950"/>
      <c r="D541" s="951"/>
      <c r="E541" s="951"/>
      <c r="F541" s="952"/>
      <c r="G541" s="952"/>
      <c r="H541" s="952"/>
      <c r="I541" s="952"/>
      <c r="J541" s="952"/>
      <c r="K541" s="953"/>
      <c r="L541" s="952"/>
      <c r="M541" s="954"/>
      <c r="N541" s="955"/>
      <c r="O541" s="956"/>
      <c r="P541" s="957"/>
      <c r="Q541" s="958"/>
    </row>
    <row r="542" spans="1:17" x14ac:dyDescent="0.2">
      <c r="A542" s="1216"/>
      <c r="B542" s="62">
        <v>4</v>
      </c>
      <c r="C542" s="950"/>
      <c r="D542" s="951"/>
      <c r="E542" s="951"/>
      <c r="F542" s="952"/>
      <c r="G542" s="952"/>
      <c r="H542" s="952"/>
      <c r="I542" s="952"/>
      <c r="J542" s="952"/>
      <c r="K542" s="953"/>
      <c r="L542" s="952"/>
      <c r="M542" s="954"/>
      <c r="N542" s="955"/>
      <c r="O542" s="956"/>
      <c r="P542" s="957"/>
      <c r="Q542" s="958"/>
    </row>
    <row r="543" spans="1:17" x14ac:dyDescent="0.2">
      <c r="A543" s="1216"/>
      <c r="B543" s="62">
        <v>5</v>
      </c>
      <c r="C543" s="950"/>
      <c r="D543" s="951"/>
      <c r="E543" s="951"/>
      <c r="F543" s="952"/>
      <c r="G543" s="952"/>
      <c r="H543" s="952"/>
      <c r="I543" s="952"/>
      <c r="J543" s="952"/>
      <c r="K543" s="953"/>
      <c r="L543" s="952"/>
      <c r="M543" s="954"/>
      <c r="N543" s="955"/>
      <c r="O543" s="956"/>
      <c r="P543" s="957"/>
      <c r="Q543" s="958"/>
    </row>
    <row r="544" spans="1:17" x14ac:dyDescent="0.2">
      <c r="A544" s="1216"/>
      <c r="B544" s="62">
        <v>6</v>
      </c>
      <c r="C544" s="256"/>
      <c r="D544" s="257"/>
      <c r="E544" s="257"/>
      <c r="F544" s="258"/>
      <c r="G544" s="258"/>
      <c r="H544" s="258"/>
      <c r="I544" s="258"/>
      <c r="J544" s="258"/>
      <c r="K544" s="259"/>
      <c r="L544" s="258"/>
      <c r="M544" s="260"/>
      <c r="N544" s="261"/>
      <c r="O544" s="262"/>
      <c r="P544" s="263"/>
      <c r="Q544" s="264"/>
    </row>
    <row r="545" spans="1:17" x14ac:dyDescent="0.2">
      <c r="A545" s="1216"/>
      <c r="B545" s="62">
        <v>7</v>
      </c>
      <c r="C545" s="256"/>
      <c r="D545" s="257"/>
      <c r="E545" s="257"/>
      <c r="F545" s="258"/>
      <c r="G545" s="258"/>
      <c r="H545" s="258"/>
      <c r="I545" s="258"/>
      <c r="J545" s="258"/>
      <c r="K545" s="259"/>
      <c r="L545" s="258"/>
      <c r="M545" s="260"/>
      <c r="N545" s="261"/>
      <c r="O545" s="262"/>
      <c r="P545" s="263"/>
      <c r="Q545" s="264"/>
    </row>
    <row r="546" spans="1:17" x14ac:dyDescent="0.2">
      <c r="A546" s="1216"/>
      <c r="B546" s="62">
        <v>8</v>
      </c>
      <c r="C546" s="256"/>
      <c r="D546" s="257"/>
      <c r="E546" s="257"/>
      <c r="F546" s="258"/>
      <c r="G546" s="258"/>
      <c r="H546" s="258"/>
      <c r="I546" s="258"/>
      <c r="J546" s="258"/>
      <c r="K546" s="259"/>
      <c r="L546" s="258"/>
      <c r="M546" s="260"/>
      <c r="N546" s="261"/>
      <c r="O546" s="262"/>
      <c r="P546" s="263"/>
      <c r="Q546" s="264"/>
    </row>
    <row r="547" spans="1:17" ht="12.75" customHeight="1" x14ac:dyDescent="0.2">
      <c r="A547" s="1216"/>
      <c r="B547" s="62">
        <v>9</v>
      </c>
      <c r="C547" s="256"/>
      <c r="D547" s="257"/>
      <c r="E547" s="257"/>
      <c r="F547" s="258"/>
      <c r="G547" s="258"/>
      <c r="H547" s="258"/>
      <c r="I547" s="258"/>
      <c r="J547" s="258"/>
      <c r="K547" s="259"/>
      <c r="L547" s="258"/>
      <c r="M547" s="260"/>
      <c r="N547" s="261"/>
      <c r="O547" s="262"/>
      <c r="P547" s="263"/>
      <c r="Q547" s="264"/>
    </row>
    <row r="548" spans="1:17" ht="12" thickBot="1" x14ac:dyDescent="0.25">
      <c r="A548" s="1249"/>
      <c r="B548" s="1101">
        <v>10</v>
      </c>
      <c r="C548" s="1143"/>
      <c r="D548" s="1144"/>
      <c r="E548" s="1144"/>
      <c r="F548" s="1145"/>
      <c r="G548" s="1145"/>
      <c r="H548" s="1145"/>
      <c r="I548" s="1145"/>
      <c r="J548" s="1145"/>
      <c r="K548" s="1146"/>
      <c r="L548" s="1145"/>
      <c r="M548" s="1147"/>
      <c r="N548" s="1148"/>
      <c r="O548" s="1149"/>
      <c r="P548" s="1150"/>
      <c r="Q548" s="1151"/>
    </row>
    <row r="549" spans="1:17" x14ac:dyDescent="0.2">
      <c r="A549" s="1245" t="s">
        <v>98</v>
      </c>
      <c r="B549" s="1100">
        <v>1</v>
      </c>
      <c r="C549" s="265" t="s">
        <v>185</v>
      </c>
      <c r="D549" s="266">
        <v>45</v>
      </c>
      <c r="E549" s="266">
        <v>1982</v>
      </c>
      <c r="F549" s="267">
        <v>33.511000000000003</v>
      </c>
      <c r="G549" s="267">
        <v>2.7151380000000001</v>
      </c>
      <c r="H549" s="267">
        <v>0.44500000000000001</v>
      </c>
      <c r="I549" s="267">
        <v>30.350860999999998</v>
      </c>
      <c r="J549" s="267">
        <v>1563.22</v>
      </c>
      <c r="K549" s="268">
        <v>30.350860999999998</v>
      </c>
      <c r="L549" s="267">
        <v>1563.22</v>
      </c>
      <c r="M549" s="269">
        <v>1.9415604329524952E-2</v>
      </c>
      <c r="N549" s="270">
        <v>68.125</v>
      </c>
      <c r="O549" s="271">
        <v>1.3226880449488874</v>
      </c>
      <c r="P549" s="272">
        <v>1164.9362597714971</v>
      </c>
      <c r="Q549" s="273">
        <v>79.361282696933245</v>
      </c>
    </row>
    <row r="550" spans="1:17" x14ac:dyDescent="0.2">
      <c r="A550" s="1246"/>
      <c r="B550" s="84">
        <v>2</v>
      </c>
      <c r="C550" s="265" t="s">
        <v>182</v>
      </c>
      <c r="D550" s="266">
        <v>6</v>
      </c>
      <c r="E550" s="266">
        <v>1956</v>
      </c>
      <c r="F550" s="267">
        <v>8.7119999999999997</v>
      </c>
      <c r="G550" s="267">
        <v>0.68115599999999998</v>
      </c>
      <c r="H550" s="267">
        <v>0.96</v>
      </c>
      <c r="I550" s="267">
        <v>7.070843</v>
      </c>
      <c r="J550" s="267">
        <v>327.26</v>
      </c>
      <c r="K550" s="268">
        <v>7.070843</v>
      </c>
      <c r="L550" s="267">
        <v>327.26</v>
      </c>
      <c r="M550" s="269">
        <v>2.1606193851983133E-2</v>
      </c>
      <c r="N550" s="270">
        <v>68.125</v>
      </c>
      <c r="O550" s="271">
        <v>1.4719219561663508</v>
      </c>
      <c r="P550" s="272">
        <v>1296.3716311189878</v>
      </c>
      <c r="Q550" s="273">
        <v>88.315317369981045</v>
      </c>
    </row>
    <row r="551" spans="1:17" x14ac:dyDescent="0.2">
      <c r="A551" s="1246"/>
      <c r="B551" s="84">
        <v>3</v>
      </c>
      <c r="C551" s="959"/>
      <c r="D551" s="960"/>
      <c r="E551" s="960"/>
      <c r="F551" s="961"/>
      <c r="G551" s="961"/>
      <c r="H551" s="961"/>
      <c r="I551" s="961"/>
      <c r="J551" s="961"/>
      <c r="K551" s="962"/>
      <c r="L551" s="961"/>
      <c r="M551" s="963"/>
      <c r="N551" s="964"/>
      <c r="O551" s="965"/>
      <c r="P551" s="966"/>
      <c r="Q551" s="967"/>
    </row>
    <row r="552" spans="1:17" x14ac:dyDescent="0.2">
      <c r="A552" s="1246"/>
      <c r="B552" s="84">
        <v>4</v>
      </c>
      <c r="C552" s="959"/>
      <c r="D552" s="960"/>
      <c r="E552" s="960"/>
      <c r="F552" s="961"/>
      <c r="G552" s="961"/>
      <c r="H552" s="961"/>
      <c r="I552" s="961"/>
      <c r="J552" s="961"/>
      <c r="K552" s="962"/>
      <c r="L552" s="961"/>
      <c r="M552" s="963"/>
      <c r="N552" s="964"/>
      <c r="O552" s="965"/>
      <c r="P552" s="966"/>
      <c r="Q552" s="967"/>
    </row>
    <row r="553" spans="1:17" x14ac:dyDescent="0.2">
      <c r="A553" s="1246"/>
      <c r="B553" s="84">
        <v>5</v>
      </c>
      <c r="C553" s="265"/>
      <c r="D553" s="266"/>
      <c r="E553" s="266"/>
      <c r="F553" s="267"/>
      <c r="G553" s="267"/>
      <c r="H553" s="267"/>
      <c r="I553" s="267"/>
      <c r="J553" s="267"/>
      <c r="K553" s="268"/>
      <c r="L553" s="267"/>
      <c r="M553" s="269"/>
      <c r="N553" s="270"/>
      <c r="O553" s="271"/>
      <c r="P553" s="272"/>
      <c r="Q553" s="273"/>
    </row>
    <row r="554" spans="1:17" x14ac:dyDescent="0.2">
      <c r="A554" s="1246"/>
      <c r="B554" s="84">
        <v>6</v>
      </c>
      <c r="C554" s="265"/>
      <c r="D554" s="266"/>
      <c r="E554" s="266"/>
      <c r="F554" s="267"/>
      <c r="G554" s="267"/>
      <c r="H554" s="267"/>
      <c r="I554" s="267"/>
      <c r="J554" s="267"/>
      <c r="K554" s="268"/>
      <c r="L554" s="267"/>
      <c r="M554" s="269"/>
      <c r="N554" s="270"/>
      <c r="O554" s="271"/>
      <c r="P554" s="272"/>
      <c r="Q554" s="273"/>
    </row>
    <row r="555" spans="1:17" x14ac:dyDescent="0.2">
      <c r="A555" s="1246"/>
      <c r="B555" s="84">
        <v>7</v>
      </c>
      <c r="C555" s="265"/>
      <c r="D555" s="266"/>
      <c r="E555" s="266"/>
      <c r="F555" s="267"/>
      <c r="G555" s="267"/>
      <c r="H555" s="267"/>
      <c r="I555" s="267"/>
      <c r="J555" s="267"/>
      <c r="K555" s="268"/>
      <c r="L555" s="267"/>
      <c r="M555" s="269"/>
      <c r="N555" s="270"/>
      <c r="O555" s="271"/>
      <c r="P555" s="272"/>
      <c r="Q555" s="273"/>
    </row>
    <row r="556" spans="1:17" x14ac:dyDescent="0.2">
      <c r="A556" s="1246"/>
      <c r="B556" s="84">
        <v>8</v>
      </c>
      <c r="C556" s="265"/>
      <c r="D556" s="266"/>
      <c r="E556" s="266"/>
      <c r="F556" s="267"/>
      <c r="G556" s="267"/>
      <c r="H556" s="267"/>
      <c r="I556" s="267"/>
      <c r="J556" s="267"/>
      <c r="K556" s="268"/>
      <c r="L556" s="267"/>
      <c r="M556" s="269"/>
      <c r="N556" s="270"/>
      <c r="O556" s="271"/>
      <c r="P556" s="272"/>
      <c r="Q556" s="273"/>
    </row>
    <row r="557" spans="1:17" ht="12.75" customHeight="1" x14ac:dyDescent="0.2">
      <c r="A557" s="1246"/>
      <c r="B557" s="84">
        <v>9</v>
      </c>
      <c r="C557" s="265"/>
      <c r="D557" s="266"/>
      <c r="E557" s="266"/>
      <c r="F557" s="267"/>
      <c r="G557" s="267"/>
      <c r="H557" s="267"/>
      <c r="I557" s="267"/>
      <c r="J557" s="267"/>
      <c r="K557" s="268"/>
      <c r="L557" s="267"/>
      <c r="M557" s="269"/>
      <c r="N557" s="270"/>
      <c r="O557" s="271"/>
      <c r="P557" s="272"/>
      <c r="Q557" s="273"/>
    </row>
    <row r="558" spans="1:17" ht="12" thickBot="1" x14ac:dyDescent="0.25">
      <c r="A558" s="1247"/>
      <c r="B558" s="85">
        <v>10</v>
      </c>
      <c r="C558" s="274"/>
      <c r="D558" s="275"/>
      <c r="E558" s="275"/>
      <c r="F558" s="276"/>
      <c r="G558" s="276"/>
      <c r="H558" s="276"/>
      <c r="I558" s="276"/>
      <c r="J558" s="276"/>
      <c r="K558" s="277"/>
      <c r="L558" s="276"/>
      <c r="M558" s="278"/>
      <c r="N558" s="279"/>
      <c r="O558" s="280"/>
      <c r="P558" s="281"/>
      <c r="Q558" s="282"/>
    </row>
    <row r="559" spans="1:17" x14ac:dyDescent="0.2">
      <c r="F559" s="63"/>
      <c r="G559" s="63"/>
      <c r="H559" s="63"/>
      <c r="I559" s="63"/>
    </row>
    <row r="560" spans="1:17" x14ac:dyDescent="0.2">
      <c r="F560" s="63"/>
      <c r="G560" s="63"/>
      <c r="H560" s="63"/>
      <c r="I560" s="63"/>
    </row>
    <row r="561" spans="1:17" x14ac:dyDescent="0.2">
      <c r="F561" s="63"/>
      <c r="G561" s="63"/>
      <c r="H561" s="63"/>
      <c r="I561" s="63"/>
    </row>
    <row r="562" spans="1:17" x14ac:dyDescent="0.2">
      <c r="F562" s="63"/>
      <c r="G562" s="63"/>
      <c r="H562" s="63"/>
      <c r="I562" s="63"/>
    </row>
    <row r="563" spans="1:17" ht="15" x14ac:dyDescent="0.2">
      <c r="A563" s="1199" t="s">
        <v>186</v>
      </c>
      <c r="B563" s="1199"/>
      <c r="C563" s="1199"/>
      <c r="D563" s="1199"/>
      <c r="E563" s="1199"/>
      <c r="F563" s="1199"/>
      <c r="G563" s="1199"/>
      <c r="H563" s="1199"/>
      <c r="I563" s="1199"/>
      <c r="J563" s="1199"/>
      <c r="K563" s="1199"/>
      <c r="L563" s="1199"/>
      <c r="M563" s="1199"/>
      <c r="N563" s="1199"/>
      <c r="O563" s="1199"/>
      <c r="P563" s="1199"/>
      <c r="Q563" s="1199"/>
    </row>
    <row r="564" spans="1:17" ht="13.5" thickBot="1" x14ac:dyDescent="0.25">
      <c r="A564" s="460"/>
      <c r="B564" s="460"/>
      <c r="C564" s="460"/>
      <c r="D564" s="460"/>
      <c r="E564" s="1165" t="s">
        <v>268</v>
      </c>
      <c r="F564" s="1165"/>
      <c r="G564" s="1165"/>
      <c r="H564" s="1165"/>
      <c r="I564" s="460">
        <v>1.2</v>
      </c>
      <c r="J564" s="460" t="s">
        <v>267</v>
      </c>
      <c r="K564" s="460" t="s">
        <v>269</v>
      </c>
      <c r="L564" s="461">
        <v>502.8</v>
      </c>
      <c r="M564" s="460"/>
      <c r="N564" s="460"/>
      <c r="O564" s="460"/>
      <c r="P564" s="460"/>
      <c r="Q564" s="460"/>
    </row>
    <row r="565" spans="1:17" x14ac:dyDescent="0.2">
      <c r="A565" s="1200" t="s">
        <v>1</v>
      </c>
      <c r="B565" s="1183" t="s">
        <v>0</v>
      </c>
      <c r="C565" s="1185" t="s">
        <v>2</v>
      </c>
      <c r="D565" s="1185" t="s">
        <v>3</v>
      </c>
      <c r="E565" s="1185" t="s">
        <v>11</v>
      </c>
      <c r="F565" s="1188" t="s">
        <v>12</v>
      </c>
      <c r="G565" s="1189"/>
      <c r="H565" s="1189"/>
      <c r="I565" s="1190"/>
      <c r="J565" s="1185" t="s">
        <v>4</v>
      </c>
      <c r="K565" s="1185" t="s">
        <v>13</v>
      </c>
      <c r="L565" s="1185" t="s">
        <v>5</v>
      </c>
      <c r="M565" s="1185" t="s">
        <v>6</v>
      </c>
      <c r="N565" s="1185" t="s">
        <v>14</v>
      </c>
      <c r="O565" s="1204" t="s">
        <v>15</v>
      </c>
      <c r="P565" s="1185" t="s">
        <v>22</v>
      </c>
      <c r="Q565" s="1193" t="s">
        <v>23</v>
      </c>
    </row>
    <row r="566" spans="1:17" ht="33.75" x14ac:dyDescent="0.2">
      <c r="A566" s="1201"/>
      <c r="B566" s="1184"/>
      <c r="C566" s="1186"/>
      <c r="D566" s="1187"/>
      <c r="E566" s="1187"/>
      <c r="F566" s="14" t="s">
        <v>16</v>
      </c>
      <c r="G566" s="14" t="s">
        <v>17</v>
      </c>
      <c r="H566" s="14" t="s">
        <v>18</v>
      </c>
      <c r="I566" s="14" t="s">
        <v>19</v>
      </c>
      <c r="J566" s="1187"/>
      <c r="K566" s="1187"/>
      <c r="L566" s="1187"/>
      <c r="M566" s="1187"/>
      <c r="N566" s="1187"/>
      <c r="O566" s="1205"/>
      <c r="P566" s="1187"/>
      <c r="Q566" s="1194"/>
    </row>
    <row r="567" spans="1:17" x14ac:dyDescent="0.2">
      <c r="A567" s="1202"/>
      <c r="B567" s="1203"/>
      <c r="C567" s="1187"/>
      <c r="D567" s="69" t="s">
        <v>7</v>
      </c>
      <c r="E567" s="69" t="s">
        <v>8</v>
      </c>
      <c r="F567" s="69" t="s">
        <v>9</v>
      </c>
      <c r="G567" s="69" t="s">
        <v>9</v>
      </c>
      <c r="H567" s="69" t="s">
        <v>9</v>
      </c>
      <c r="I567" s="69" t="s">
        <v>9</v>
      </c>
      <c r="J567" s="69" t="s">
        <v>20</v>
      </c>
      <c r="K567" s="69" t="s">
        <v>9</v>
      </c>
      <c r="L567" s="69" t="s">
        <v>20</v>
      </c>
      <c r="M567" s="69" t="s">
        <v>55</v>
      </c>
      <c r="N567" s="69" t="s">
        <v>294</v>
      </c>
      <c r="O567" s="69" t="s">
        <v>295</v>
      </c>
      <c r="P567" s="70" t="s">
        <v>24</v>
      </c>
      <c r="Q567" s="71" t="s">
        <v>296</v>
      </c>
    </row>
    <row r="568" spans="1:17" ht="12" thickBot="1" x14ac:dyDescent="0.25">
      <c r="A568" s="72">
        <v>1</v>
      </c>
      <c r="B568" s="73">
        <v>2</v>
      </c>
      <c r="C568" s="74">
        <v>3</v>
      </c>
      <c r="D568" s="75">
        <v>4</v>
      </c>
      <c r="E568" s="75">
        <v>5</v>
      </c>
      <c r="F568" s="75">
        <v>6</v>
      </c>
      <c r="G568" s="75">
        <v>7</v>
      </c>
      <c r="H568" s="75">
        <v>8</v>
      </c>
      <c r="I568" s="75">
        <v>9</v>
      </c>
      <c r="J568" s="75">
        <v>10</v>
      </c>
      <c r="K568" s="75">
        <v>11</v>
      </c>
      <c r="L568" s="74">
        <v>12</v>
      </c>
      <c r="M568" s="75">
        <v>13</v>
      </c>
      <c r="N568" s="75">
        <v>14</v>
      </c>
      <c r="O568" s="76">
        <v>15</v>
      </c>
      <c r="P568" s="74">
        <v>16</v>
      </c>
      <c r="Q568" s="77">
        <v>17</v>
      </c>
    </row>
    <row r="569" spans="1:17" x14ac:dyDescent="0.2">
      <c r="A569" s="1206" t="s">
        <v>63</v>
      </c>
      <c r="B569" s="154">
        <v>1</v>
      </c>
      <c r="C569" s="1128" t="s">
        <v>594</v>
      </c>
      <c r="D569" s="1129">
        <v>31</v>
      </c>
      <c r="E569" s="1129">
        <v>1991</v>
      </c>
      <c r="F569" s="1130">
        <v>16.548999999999999</v>
      </c>
      <c r="G569" s="1130">
        <v>2.5446960000000001</v>
      </c>
      <c r="H569" s="1130">
        <v>4.8</v>
      </c>
      <c r="I569" s="1130">
        <v>9.2043049999999997</v>
      </c>
      <c r="J569" s="1130">
        <v>1504.89</v>
      </c>
      <c r="K569" s="1130">
        <v>9.2043049999999997</v>
      </c>
      <c r="L569" s="1130">
        <v>1504.89</v>
      </c>
      <c r="M569" s="1131">
        <v>6.1162643116772645E-3</v>
      </c>
      <c r="N569" s="1132">
        <v>59.514000000000003</v>
      </c>
      <c r="O569" s="1132">
        <v>0.36400335424516073</v>
      </c>
      <c r="P569" s="1132">
        <v>366.97585870063585</v>
      </c>
      <c r="Q569" s="1133">
        <v>21.84020125470964</v>
      </c>
    </row>
    <row r="570" spans="1:17" x14ac:dyDescent="0.2">
      <c r="A570" s="1207"/>
      <c r="B570" s="78">
        <v>2</v>
      </c>
      <c r="C570" s="1134" t="s">
        <v>595</v>
      </c>
      <c r="D570" s="1122">
        <v>32</v>
      </c>
      <c r="E570" s="1122">
        <v>1973</v>
      </c>
      <c r="F570" s="1124">
        <v>19.559999999999999</v>
      </c>
      <c r="G570" s="1124">
        <v>2.1147659999999999</v>
      </c>
      <c r="H570" s="1124">
        <v>5.13</v>
      </c>
      <c r="I570" s="1124">
        <v>12.315232999999999</v>
      </c>
      <c r="J570" s="1124">
        <v>1758.16</v>
      </c>
      <c r="K570" s="1124">
        <v>12.315232999999999</v>
      </c>
      <c r="L570" s="1124">
        <v>1758.16</v>
      </c>
      <c r="M570" s="1135">
        <v>7.0046144833234734E-3</v>
      </c>
      <c r="N570" s="1126">
        <v>59.514000000000003</v>
      </c>
      <c r="O570" s="1126">
        <v>0.4168726263605132</v>
      </c>
      <c r="P570" s="1126">
        <v>420.27686899940841</v>
      </c>
      <c r="Q570" s="1081">
        <v>25.012357581630791</v>
      </c>
    </row>
    <row r="571" spans="1:17" x14ac:dyDescent="0.2">
      <c r="A571" s="1207"/>
      <c r="B571" s="78">
        <v>3</v>
      </c>
      <c r="C571" s="1134" t="s">
        <v>596</v>
      </c>
      <c r="D571" s="1122">
        <v>19</v>
      </c>
      <c r="E571" s="1122">
        <v>1978</v>
      </c>
      <c r="F571" s="1124">
        <v>11.738</v>
      </c>
      <c r="G571" s="1124">
        <v>1.098795</v>
      </c>
      <c r="H571" s="1124">
        <v>3.2</v>
      </c>
      <c r="I571" s="1124">
        <v>7.4392010000000006</v>
      </c>
      <c r="J571" s="1124">
        <v>1059.1500000000001</v>
      </c>
      <c r="K571" s="1124">
        <v>7.4392010000000006</v>
      </c>
      <c r="L571" s="1124">
        <v>1059.1500000000001</v>
      </c>
      <c r="M571" s="1135">
        <v>7.0237464004154274E-3</v>
      </c>
      <c r="N571" s="1126">
        <v>59.514000000000003</v>
      </c>
      <c r="O571" s="1126">
        <v>0.41801124327432376</v>
      </c>
      <c r="P571" s="1126">
        <v>421.42478402492566</v>
      </c>
      <c r="Q571" s="1081">
        <v>25.080674596459428</v>
      </c>
    </row>
    <row r="572" spans="1:17" x14ac:dyDescent="0.2">
      <c r="A572" s="1207"/>
      <c r="B572" s="78">
        <v>4</v>
      </c>
      <c r="C572" s="1134" t="s">
        <v>597</v>
      </c>
      <c r="D572" s="1122">
        <v>20</v>
      </c>
      <c r="E572" s="1122">
        <v>1978</v>
      </c>
      <c r="F572" s="1124">
        <v>12.098000000000001</v>
      </c>
      <c r="G572" s="1124">
        <v>0.98460599999999998</v>
      </c>
      <c r="H572" s="1124">
        <v>3.2</v>
      </c>
      <c r="I572" s="1124">
        <v>7.9133929999999992</v>
      </c>
      <c r="J572" s="1124">
        <v>1050.01</v>
      </c>
      <c r="K572" s="1124">
        <v>7.9133929999999992</v>
      </c>
      <c r="L572" s="1124">
        <v>1050.01</v>
      </c>
      <c r="M572" s="1135">
        <v>7.5364929857810875E-3</v>
      </c>
      <c r="N572" s="1126">
        <v>59.514000000000003</v>
      </c>
      <c r="O572" s="1126">
        <v>0.44852684355577566</v>
      </c>
      <c r="P572" s="1126">
        <v>452.18957914686524</v>
      </c>
      <c r="Q572" s="1081">
        <v>26.911610613346539</v>
      </c>
    </row>
    <row r="573" spans="1:17" x14ac:dyDescent="0.2">
      <c r="A573" s="1207"/>
      <c r="B573" s="78">
        <v>5</v>
      </c>
      <c r="C573" s="1134" t="s">
        <v>598</v>
      </c>
      <c r="D573" s="1122">
        <v>21</v>
      </c>
      <c r="E573" s="1122">
        <v>1988</v>
      </c>
      <c r="F573" s="1124">
        <v>12.214</v>
      </c>
      <c r="G573" s="1124">
        <v>1.3771530000000001</v>
      </c>
      <c r="H573" s="1124">
        <v>3.2</v>
      </c>
      <c r="I573" s="1124">
        <v>7.6368450000000001</v>
      </c>
      <c r="J573" s="1124">
        <v>1072.1099999999999</v>
      </c>
      <c r="K573" s="1124">
        <v>7.6368450000000001</v>
      </c>
      <c r="L573" s="1124">
        <v>1072.1099999999999</v>
      </c>
      <c r="M573" s="1135">
        <v>7.1231916501105306E-3</v>
      </c>
      <c r="N573" s="1126">
        <v>59.514000000000003</v>
      </c>
      <c r="O573" s="1126">
        <v>0.42392962786467814</v>
      </c>
      <c r="P573" s="1126">
        <v>427.39149900663182</v>
      </c>
      <c r="Q573" s="1081">
        <v>25.43577767188069</v>
      </c>
    </row>
    <row r="574" spans="1:17" x14ac:dyDescent="0.2">
      <c r="A574" s="1207"/>
      <c r="B574" s="78">
        <v>6</v>
      </c>
      <c r="C574" s="1134" t="s">
        <v>599</v>
      </c>
      <c r="D574" s="1122">
        <v>50</v>
      </c>
      <c r="E574" s="1122">
        <v>1973</v>
      </c>
      <c r="F574" s="1124">
        <v>28.972000000000001</v>
      </c>
      <c r="G574" s="1124">
        <v>2.9582039999999998</v>
      </c>
      <c r="H574" s="1124">
        <v>8.01</v>
      </c>
      <c r="I574" s="1124">
        <v>18.003798</v>
      </c>
      <c r="J574" s="1124">
        <v>2622.52</v>
      </c>
      <c r="K574" s="1124">
        <v>18.003798</v>
      </c>
      <c r="L574" s="1124">
        <v>2622.52</v>
      </c>
      <c r="M574" s="1135">
        <v>6.8650755761633844E-3</v>
      </c>
      <c r="N574" s="1126">
        <v>59.514000000000003</v>
      </c>
      <c r="O574" s="1126">
        <v>0.4085681078397877</v>
      </c>
      <c r="P574" s="1126">
        <v>411.9045345698031</v>
      </c>
      <c r="Q574" s="1081">
        <v>24.514086470387266</v>
      </c>
    </row>
    <row r="575" spans="1:17" x14ac:dyDescent="0.2">
      <c r="A575" s="1207"/>
      <c r="B575" s="78">
        <v>7</v>
      </c>
      <c r="C575" s="1134" t="s">
        <v>600</v>
      </c>
      <c r="D575" s="1122">
        <v>40</v>
      </c>
      <c r="E575" s="1122">
        <v>1984</v>
      </c>
      <c r="F575" s="1124">
        <v>23.117999999999999</v>
      </c>
      <c r="G575" s="1124">
        <v>2.8421280000000002</v>
      </c>
      <c r="H575" s="1124">
        <v>6.4</v>
      </c>
      <c r="I575" s="1124">
        <v>13.875869999999999</v>
      </c>
      <c r="J575" s="1124">
        <v>2262.7800000000002</v>
      </c>
      <c r="K575" s="1124">
        <v>13.875869999999999</v>
      </c>
      <c r="L575" s="1124">
        <v>2262.7800000000002</v>
      </c>
      <c r="M575" s="1135">
        <v>6.1322223106090729E-3</v>
      </c>
      <c r="N575" s="1126">
        <v>59.514000000000003</v>
      </c>
      <c r="O575" s="1126">
        <v>0.36495307859358839</v>
      </c>
      <c r="P575" s="1126">
        <v>367.93333863654436</v>
      </c>
      <c r="Q575" s="1081">
        <v>21.897184715615303</v>
      </c>
    </row>
    <row r="576" spans="1:17" x14ac:dyDescent="0.2">
      <c r="A576" s="1207"/>
      <c r="B576" s="78">
        <v>8</v>
      </c>
      <c r="C576" s="1134" t="s">
        <v>601</v>
      </c>
      <c r="D576" s="1122">
        <v>29</v>
      </c>
      <c r="E576" s="1122">
        <v>1987</v>
      </c>
      <c r="F576" s="1124">
        <v>17.431999999999999</v>
      </c>
      <c r="G576" s="1124">
        <v>2.2442549999999999</v>
      </c>
      <c r="H576" s="1124">
        <v>4.8</v>
      </c>
      <c r="I576" s="1124">
        <v>10.387734</v>
      </c>
      <c r="J576" s="1124">
        <v>1510.61</v>
      </c>
      <c r="K576" s="1124">
        <v>10.387734</v>
      </c>
      <c r="L576" s="1124">
        <v>1454.7299999999998</v>
      </c>
      <c r="M576" s="1135">
        <v>7.1406611536161358E-3</v>
      </c>
      <c r="N576" s="1126">
        <v>59.514000000000003</v>
      </c>
      <c r="O576" s="1126">
        <v>0.42496930789631071</v>
      </c>
      <c r="P576" s="1126">
        <v>428.43966921696813</v>
      </c>
      <c r="Q576" s="1081">
        <v>25.498158473778645</v>
      </c>
    </row>
    <row r="577" spans="1:17" x14ac:dyDescent="0.2">
      <c r="A577" s="1207"/>
      <c r="B577" s="78">
        <v>9</v>
      </c>
      <c r="C577" s="1134" t="s">
        <v>602</v>
      </c>
      <c r="D577" s="1122">
        <v>13</v>
      </c>
      <c r="E577" s="1122">
        <v>1962</v>
      </c>
      <c r="F577" s="1124">
        <v>8.3460000000000001</v>
      </c>
      <c r="G577" s="1124">
        <v>0.83339099999999999</v>
      </c>
      <c r="H577" s="1124">
        <v>2.56</v>
      </c>
      <c r="I577" s="1124">
        <v>4.9526060000000003</v>
      </c>
      <c r="J577" s="1124">
        <v>583.82000000000005</v>
      </c>
      <c r="K577" s="1124">
        <v>4.9526060000000003</v>
      </c>
      <c r="L577" s="1124">
        <v>583.82000000000005</v>
      </c>
      <c r="M577" s="1135">
        <v>8.4831043814874441E-3</v>
      </c>
      <c r="N577" s="1126">
        <v>59.514000000000003</v>
      </c>
      <c r="O577" s="1126">
        <v>0.50486347415984378</v>
      </c>
      <c r="P577" s="1126">
        <v>508.98626288924663</v>
      </c>
      <c r="Q577" s="1081">
        <v>30.291808449590626</v>
      </c>
    </row>
    <row r="578" spans="1:17" ht="12" thickBot="1" x14ac:dyDescent="0.25">
      <c r="A578" s="1207"/>
      <c r="B578" s="78">
        <v>10</v>
      </c>
      <c r="C578" s="1134" t="s">
        <v>603</v>
      </c>
      <c r="D578" s="1122">
        <v>10</v>
      </c>
      <c r="E578" s="1122">
        <v>1984</v>
      </c>
      <c r="F578" s="1124">
        <v>14.407</v>
      </c>
      <c r="G578" s="1124">
        <v>1.8136620000000001</v>
      </c>
      <c r="H578" s="1124">
        <v>4.32</v>
      </c>
      <c r="I578" s="1124">
        <v>8.2733349999999994</v>
      </c>
      <c r="J578" s="1124">
        <v>609.70000000000005</v>
      </c>
      <c r="K578" s="1124">
        <v>8.2733349999999994</v>
      </c>
      <c r="L578" s="1124">
        <v>609.70000000000005</v>
      </c>
      <c r="M578" s="1135">
        <v>1.3569517795637196E-2</v>
      </c>
      <c r="N578" s="1126">
        <v>59.514000000000003</v>
      </c>
      <c r="O578" s="1126">
        <v>0.80757628208955212</v>
      </c>
      <c r="P578" s="1126">
        <v>814.17106773823173</v>
      </c>
      <c r="Q578" s="1081">
        <v>48.454576925373125</v>
      </c>
    </row>
    <row r="579" spans="1:17" x14ac:dyDescent="0.2">
      <c r="A579" s="1209" t="s">
        <v>69</v>
      </c>
      <c r="B579" s="10">
        <v>1</v>
      </c>
      <c r="C579" s="1128" t="s">
        <v>604</v>
      </c>
      <c r="D579" s="1129">
        <v>12</v>
      </c>
      <c r="E579" s="1129">
        <v>1963</v>
      </c>
      <c r="F579" s="1130">
        <v>7.492</v>
      </c>
      <c r="G579" s="1130">
        <v>0.91427700000000001</v>
      </c>
      <c r="H579" s="1130">
        <v>1.92</v>
      </c>
      <c r="I579" s="1130">
        <v>4.6577229999999998</v>
      </c>
      <c r="J579" s="1130">
        <v>528.35</v>
      </c>
      <c r="K579" s="1130">
        <v>4.6577229999999998</v>
      </c>
      <c r="L579" s="1130">
        <v>528.35</v>
      </c>
      <c r="M579" s="1131">
        <v>8.8156014005867315E-3</v>
      </c>
      <c r="N579" s="1132">
        <v>59.514000000000003</v>
      </c>
      <c r="O579" s="1132">
        <v>0.52465170175451881</v>
      </c>
      <c r="P579" s="1132">
        <v>528.93608403520386</v>
      </c>
      <c r="Q579" s="1133">
        <v>31.479102105271124</v>
      </c>
    </row>
    <row r="580" spans="1:17" x14ac:dyDescent="0.2">
      <c r="A580" s="1210"/>
      <c r="B580" s="11">
        <v>2</v>
      </c>
      <c r="C580" s="1134" t="s">
        <v>605</v>
      </c>
      <c r="D580" s="1122">
        <v>10</v>
      </c>
      <c r="E580" s="1122">
        <v>1959</v>
      </c>
      <c r="F580" s="1124">
        <v>7.7110000000000003</v>
      </c>
      <c r="G580" s="1124">
        <v>0.83221800000000001</v>
      </c>
      <c r="H580" s="1124">
        <v>1.92</v>
      </c>
      <c r="I580" s="1124">
        <v>4.95878</v>
      </c>
      <c r="J580" s="1124">
        <v>543.35</v>
      </c>
      <c r="K580" s="1124">
        <v>4.95878</v>
      </c>
      <c r="L580" s="1124">
        <v>446.8</v>
      </c>
      <c r="M580" s="1135">
        <v>1.1098433303491495E-2</v>
      </c>
      <c r="N580" s="1126">
        <v>59.514000000000003</v>
      </c>
      <c r="O580" s="1126">
        <v>0.6605121596239929</v>
      </c>
      <c r="P580" s="1126">
        <v>665.90599820948967</v>
      </c>
      <c r="Q580" s="1127">
        <v>39.630729577439567</v>
      </c>
    </row>
    <row r="581" spans="1:17" x14ac:dyDescent="0.2">
      <c r="A581" s="1210"/>
      <c r="B581" s="11">
        <v>3</v>
      </c>
      <c r="C581" s="1134" t="s">
        <v>606</v>
      </c>
      <c r="D581" s="1122">
        <v>9</v>
      </c>
      <c r="E581" s="1122">
        <v>1960</v>
      </c>
      <c r="F581" s="1124">
        <v>8.02</v>
      </c>
      <c r="G581" s="1124">
        <v>0.65121899999999999</v>
      </c>
      <c r="H581" s="1124">
        <v>1.84</v>
      </c>
      <c r="I581" s="1124">
        <v>5.5287790000000001</v>
      </c>
      <c r="J581" s="1124">
        <v>536.88</v>
      </c>
      <c r="K581" s="1124">
        <v>5.5287790000000001</v>
      </c>
      <c r="L581" s="1124">
        <v>400.83</v>
      </c>
      <c r="M581" s="1135">
        <v>1.3793326347828257E-2</v>
      </c>
      <c r="N581" s="1126">
        <v>59.514000000000003</v>
      </c>
      <c r="O581" s="1126">
        <v>0.82089602426465091</v>
      </c>
      <c r="P581" s="1126">
        <v>827.59958086969539</v>
      </c>
      <c r="Q581" s="1127">
        <v>49.253761455879051</v>
      </c>
    </row>
    <row r="582" spans="1:17" x14ac:dyDescent="0.2">
      <c r="A582" s="1210"/>
      <c r="B582" s="11">
        <v>4</v>
      </c>
      <c r="C582" s="682"/>
      <c r="D582" s="673"/>
      <c r="E582" s="673"/>
      <c r="F582" s="673"/>
      <c r="G582" s="673"/>
      <c r="H582" s="673"/>
      <c r="I582" s="673"/>
      <c r="J582" s="673"/>
      <c r="K582" s="673"/>
      <c r="L582" s="673"/>
      <c r="M582" s="673"/>
      <c r="N582" s="673"/>
      <c r="O582" s="673"/>
      <c r="P582" s="673"/>
      <c r="Q582" s="674"/>
    </row>
    <row r="583" spans="1:17" x14ac:dyDescent="0.2">
      <c r="A583" s="1210"/>
      <c r="B583" s="11">
        <v>5</v>
      </c>
      <c r="C583" s="682"/>
      <c r="D583" s="673"/>
      <c r="E583" s="673"/>
      <c r="F583" s="673"/>
      <c r="G583" s="673"/>
      <c r="H583" s="673"/>
      <c r="I583" s="673"/>
      <c r="J583" s="673"/>
      <c r="K583" s="673"/>
      <c r="L583" s="673"/>
      <c r="M583" s="673"/>
      <c r="N583" s="673"/>
      <c r="O583" s="673"/>
      <c r="P583" s="673"/>
      <c r="Q583" s="674"/>
    </row>
    <row r="584" spans="1:17" x14ac:dyDescent="0.2">
      <c r="A584" s="1210"/>
      <c r="B584" s="11">
        <v>6</v>
      </c>
      <c r="C584" s="682"/>
      <c r="D584" s="673"/>
      <c r="E584" s="673"/>
      <c r="F584" s="673"/>
      <c r="G584" s="673"/>
      <c r="H584" s="673"/>
      <c r="I584" s="673"/>
      <c r="J584" s="673"/>
      <c r="K584" s="673"/>
      <c r="L584" s="673"/>
      <c r="M584" s="673"/>
      <c r="N584" s="673"/>
      <c r="O584" s="673"/>
      <c r="P584" s="673"/>
      <c r="Q584" s="674"/>
    </row>
    <row r="585" spans="1:17" x14ac:dyDescent="0.2">
      <c r="A585" s="1210"/>
      <c r="B585" s="11">
        <v>7</v>
      </c>
      <c r="C585" s="682"/>
      <c r="D585" s="673"/>
      <c r="E585" s="673"/>
      <c r="F585" s="673"/>
      <c r="G585" s="673"/>
      <c r="H585" s="673"/>
      <c r="I585" s="673"/>
      <c r="J585" s="673"/>
      <c r="K585" s="673"/>
      <c r="L585" s="673"/>
      <c r="M585" s="673"/>
      <c r="N585" s="673"/>
      <c r="O585" s="673"/>
      <c r="P585" s="673"/>
      <c r="Q585" s="674"/>
    </row>
    <row r="586" spans="1:17" x14ac:dyDescent="0.2">
      <c r="A586" s="1210"/>
      <c r="B586" s="11">
        <v>8</v>
      </c>
      <c r="C586" s="682"/>
      <c r="D586" s="673"/>
      <c r="E586" s="673"/>
      <c r="F586" s="673"/>
      <c r="G586" s="673"/>
      <c r="H586" s="673"/>
      <c r="I586" s="673"/>
      <c r="J586" s="673"/>
      <c r="K586" s="673"/>
      <c r="L586" s="673"/>
      <c r="M586" s="673"/>
      <c r="N586" s="673"/>
      <c r="O586" s="673"/>
      <c r="P586" s="673"/>
      <c r="Q586" s="674"/>
    </row>
    <row r="587" spans="1:17" x14ac:dyDescent="0.2">
      <c r="A587" s="1210"/>
      <c r="B587" s="11">
        <v>9</v>
      </c>
      <c r="C587" s="682"/>
      <c r="D587" s="673"/>
      <c r="E587" s="673"/>
      <c r="F587" s="673"/>
      <c r="G587" s="673"/>
      <c r="H587" s="673"/>
      <c r="I587" s="673"/>
      <c r="J587" s="673"/>
      <c r="K587" s="673"/>
      <c r="L587" s="673"/>
      <c r="M587" s="673"/>
      <c r="N587" s="673"/>
      <c r="O587" s="673"/>
      <c r="P587" s="673"/>
      <c r="Q587" s="674"/>
    </row>
    <row r="588" spans="1:17" x14ac:dyDescent="0.2">
      <c r="A588" s="1211"/>
      <c r="B588" s="38">
        <v>10</v>
      </c>
      <c r="C588" s="682"/>
      <c r="D588" s="673"/>
      <c r="E588" s="673"/>
      <c r="F588" s="673"/>
      <c r="G588" s="673"/>
      <c r="H588" s="673"/>
      <c r="I588" s="673"/>
      <c r="J588" s="673"/>
      <c r="K588" s="673"/>
      <c r="L588" s="673"/>
      <c r="M588" s="673"/>
      <c r="N588" s="673"/>
      <c r="O588" s="673"/>
      <c r="P588" s="673"/>
      <c r="Q588" s="674"/>
    </row>
    <row r="589" spans="1:17" x14ac:dyDescent="0.2">
      <c r="A589" s="1251" t="s">
        <v>89</v>
      </c>
      <c r="B589" s="283">
        <v>1</v>
      </c>
      <c r="C589" s="683" t="s">
        <v>608</v>
      </c>
      <c r="D589" s="675">
        <v>40</v>
      </c>
      <c r="E589" s="675">
        <v>1986</v>
      </c>
      <c r="F589" s="676">
        <v>52.225000000000001</v>
      </c>
      <c r="G589" s="676">
        <v>2.3070360000000001</v>
      </c>
      <c r="H589" s="676">
        <v>6.4</v>
      </c>
      <c r="I589" s="676">
        <v>43.517964999999997</v>
      </c>
      <c r="J589" s="676">
        <v>2240.67</v>
      </c>
      <c r="K589" s="676">
        <v>43.517964999999997</v>
      </c>
      <c r="L589" s="676">
        <v>2240.67</v>
      </c>
      <c r="M589" s="677">
        <v>1.9421853731250025E-2</v>
      </c>
      <c r="N589" s="678">
        <v>59.514000000000003</v>
      </c>
      <c r="O589" s="678">
        <v>1.155872202961614</v>
      </c>
      <c r="P589" s="678">
        <v>1165.3112238750014</v>
      </c>
      <c r="Q589" s="679">
        <v>69.352332177696837</v>
      </c>
    </row>
    <row r="590" spans="1:17" x14ac:dyDescent="0.2">
      <c r="A590" s="1252"/>
      <c r="B590" s="113">
        <v>2</v>
      </c>
      <c r="C590" s="683" t="s">
        <v>607</v>
      </c>
      <c r="D590" s="675">
        <v>45</v>
      </c>
      <c r="E590" s="675">
        <v>1972</v>
      </c>
      <c r="F590" s="676">
        <v>47.374000000000002</v>
      </c>
      <c r="G590" s="676">
        <v>3.37059</v>
      </c>
      <c r="H590" s="676">
        <v>7.2</v>
      </c>
      <c r="I590" s="676">
        <v>36.803412000000002</v>
      </c>
      <c r="J590" s="676">
        <v>1840.92</v>
      </c>
      <c r="K590" s="676">
        <v>36.803412000000002</v>
      </c>
      <c r="L590" s="676">
        <v>1840.92</v>
      </c>
      <c r="M590" s="677">
        <v>1.9991858418616778E-2</v>
      </c>
      <c r="N590" s="678">
        <v>59.514000000000003</v>
      </c>
      <c r="O590" s="678">
        <v>1.1897954619255591</v>
      </c>
      <c r="P590" s="678">
        <v>1199.5115051170067</v>
      </c>
      <c r="Q590" s="679">
        <v>71.387727715533529</v>
      </c>
    </row>
    <row r="591" spans="1:17" x14ac:dyDescent="0.2">
      <c r="A591" s="1252"/>
      <c r="B591" s="113">
        <v>3</v>
      </c>
      <c r="C591" s="930"/>
      <c r="D591" s="931"/>
      <c r="E591" s="931"/>
      <c r="F591" s="932"/>
      <c r="G591" s="932"/>
      <c r="H591" s="932"/>
      <c r="I591" s="932"/>
      <c r="J591" s="932"/>
      <c r="K591" s="932"/>
      <c r="L591" s="932"/>
      <c r="M591" s="933"/>
      <c r="N591" s="934"/>
      <c r="O591" s="934"/>
      <c r="P591" s="934"/>
      <c r="Q591" s="935"/>
    </row>
    <row r="592" spans="1:17" x14ac:dyDescent="0.2">
      <c r="A592" s="1252"/>
      <c r="B592" s="113">
        <v>4</v>
      </c>
      <c r="C592" s="930"/>
      <c r="D592" s="931"/>
      <c r="E592" s="931"/>
      <c r="F592" s="932"/>
      <c r="G592" s="932"/>
      <c r="H592" s="932"/>
      <c r="I592" s="932"/>
      <c r="J592" s="932"/>
      <c r="K592" s="932"/>
      <c r="L592" s="932"/>
      <c r="M592" s="933"/>
      <c r="N592" s="934"/>
      <c r="O592" s="934"/>
      <c r="P592" s="934"/>
      <c r="Q592" s="935"/>
    </row>
    <row r="593" spans="1:17" x14ac:dyDescent="0.2">
      <c r="A593" s="1252"/>
      <c r="B593" s="113">
        <v>5</v>
      </c>
      <c r="C593" s="930"/>
      <c r="D593" s="931"/>
      <c r="E593" s="931"/>
      <c r="F593" s="932"/>
      <c r="G593" s="932"/>
      <c r="H593" s="932"/>
      <c r="I593" s="932"/>
      <c r="J593" s="932"/>
      <c r="K593" s="932"/>
      <c r="L593" s="932"/>
      <c r="M593" s="933"/>
      <c r="N593" s="934"/>
      <c r="O593" s="934"/>
      <c r="P593" s="934"/>
      <c r="Q593" s="935"/>
    </row>
    <row r="594" spans="1:17" x14ac:dyDescent="0.2">
      <c r="A594" s="1252"/>
      <c r="B594" s="113">
        <v>6</v>
      </c>
      <c r="C594" s="930"/>
      <c r="D594" s="931"/>
      <c r="E594" s="931"/>
      <c r="F594" s="932"/>
      <c r="G594" s="932"/>
      <c r="H594" s="932"/>
      <c r="I594" s="932"/>
      <c r="J594" s="932"/>
      <c r="K594" s="932"/>
      <c r="L594" s="932"/>
      <c r="M594" s="933"/>
      <c r="N594" s="934"/>
      <c r="O594" s="934"/>
      <c r="P594" s="934"/>
      <c r="Q594" s="935"/>
    </row>
    <row r="595" spans="1:17" x14ac:dyDescent="0.2">
      <c r="A595" s="1252"/>
      <c r="B595" s="113">
        <v>7</v>
      </c>
      <c r="C595" s="683"/>
      <c r="D595" s="675"/>
      <c r="E595" s="675"/>
      <c r="F595" s="676"/>
      <c r="G595" s="676"/>
      <c r="H595" s="676"/>
      <c r="I595" s="676"/>
      <c r="J595" s="676"/>
      <c r="K595" s="676"/>
      <c r="L595" s="676"/>
      <c r="M595" s="677"/>
      <c r="N595" s="678"/>
      <c r="O595" s="678"/>
      <c r="P595" s="678"/>
      <c r="Q595" s="679"/>
    </row>
    <row r="596" spans="1:17" x14ac:dyDescent="0.2">
      <c r="A596" s="1252"/>
      <c r="B596" s="113">
        <v>8</v>
      </c>
      <c r="C596" s="683"/>
      <c r="D596" s="675"/>
      <c r="E596" s="675"/>
      <c r="F596" s="676"/>
      <c r="G596" s="676"/>
      <c r="H596" s="676"/>
      <c r="I596" s="676"/>
      <c r="J596" s="676"/>
      <c r="K596" s="676"/>
      <c r="L596" s="676"/>
      <c r="M596" s="677"/>
      <c r="N596" s="678"/>
      <c r="O596" s="678"/>
      <c r="P596" s="678"/>
      <c r="Q596" s="679"/>
    </row>
    <row r="597" spans="1:17" x14ac:dyDescent="0.2">
      <c r="A597" s="1252"/>
      <c r="B597" s="113">
        <v>9</v>
      </c>
      <c r="C597" s="683"/>
      <c r="D597" s="675"/>
      <c r="E597" s="675"/>
      <c r="F597" s="676"/>
      <c r="G597" s="676"/>
      <c r="H597" s="676"/>
      <c r="I597" s="676"/>
      <c r="J597" s="676"/>
      <c r="K597" s="676"/>
      <c r="L597" s="676"/>
      <c r="M597" s="677"/>
      <c r="N597" s="678"/>
      <c r="O597" s="678"/>
      <c r="P597" s="678"/>
      <c r="Q597" s="679"/>
    </row>
    <row r="598" spans="1:17" ht="12" thickBot="1" x14ac:dyDescent="0.25">
      <c r="A598" s="1253"/>
      <c r="B598" s="129">
        <v>10</v>
      </c>
      <c r="C598" s="684"/>
      <c r="D598" s="685"/>
      <c r="E598" s="685"/>
      <c r="F598" s="686"/>
      <c r="G598" s="686"/>
      <c r="H598" s="686"/>
      <c r="I598" s="686"/>
      <c r="J598" s="686"/>
      <c r="K598" s="686"/>
      <c r="L598" s="686"/>
      <c r="M598" s="687"/>
      <c r="N598" s="688"/>
      <c r="O598" s="688"/>
      <c r="P598" s="688"/>
      <c r="Q598" s="689"/>
    </row>
    <row r="599" spans="1:17" x14ac:dyDescent="0.2">
      <c r="A599" s="1250" t="s">
        <v>98</v>
      </c>
      <c r="B599" s="83">
        <v>1</v>
      </c>
      <c r="C599" s="1136" t="s">
        <v>609</v>
      </c>
      <c r="D599" s="1091">
        <v>20</v>
      </c>
      <c r="E599" s="1091">
        <v>1964</v>
      </c>
      <c r="F599" s="1092">
        <v>14.403</v>
      </c>
      <c r="G599" s="1092">
        <v>1.2144630000000001</v>
      </c>
      <c r="H599" s="1092">
        <v>3.84</v>
      </c>
      <c r="I599" s="1092">
        <v>9.3485399999999998</v>
      </c>
      <c r="J599" s="1092">
        <v>1114.29</v>
      </c>
      <c r="K599" s="1092">
        <v>9.3485399999999998</v>
      </c>
      <c r="L599" s="1092">
        <v>900.28</v>
      </c>
      <c r="M599" s="1093">
        <v>1.0384036077664726E-2</v>
      </c>
      <c r="N599" s="1094">
        <v>59.514000000000003</v>
      </c>
      <c r="O599" s="1094">
        <v>0.61799552312613859</v>
      </c>
      <c r="P599" s="1094">
        <v>623.04216465988361</v>
      </c>
      <c r="Q599" s="1095">
        <v>37.079731387568316</v>
      </c>
    </row>
    <row r="600" spans="1:17" x14ac:dyDescent="0.2">
      <c r="A600" s="1246"/>
      <c r="B600" s="84">
        <v>2</v>
      </c>
      <c r="C600" s="690" t="s">
        <v>610</v>
      </c>
      <c r="D600" s="1137">
        <v>20</v>
      </c>
      <c r="E600" s="1137">
        <v>1968</v>
      </c>
      <c r="F600" s="680">
        <v>19.696999999999999</v>
      </c>
      <c r="G600" s="1098">
        <v>0</v>
      </c>
      <c r="H600" s="1098">
        <v>0</v>
      </c>
      <c r="I600" s="1098">
        <v>19.696998999999998</v>
      </c>
      <c r="J600" s="1098">
        <v>828.47</v>
      </c>
      <c r="K600" s="680">
        <v>19.696998999999998</v>
      </c>
      <c r="L600" s="1098">
        <v>828.47</v>
      </c>
      <c r="M600" s="1099">
        <v>2.3775150578777743E-2</v>
      </c>
      <c r="N600" s="680">
        <v>59.514000000000003</v>
      </c>
      <c r="O600" s="680">
        <v>1.4149543115453787</v>
      </c>
      <c r="P600" s="680">
        <v>1426.5090347266644</v>
      </c>
      <c r="Q600" s="681">
        <v>84.897258692722716</v>
      </c>
    </row>
    <row r="601" spans="1:17" x14ac:dyDescent="0.2">
      <c r="A601" s="1246"/>
      <c r="B601" s="84">
        <v>3</v>
      </c>
      <c r="C601" s="690"/>
      <c r="D601" s="680"/>
      <c r="E601" s="680"/>
      <c r="F601" s="680"/>
      <c r="G601" s="680"/>
      <c r="H601" s="680"/>
      <c r="I601" s="680"/>
      <c r="J601" s="680"/>
      <c r="K601" s="680"/>
      <c r="L601" s="680"/>
      <c r="M601" s="680"/>
      <c r="N601" s="680"/>
      <c r="O601" s="680"/>
      <c r="P601" s="680"/>
      <c r="Q601" s="681"/>
    </row>
    <row r="602" spans="1:17" x14ac:dyDescent="0.2">
      <c r="A602" s="1246"/>
      <c r="B602" s="84">
        <v>4</v>
      </c>
      <c r="C602" s="690"/>
      <c r="D602" s="680"/>
      <c r="E602" s="680"/>
      <c r="F602" s="680"/>
      <c r="G602" s="680"/>
      <c r="H602" s="680"/>
      <c r="I602" s="680"/>
      <c r="J602" s="680"/>
      <c r="K602" s="680"/>
      <c r="L602" s="680"/>
      <c r="M602" s="680"/>
      <c r="N602" s="680"/>
      <c r="O602" s="680"/>
      <c r="P602" s="680"/>
      <c r="Q602" s="681"/>
    </row>
    <row r="603" spans="1:17" x14ac:dyDescent="0.2">
      <c r="A603" s="1246"/>
      <c r="B603" s="84">
        <v>5</v>
      </c>
      <c r="C603" s="233"/>
      <c r="D603" s="234"/>
      <c r="E603" s="234"/>
      <c r="F603" s="234"/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5"/>
    </row>
    <row r="604" spans="1:17" x14ac:dyDescent="0.2">
      <c r="A604" s="1246"/>
      <c r="B604" s="84">
        <v>6</v>
      </c>
      <c r="C604" s="233"/>
      <c r="D604" s="234"/>
      <c r="E604" s="234"/>
      <c r="F604" s="234"/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5"/>
    </row>
    <row r="605" spans="1:17" x14ac:dyDescent="0.2">
      <c r="A605" s="1246"/>
      <c r="B605" s="84">
        <v>7</v>
      </c>
      <c r="C605" s="233"/>
      <c r="D605" s="234"/>
      <c r="E605" s="234"/>
      <c r="F605" s="234"/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5"/>
    </row>
    <row r="606" spans="1:17" x14ac:dyDescent="0.2">
      <c r="A606" s="1246"/>
      <c r="B606" s="84">
        <v>8</v>
      </c>
      <c r="C606" s="233"/>
      <c r="D606" s="234"/>
      <c r="E606" s="234"/>
      <c r="F606" s="234"/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5"/>
    </row>
    <row r="607" spans="1:17" x14ac:dyDescent="0.2">
      <c r="A607" s="1246"/>
      <c r="B607" s="84">
        <v>9</v>
      </c>
      <c r="C607" s="233"/>
      <c r="D607" s="234"/>
      <c r="E607" s="234"/>
      <c r="F607" s="234"/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5"/>
    </row>
    <row r="608" spans="1:17" ht="12" thickBot="1" x14ac:dyDescent="0.25">
      <c r="A608" s="1247"/>
      <c r="B608" s="85">
        <v>10</v>
      </c>
      <c r="C608" s="236"/>
      <c r="D608" s="237"/>
      <c r="E608" s="237"/>
      <c r="F608" s="237"/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8"/>
    </row>
    <row r="609" spans="1:17" x14ac:dyDescent="0.2">
      <c r="F609" s="63"/>
      <c r="G609" s="63"/>
      <c r="H609" s="63"/>
      <c r="I609" s="63"/>
    </row>
    <row r="610" spans="1:17" x14ac:dyDescent="0.2">
      <c r="F610" s="63"/>
      <c r="G610" s="63"/>
      <c r="H610" s="63"/>
      <c r="I610" s="63"/>
    </row>
    <row r="611" spans="1:17" ht="15" x14ac:dyDescent="0.2">
      <c r="A611" s="1199" t="s">
        <v>187</v>
      </c>
      <c r="B611" s="1199"/>
      <c r="C611" s="1199"/>
      <c r="D611" s="1199"/>
      <c r="E611" s="1199"/>
      <c r="F611" s="1199"/>
      <c r="G611" s="1199"/>
      <c r="H611" s="1199"/>
      <c r="I611" s="1199"/>
      <c r="J611" s="1199"/>
      <c r="K611" s="1199"/>
      <c r="L611" s="1199"/>
      <c r="M611" s="1199"/>
      <c r="N611" s="1199"/>
      <c r="O611" s="1199"/>
      <c r="P611" s="1199"/>
      <c r="Q611" s="1199"/>
    </row>
    <row r="612" spans="1:17" ht="13.5" thickBot="1" x14ac:dyDescent="0.25">
      <c r="A612" s="460"/>
      <c r="B612" s="460"/>
      <c r="C612" s="460"/>
      <c r="D612" s="460"/>
      <c r="E612" s="1165" t="s">
        <v>268</v>
      </c>
      <c r="F612" s="1165"/>
      <c r="G612" s="1165"/>
      <c r="H612" s="1165"/>
      <c r="I612" s="460">
        <v>1.5</v>
      </c>
      <c r="J612" s="460" t="s">
        <v>267</v>
      </c>
      <c r="K612" s="460" t="s">
        <v>269</v>
      </c>
      <c r="L612" s="461">
        <v>496</v>
      </c>
      <c r="M612" s="460"/>
      <c r="N612" s="460"/>
      <c r="O612" s="460"/>
      <c r="P612" s="460"/>
      <c r="Q612" s="460"/>
    </row>
    <row r="613" spans="1:17" x14ac:dyDescent="0.2">
      <c r="A613" s="1200" t="s">
        <v>1</v>
      </c>
      <c r="B613" s="1183" t="s">
        <v>0</v>
      </c>
      <c r="C613" s="1185" t="s">
        <v>2</v>
      </c>
      <c r="D613" s="1185" t="s">
        <v>3</v>
      </c>
      <c r="E613" s="1185" t="s">
        <v>11</v>
      </c>
      <c r="F613" s="1188" t="s">
        <v>12</v>
      </c>
      <c r="G613" s="1189"/>
      <c r="H613" s="1189"/>
      <c r="I613" s="1190"/>
      <c r="J613" s="1185" t="s">
        <v>4</v>
      </c>
      <c r="K613" s="1185" t="s">
        <v>13</v>
      </c>
      <c r="L613" s="1185" t="s">
        <v>5</v>
      </c>
      <c r="M613" s="1185" t="s">
        <v>6</v>
      </c>
      <c r="N613" s="1185" t="s">
        <v>14</v>
      </c>
      <c r="O613" s="1204" t="s">
        <v>15</v>
      </c>
      <c r="P613" s="1185" t="s">
        <v>22</v>
      </c>
      <c r="Q613" s="1193" t="s">
        <v>23</v>
      </c>
    </row>
    <row r="614" spans="1:17" ht="33.75" x14ac:dyDescent="0.2">
      <c r="A614" s="1201"/>
      <c r="B614" s="1184"/>
      <c r="C614" s="1186"/>
      <c r="D614" s="1187"/>
      <c r="E614" s="1187"/>
      <c r="F614" s="969" t="s">
        <v>16</v>
      </c>
      <c r="G614" s="969" t="s">
        <v>17</v>
      </c>
      <c r="H614" s="969" t="s">
        <v>18</v>
      </c>
      <c r="I614" s="969" t="s">
        <v>19</v>
      </c>
      <c r="J614" s="1187"/>
      <c r="K614" s="1187"/>
      <c r="L614" s="1187"/>
      <c r="M614" s="1187"/>
      <c r="N614" s="1187"/>
      <c r="O614" s="1205"/>
      <c r="P614" s="1187"/>
      <c r="Q614" s="1194"/>
    </row>
    <row r="615" spans="1:17" x14ac:dyDescent="0.2">
      <c r="A615" s="1202"/>
      <c r="B615" s="1203"/>
      <c r="C615" s="1187"/>
      <c r="D615" s="69" t="s">
        <v>7</v>
      </c>
      <c r="E615" s="69" t="s">
        <v>8</v>
      </c>
      <c r="F615" s="69" t="s">
        <v>9</v>
      </c>
      <c r="G615" s="69" t="s">
        <v>9</v>
      </c>
      <c r="H615" s="69" t="s">
        <v>9</v>
      </c>
      <c r="I615" s="69" t="s">
        <v>9</v>
      </c>
      <c r="J615" s="69" t="s">
        <v>20</v>
      </c>
      <c r="K615" s="69" t="s">
        <v>9</v>
      </c>
      <c r="L615" s="69" t="s">
        <v>20</v>
      </c>
      <c r="M615" s="69" t="s">
        <v>55</v>
      </c>
      <c r="N615" s="69" t="s">
        <v>294</v>
      </c>
      <c r="O615" s="69" t="s">
        <v>295</v>
      </c>
      <c r="P615" s="70" t="s">
        <v>24</v>
      </c>
      <c r="Q615" s="71" t="s">
        <v>296</v>
      </c>
    </row>
    <row r="616" spans="1:17" ht="12" thickBot="1" x14ac:dyDescent="0.25">
      <c r="A616" s="72">
        <v>1</v>
      </c>
      <c r="B616" s="73">
        <v>2</v>
      </c>
      <c r="C616" s="74">
        <v>3</v>
      </c>
      <c r="D616" s="75">
        <v>4</v>
      </c>
      <c r="E616" s="75">
        <v>5</v>
      </c>
      <c r="F616" s="75">
        <v>6</v>
      </c>
      <c r="G616" s="75">
        <v>7</v>
      </c>
      <c r="H616" s="75">
        <v>8</v>
      </c>
      <c r="I616" s="75">
        <v>9</v>
      </c>
      <c r="J616" s="75">
        <v>10</v>
      </c>
      <c r="K616" s="75">
        <v>11</v>
      </c>
      <c r="L616" s="74">
        <v>12</v>
      </c>
      <c r="M616" s="75">
        <v>13</v>
      </c>
      <c r="N616" s="75">
        <v>14</v>
      </c>
      <c r="O616" s="76">
        <v>15</v>
      </c>
      <c r="P616" s="74">
        <v>16</v>
      </c>
      <c r="Q616" s="77">
        <v>17</v>
      </c>
    </row>
    <row r="617" spans="1:17" x14ac:dyDescent="0.2">
      <c r="A617" s="1206" t="s">
        <v>63</v>
      </c>
      <c r="B617" s="154">
        <v>1</v>
      </c>
      <c r="C617" s="1108" t="s">
        <v>312</v>
      </c>
      <c r="D617" s="1109">
        <v>14</v>
      </c>
      <c r="E617" s="1110">
        <v>2011</v>
      </c>
      <c r="F617" s="1111">
        <v>5.52</v>
      </c>
      <c r="G617" s="1111">
        <v>0.92534400000000006</v>
      </c>
      <c r="H617" s="1111">
        <v>2.59</v>
      </c>
      <c r="I617" s="1111">
        <v>2.0046580000000001</v>
      </c>
      <c r="J617" s="1111">
        <v>517.4</v>
      </c>
      <c r="K617" s="1111">
        <v>2.0046580000000001</v>
      </c>
      <c r="L617" s="1111">
        <v>517.4</v>
      </c>
      <c r="M617" s="1112">
        <v>3.8744839582528028E-3</v>
      </c>
      <c r="N617" s="1113">
        <v>57.661000000000001</v>
      </c>
      <c r="O617" s="1113">
        <v>0.22340661951681487</v>
      </c>
      <c r="P617" s="1113">
        <v>232.46903749516818</v>
      </c>
      <c r="Q617" s="1114">
        <v>13.404397171008894</v>
      </c>
    </row>
    <row r="618" spans="1:17" x14ac:dyDescent="0.2">
      <c r="A618" s="1207"/>
      <c r="B618" s="78">
        <v>2</v>
      </c>
      <c r="C618" s="1070" t="s">
        <v>574</v>
      </c>
      <c r="D618" s="1071">
        <v>21</v>
      </c>
      <c r="E618" s="1071">
        <v>2010</v>
      </c>
      <c r="F618" s="1072">
        <v>7.0839999999999996</v>
      </c>
      <c r="G618" s="1072">
        <v>0.81599999999999995</v>
      </c>
      <c r="H618" s="1072">
        <v>2</v>
      </c>
      <c r="I618" s="1072">
        <v>4.2680000000000007</v>
      </c>
      <c r="J618" s="1072">
        <v>1013.26</v>
      </c>
      <c r="K618" s="1072">
        <v>4.2680000000000007</v>
      </c>
      <c r="L618" s="1072">
        <v>1013.26</v>
      </c>
      <c r="M618" s="1073">
        <v>4.2121469316858465E-3</v>
      </c>
      <c r="N618" s="1074">
        <v>57.661000000000001</v>
      </c>
      <c r="O618" s="1074">
        <v>0.24287660422793761</v>
      </c>
      <c r="P618" s="1074">
        <v>252.72881590115082</v>
      </c>
      <c r="Q618" s="1075">
        <v>14.572596253676258</v>
      </c>
    </row>
    <row r="619" spans="1:17" x14ac:dyDescent="0.2">
      <c r="A619" s="1207"/>
      <c r="B619" s="78">
        <v>3</v>
      </c>
      <c r="C619" s="1076" t="s">
        <v>575</v>
      </c>
      <c r="D619" s="1077">
        <v>8</v>
      </c>
      <c r="E619" s="1077">
        <v>1980</v>
      </c>
      <c r="F619" s="1078">
        <v>5.734</v>
      </c>
      <c r="G619" s="1078">
        <v>1.4269799999999999</v>
      </c>
      <c r="H619" s="1078">
        <v>1.28</v>
      </c>
      <c r="I619" s="1078">
        <v>3.027021</v>
      </c>
      <c r="J619" s="1078">
        <v>627.78</v>
      </c>
      <c r="K619" s="1078">
        <v>3.027021</v>
      </c>
      <c r="L619" s="1078">
        <v>627.78</v>
      </c>
      <c r="M619" s="1079">
        <v>4.8217862945617897E-3</v>
      </c>
      <c r="N619" s="1080">
        <v>57.661000000000001</v>
      </c>
      <c r="O619" s="1080">
        <v>0.27802901953072734</v>
      </c>
      <c r="P619" s="1080">
        <v>289.30717767370737</v>
      </c>
      <c r="Q619" s="1081">
        <v>16.68174117184364</v>
      </c>
    </row>
    <row r="620" spans="1:17" x14ac:dyDescent="0.2">
      <c r="A620" s="1207"/>
      <c r="B620" s="78">
        <v>4</v>
      </c>
      <c r="C620" s="1076" t="s">
        <v>576</v>
      </c>
      <c r="D620" s="1077">
        <v>20</v>
      </c>
      <c r="E620" s="1077">
        <v>1975</v>
      </c>
      <c r="F620" s="1078">
        <v>10.941000000000001</v>
      </c>
      <c r="G620" s="1078">
        <v>1.5044999999999999</v>
      </c>
      <c r="H620" s="1078">
        <v>3.2</v>
      </c>
      <c r="I620" s="1078">
        <v>6.2365000000000004</v>
      </c>
      <c r="J620" s="1078">
        <v>1147.92</v>
      </c>
      <c r="K620" s="1078">
        <v>6.2365000000000004</v>
      </c>
      <c r="L620" s="1078">
        <v>1147.92</v>
      </c>
      <c r="M620" s="1079">
        <v>5.4328698864032337E-3</v>
      </c>
      <c r="N620" s="1080">
        <v>57.661000000000001</v>
      </c>
      <c r="O620" s="1080">
        <v>0.31326471051989685</v>
      </c>
      <c r="P620" s="1080">
        <v>325.972193184194</v>
      </c>
      <c r="Q620" s="1081">
        <v>18.795882631193809</v>
      </c>
    </row>
    <row r="621" spans="1:17" x14ac:dyDescent="0.2">
      <c r="A621" s="1207"/>
      <c r="B621" s="78">
        <v>5</v>
      </c>
      <c r="C621" s="1076" t="s">
        <v>577</v>
      </c>
      <c r="D621" s="1077">
        <v>20</v>
      </c>
      <c r="E621" s="1077" t="s">
        <v>578</v>
      </c>
      <c r="F621" s="1078">
        <v>11.364000000000001</v>
      </c>
      <c r="G621" s="1078">
        <v>1.9562580000000001</v>
      </c>
      <c r="H621" s="1078">
        <v>3.2</v>
      </c>
      <c r="I621" s="1078">
        <v>6.2077400000000003</v>
      </c>
      <c r="J621" s="1078">
        <v>1135.0999999999999</v>
      </c>
      <c r="K621" s="1078">
        <v>6.2077400000000003</v>
      </c>
      <c r="L621" s="1078">
        <v>1135.0999999999999</v>
      </c>
      <c r="M621" s="1079">
        <v>5.4688926085807426E-3</v>
      </c>
      <c r="N621" s="1080">
        <v>57.661000000000001</v>
      </c>
      <c r="O621" s="1080">
        <v>0.31534181670337419</v>
      </c>
      <c r="P621" s="1080">
        <v>328.13355651484454</v>
      </c>
      <c r="Q621" s="1081">
        <v>18.920509002202451</v>
      </c>
    </row>
    <row r="622" spans="1:17" x14ac:dyDescent="0.2">
      <c r="A622" s="1207"/>
      <c r="B622" s="78">
        <v>6</v>
      </c>
      <c r="C622" s="1076" t="s">
        <v>579</v>
      </c>
      <c r="D622" s="1077">
        <v>24</v>
      </c>
      <c r="E622" s="1077">
        <v>1965</v>
      </c>
      <c r="F622" s="1078">
        <v>8.9780999999999995</v>
      </c>
      <c r="G622" s="1078">
        <v>2.2949999999999999</v>
      </c>
      <c r="H622" s="1078">
        <v>0.24</v>
      </c>
      <c r="I622" s="1078">
        <v>6.443098</v>
      </c>
      <c r="J622" s="1078">
        <v>1110.8699999999999</v>
      </c>
      <c r="K622" s="1078">
        <v>6.443098</v>
      </c>
      <c r="L622" s="1078">
        <v>1110.8699999999999</v>
      </c>
      <c r="M622" s="1079">
        <v>5.8000468101578051E-3</v>
      </c>
      <c r="N622" s="1080">
        <v>57.661000000000001</v>
      </c>
      <c r="O622" s="1080">
        <v>0.33443649912050921</v>
      </c>
      <c r="P622" s="1080">
        <v>348.00280860946833</v>
      </c>
      <c r="Q622" s="1081">
        <v>20.066189947230551</v>
      </c>
    </row>
    <row r="623" spans="1:17" x14ac:dyDescent="0.2">
      <c r="A623" s="1207"/>
      <c r="B623" s="78">
        <v>7</v>
      </c>
      <c r="C623" s="1076" t="s">
        <v>580</v>
      </c>
      <c r="D623" s="1077">
        <v>20</v>
      </c>
      <c r="E623" s="1077">
        <v>1975</v>
      </c>
      <c r="F623" s="1078">
        <v>12.406000000000001</v>
      </c>
      <c r="G623" s="1078">
        <v>2.2185000000000001</v>
      </c>
      <c r="H623" s="1078">
        <v>3.2</v>
      </c>
      <c r="I623" s="1078">
        <v>6.9874999999999998</v>
      </c>
      <c r="J623" s="1078">
        <v>1127.03</v>
      </c>
      <c r="K623" s="1078">
        <v>6.9874999999999998</v>
      </c>
      <c r="L623" s="1078">
        <v>1127.03</v>
      </c>
      <c r="M623" s="1079">
        <v>6.1999236932468527E-3</v>
      </c>
      <c r="N623" s="1080">
        <v>57.661000000000001</v>
      </c>
      <c r="O623" s="1080">
        <v>0.35749380007630677</v>
      </c>
      <c r="P623" s="1080">
        <v>371.99542159481115</v>
      </c>
      <c r="Q623" s="1081">
        <v>21.449628004578408</v>
      </c>
    </row>
    <row r="624" spans="1:17" x14ac:dyDescent="0.2">
      <c r="A624" s="1207"/>
      <c r="B624" s="78">
        <v>8</v>
      </c>
      <c r="C624" s="1076" t="s">
        <v>581</v>
      </c>
      <c r="D624" s="1077">
        <v>8</v>
      </c>
      <c r="E624" s="1077">
        <v>1970</v>
      </c>
      <c r="F624" s="1078">
        <v>3.3940000000000001</v>
      </c>
      <c r="G624" s="1078">
        <v>0.57813599999999998</v>
      </c>
      <c r="H624" s="1078">
        <v>0.08</v>
      </c>
      <c r="I624" s="1078">
        <v>2.7358639999999999</v>
      </c>
      <c r="J624" s="1078">
        <v>389.07</v>
      </c>
      <c r="K624" s="1078">
        <v>2.7358639999999999</v>
      </c>
      <c r="L624" s="1078">
        <v>389.07</v>
      </c>
      <c r="M624" s="1079">
        <v>7.0318040455445031E-3</v>
      </c>
      <c r="N624" s="1080">
        <v>57.661000000000001</v>
      </c>
      <c r="O624" s="1080">
        <v>0.40546085307014162</v>
      </c>
      <c r="P624" s="1080">
        <v>421.9082427326702</v>
      </c>
      <c r="Q624" s="1081">
        <v>24.327651184208499</v>
      </c>
    </row>
    <row r="625" spans="1:17" x14ac:dyDescent="0.2">
      <c r="A625" s="1207"/>
      <c r="B625" s="78">
        <v>9</v>
      </c>
      <c r="C625" s="1076" t="s">
        <v>582</v>
      </c>
      <c r="D625" s="1077">
        <v>38</v>
      </c>
      <c r="E625" s="1077">
        <v>1978</v>
      </c>
      <c r="F625" s="1078">
        <v>24.936</v>
      </c>
      <c r="G625" s="1078">
        <v>3.4717229999999999</v>
      </c>
      <c r="H625" s="1078">
        <v>5.92</v>
      </c>
      <c r="I625" s="1078">
        <v>15.544276999999999</v>
      </c>
      <c r="J625" s="1078">
        <v>1934.43</v>
      </c>
      <c r="K625" s="1078">
        <v>15.544276999999999</v>
      </c>
      <c r="L625" s="1078">
        <v>1934.43</v>
      </c>
      <c r="M625" s="1079">
        <v>8.0355851594526538E-3</v>
      </c>
      <c r="N625" s="1080">
        <v>57.661000000000001</v>
      </c>
      <c r="O625" s="1080">
        <v>0.4633398758791995</v>
      </c>
      <c r="P625" s="1080">
        <v>482.13510956715919</v>
      </c>
      <c r="Q625" s="1081">
        <v>27.800392552751969</v>
      </c>
    </row>
    <row r="626" spans="1:17" ht="12" thickBot="1" x14ac:dyDescent="0.25">
      <c r="A626" s="1208"/>
      <c r="B626" s="232">
        <v>10</v>
      </c>
      <c r="C626" s="1115" t="s">
        <v>583</v>
      </c>
      <c r="D626" s="1116">
        <v>33</v>
      </c>
      <c r="E626" s="1116">
        <v>1985</v>
      </c>
      <c r="F626" s="1117">
        <v>25.559000000000001</v>
      </c>
      <c r="G626" s="1117">
        <v>3.4604520000000001</v>
      </c>
      <c r="H626" s="1117">
        <v>5.28</v>
      </c>
      <c r="I626" s="1117">
        <v>16.818552</v>
      </c>
      <c r="J626" s="1117">
        <v>2059.6</v>
      </c>
      <c r="K626" s="1117">
        <v>16.818552</v>
      </c>
      <c r="L626" s="1117">
        <v>2059.6</v>
      </c>
      <c r="M626" s="1118">
        <v>8.1659312487861718E-3</v>
      </c>
      <c r="N626" s="1119">
        <v>57.661000000000001</v>
      </c>
      <c r="O626" s="1119">
        <v>0.47085576173625948</v>
      </c>
      <c r="P626" s="1119">
        <v>489.95587492717027</v>
      </c>
      <c r="Q626" s="1120">
        <v>28.251345704175563</v>
      </c>
    </row>
    <row r="627" spans="1:17" x14ac:dyDescent="0.2">
      <c r="A627" s="1248" t="s">
        <v>89</v>
      </c>
      <c r="B627" s="57">
        <v>1</v>
      </c>
      <c r="C627" s="1082" t="s">
        <v>583</v>
      </c>
      <c r="D627" s="1083">
        <v>33</v>
      </c>
      <c r="E627" s="1084">
        <v>1985</v>
      </c>
      <c r="F627" s="1085">
        <v>34.192</v>
      </c>
      <c r="G627" s="1085">
        <v>4.5773520000000003</v>
      </c>
      <c r="H627" s="1085">
        <v>5.28</v>
      </c>
      <c r="I627" s="1085">
        <v>24.334648999999999</v>
      </c>
      <c r="J627" s="1085">
        <v>2059.6</v>
      </c>
      <c r="K627" s="1085">
        <v>24.334648999999999</v>
      </c>
      <c r="L627" s="1085">
        <v>2059.6</v>
      </c>
      <c r="M627" s="1086">
        <v>1.1815230627306272E-2</v>
      </c>
      <c r="N627" s="1087">
        <v>58.206000000000003</v>
      </c>
      <c r="O627" s="1087">
        <v>0.68771731389298896</v>
      </c>
      <c r="P627" s="1088">
        <v>708.91383763837632</v>
      </c>
      <c r="Q627" s="1088">
        <v>41.26303883357933</v>
      </c>
    </row>
    <row r="628" spans="1:17" x14ac:dyDescent="0.2">
      <c r="A628" s="1216"/>
      <c r="B628" s="62">
        <v>2</v>
      </c>
      <c r="C628" s="1089" t="s">
        <v>584</v>
      </c>
      <c r="D628" s="675">
        <v>19</v>
      </c>
      <c r="E628" s="675">
        <v>1969</v>
      </c>
      <c r="F628" s="676">
        <v>16.111000000000001</v>
      </c>
      <c r="G628" s="676">
        <v>2.2440000000000002</v>
      </c>
      <c r="H628" s="676">
        <v>0</v>
      </c>
      <c r="I628" s="676">
        <v>13.866998000000001</v>
      </c>
      <c r="J628" s="676">
        <v>1148.45</v>
      </c>
      <c r="K628" s="676">
        <v>13.866998000000001</v>
      </c>
      <c r="L628" s="676">
        <v>1148.45</v>
      </c>
      <c r="M628" s="677">
        <v>1.2074533501676173E-2</v>
      </c>
      <c r="N628" s="678">
        <v>58.206000000000003</v>
      </c>
      <c r="O628" s="678">
        <v>0.70281029699856334</v>
      </c>
      <c r="P628" s="678">
        <v>724.4720101005704</v>
      </c>
      <c r="Q628" s="679">
        <v>42.168617819913798</v>
      </c>
    </row>
    <row r="629" spans="1:17" x14ac:dyDescent="0.2">
      <c r="A629" s="1216"/>
      <c r="B629" s="62">
        <v>3</v>
      </c>
      <c r="C629" s="1089" t="s">
        <v>421</v>
      </c>
      <c r="D629" s="675">
        <v>11</v>
      </c>
      <c r="E629" s="675">
        <v>1976</v>
      </c>
      <c r="F629" s="676">
        <v>11.0655</v>
      </c>
      <c r="G629" s="676">
        <v>0.66300000000000003</v>
      </c>
      <c r="H629" s="676">
        <v>1.6</v>
      </c>
      <c r="I629" s="676">
        <v>8.8025000000000002</v>
      </c>
      <c r="J629" s="676">
        <v>568.63</v>
      </c>
      <c r="K629" s="676">
        <v>8.8025000000000002</v>
      </c>
      <c r="L629" s="676">
        <v>568.63</v>
      </c>
      <c r="M629" s="677">
        <v>1.548018922673795E-2</v>
      </c>
      <c r="N629" s="678">
        <v>58.206000000000003</v>
      </c>
      <c r="O629" s="678">
        <v>0.9010398941315092</v>
      </c>
      <c r="P629" s="678">
        <v>928.81135360427697</v>
      </c>
      <c r="Q629" s="679">
        <v>54.062393647890545</v>
      </c>
    </row>
    <row r="630" spans="1:17" x14ac:dyDescent="0.2">
      <c r="A630" s="1216"/>
      <c r="B630" s="62">
        <v>4</v>
      </c>
      <c r="C630" s="1089" t="s">
        <v>586</v>
      </c>
      <c r="D630" s="675">
        <v>38</v>
      </c>
      <c r="E630" s="675">
        <v>1987</v>
      </c>
      <c r="F630" s="676">
        <v>51.713000000000001</v>
      </c>
      <c r="G630" s="676">
        <v>4.8959999999999999</v>
      </c>
      <c r="H630" s="676">
        <v>7.36</v>
      </c>
      <c r="I630" s="676">
        <v>39.456997000000001</v>
      </c>
      <c r="J630" s="676">
        <v>2284.84</v>
      </c>
      <c r="K630" s="676">
        <v>39.456997000000001</v>
      </c>
      <c r="L630" s="676">
        <v>2284.84</v>
      </c>
      <c r="M630" s="677">
        <v>1.7269041595910434E-2</v>
      </c>
      <c r="N630" s="678">
        <v>58.206000000000003</v>
      </c>
      <c r="O630" s="678">
        <v>1.0051618351315628</v>
      </c>
      <c r="P630" s="678">
        <v>1036.1424957546262</v>
      </c>
      <c r="Q630" s="679">
        <v>60.309710107893778</v>
      </c>
    </row>
    <row r="631" spans="1:17" x14ac:dyDescent="0.2">
      <c r="A631" s="1216"/>
      <c r="B631" s="62">
        <v>5</v>
      </c>
      <c r="C631" s="1089" t="s">
        <v>420</v>
      </c>
      <c r="D631" s="675">
        <v>10</v>
      </c>
      <c r="E631" s="675">
        <v>1977</v>
      </c>
      <c r="F631" s="676">
        <v>12.957700000000001</v>
      </c>
      <c r="G631" s="676">
        <v>1.02</v>
      </c>
      <c r="H631" s="676">
        <v>1.6</v>
      </c>
      <c r="I631" s="676">
        <v>10.337699000000001</v>
      </c>
      <c r="J631" s="676">
        <v>580.30999999999995</v>
      </c>
      <c r="K631" s="676">
        <v>10.337699000000001</v>
      </c>
      <c r="L631" s="676">
        <v>580.30999999999995</v>
      </c>
      <c r="M631" s="677">
        <v>1.781409763746963E-2</v>
      </c>
      <c r="N631" s="678">
        <v>58.206000000000003</v>
      </c>
      <c r="O631" s="678">
        <v>1.0368873670865573</v>
      </c>
      <c r="P631" s="678">
        <v>1068.8458582481778</v>
      </c>
      <c r="Q631" s="679">
        <v>62.213242025193438</v>
      </c>
    </row>
    <row r="632" spans="1:17" x14ac:dyDescent="0.2">
      <c r="A632" s="1216"/>
      <c r="B632" s="62">
        <v>6</v>
      </c>
      <c r="C632" s="1089" t="s">
        <v>313</v>
      </c>
      <c r="D632" s="675">
        <v>37</v>
      </c>
      <c r="E632" s="675">
        <v>1983</v>
      </c>
      <c r="F632" s="676">
        <v>46.600999999999999</v>
      </c>
      <c r="G632" s="676">
        <v>3.3149999999999999</v>
      </c>
      <c r="H632" s="676">
        <v>6.08</v>
      </c>
      <c r="I632" s="676">
        <v>37.205993999999997</v>
      </c>
      <c r="J632" s="676">
        <v>2034.47</v>
      </c>
      <c r="K632" s="676">
        <v>37.205993999999997</v>
      </c>
      <c r="L632" s="676">
        <v>2034.47</v>
      </c>
      <c r="M632" s="677">
        <v>1.8287806652346802E-2</v>
      </c>
      <c r="N632" s="678">
        <v>58.206000000000003</v>
      </c>
      <c r="O632" s="678">
        <v>1.064460074006498</v>
      </c>
      <c r="P632" s="678">
        <v>1097.268399140808</v>
      </c>
      <c r="Q632" s="679">
        <v>63.867604440389876</v>
      </c>
    </row>
    <row r="633" spans="1:17" x14ac:dyDescent="0.2">
      <c r="A633" s="1216"/>
      <c r="B633" s="62">
        <v>7</v>
      </c>
      <c r="C633" s="1089" t="s">
        <v>585</v>
      </c>
      <c r="D633" s="675">
        <v>52</v>
      </c>
      <c r="E633" s="675">
        <v>1994</v>
      </c>
      <c r="F633" s="676">
        <v>69.23</v>
      </c>
      <c r="G633" s="676">
        <v>5.4569999999999999</v>
      </c>
      <c r="H633" s="676">
        <v>8.32</v>
      </c>
      <c r="I633" s="676">
        <v>55.453001999999998</v>
      </c>
      <c r="J633" s="676">
        <v>3006.49</v>
      </c>
      <c r="K633" s="676">
        <v>55.453001999999998</v>
      </c>
      <c r="L633" s="676">
        <v>3006.49</v>
      </c>
      <c r="M633" s="677">
        <v>1.844443254426258E-2</v>
      </c>
      <c r="N633" s="678">
        <v>58.206000000000003</v>
      </c>
      <c r="O633" s="678">
        <v>1.0735766406713478</v>
      </c>
      <c r="P633" s="678">
        <v>1106.6659526557548</v>
      </c>
      <c r="Q633" s="679">
        <v>64.414598440280869</v>
      </c>
    </row>
    <row r="634" spans="1:17" x14ac:dyDescent="0.2">
      <c r="A634" s="1216"/>
      <c r="B634" s="62">
        <v>8</v>
      </c>
      <c r="C634" s="1089" t="s">
        <v>587</v>
      </c>
      <c r="D634" s="675">
        <v>50</v>
      </c>
      <c r="E634" s="675">
        <v>1985</v>
      </c>
      <c r="F634" s="676">
        <v>75.436999999999998</v>
      </c>
      <c r="G634" s="676">
        <v>5.4569999999999999</v>
      </c>
      <c r="H634" s="676">
        <v>8</v>
      </c>
      <c r="I634" s="676">
        <v>61.98</v>
      </c>
      <c r="J634" s="676">
        <v>3248.27</v>
      </c>
      <c r="K634" s="676">
        <v>61.98</v>
      </c>
      <c r="L634" s="676">
        <v>3248.27</v>
      </c>
      <c r="M634" s="677">
        <v>1.9080926154537645E-2</v>
      </c>
      <c r="N634" s="678">
        <v>58.206000000000003</v>
      </c>
      <c r="O634" s="678">
        <v>1.1106243877510182</v>
      </c>
      <c r="P634" s="678">
        <v>1144.8555692722587</v>
      </c>
      <c r="Q634" s="679">
        <v>66.637463265061086</v>
      </c>
    </row>
    <row r="635" spans="1:17" x14ac:dyDescent="0.2">
      <c r="A635" s="1216"/>
      <c r="B635" s="62">
        <v>9</v>
      </c>
      <c r="C635" s="1089" t="s">
        <v>588</v>
      </c>
      <c r="D635" s="675">
        <v>37</v>
      </c>
      <c r="E635" s="675">
        <v>1986</v>
      </c>
      <c r="F635" s="676">
        <v>53.875999999999998</v>
      </c>
      <c r="G635" s="676">
        <v>3.468</v>
      </c>
      <c r="H635" s="676">
        <v>5.92</v>
      </c>
      <c r="I635" s="676">
        <v>44.488003999999997</v>
      </c>
      <c r="J635" s="676">
        <v>2244.37</v>
      </c>
      <c r="K635" s="676">
        <v>44.488003999999997</v>
      </c>
      <c r="L635" s="676">
        <v>2244.37</v>
      </c>
      <c r="M635" s="677">
        <v>1.9822045384673651E-2</v>
      </c>
      <c r="N635" s="678">
        <v>58.206000000000003</v>
      </c>
      <c r="O635" s="678">
        <v>1.1537619736603146</v>
      </c>
      <c r="P635" s="678">
        <v>1189.3227230804191</v>
      </c>
      <c r="Q635" s="679">
        <v>69.225718419618872</v>
      </c>
    </row>
    <row r="636" spans="1:17" ht="12" thickBot="1" x14ac:dyDescent="0.25">
      <c r="A636" s="1249"/>
      <c r="B636" s="1101">
        <v>10</v>
      </c>
      <c r="C636" s="1102"/>
      <c r="D636" s="1103"/>
      <c r="E636" s="1103"/>
      <c r="F636" s="1104"/>
      <c r="G636" s="1104"/>
      <c r="H636" s="1104"/>
      <c r="I636" s="1104"/>
      <c r="J636" s="1104"/>
      <c r="K636" s="1104"/>
      <c r="L636" s="1104"/>
      <c r="M636" s="1105"/>
      <c r="N636" s="1106"/>
      <c r="O636" s="1106"/>
      <c r="P636" s="1106"/>
      <c r="Q636" s="1107"/>
    </row>
    <row r="637" spans="1:17" x14ac:dyDescent="0.2">
      <c r="A637" s="1245" t="s">
        <v>98</v>
      </c>
      <c r="B637" s="1100">
        <v>1</v>
      </c>
      <c r="C637" s="1090" t="s">
        <v>589</v>
      </c>
      <c r="D637" s="1091">
        <v>12</v>
      </c>
      <c r="E637" s="1091">
        <v>1972</v>
      </c>
      <c r="F637" s="1092">
        <v>8.7880000000000003</v>
      </c>
      <c r="G637" s="1092">
        <v>1.224</v>
      </c>
      <c r="H637" s="1092">
        <v>0.12</v>
      </c>
      <c r="I637" s="1092">
        <v>7.444</v>
      </c>
      <c r="J637" s="1092">
        <v>538.39</v>
      </c>
      <c r="K637" s="1092">
        <v>7.444</v>
      </c>
      <c r="L637" s="1092">
        <v>538.39</v>
      </c>
      <c r="M637" s="1093">
        <v>1.382640836568287E-2</v>
      </c>
      <c r="N637" s="1094">
        <v>58.206000000000003</v>
      </c>
      <c r="O637" s="1094">
        <v>0.80477992533293718</v>
      </c>
      <c r="P637" s="1094">
        <v>829.58450194097225</v>
      </c>
      <c r="Q637" s="1095">
        <v>48.286795519976238</v>
      </c>
    </row>
    <row r="638" spans="1:17" x14ac:dyDescent="0.2">
      <c r="A638" s="1246"/>
      <c r="B638" s="84">
        <v>2</v>
      </c>
      <c r="C638" s="1096" t="s">
        <v>591</v>
      </c>
      <c r="D638" s="1097">
        <v>33</v>
      </c>
      <c r="E638" s="1097">
        <v>1978</v>
      </c>
      <c r="F638" s="1098">
        <v>23.695399999999999</v>
      </c>
      <c r="G638" s="1098">
        <v>1.224</v>
      </c>
      <c r="H638" s="1098">
        <v>0.27</v>
      </c>
      <c r="I638" s="1098">
        <v>22.201398999999999</v>
      </c>
      <c r="J638" s="1098">
        <v>1095.47</v>
      </c>
      <c r="K638" s="1098">
        <v>22.201398999999999</v>
      </c>
      <c r="L638" s="1098">
        <v>1095.47</v>
      </c>
      <c r="M638" s="1099">
        <v>2.0266551343259057E-2</v>
      </c>
      <c r="N638" s="680">
        <v>58.206000000000003</v>
      </c>
      <c r="O638" s="680">
        <v>1.1796348874857367</v>
      </c>
      <c r="P638" s="680">
        <v>1215.9930805955435</v>
      </c>
      <c r="Q638" s="681">
        <v>70.778093249144206</v>
      </c>
    </row>
    <row r="639" spans="1:17" x14ac:dyDescent="0.2">
      <c r="A639" s="1246"/>
      <c r="B639" s="84">
        <v>3</v>
      </c>
      <c r="C639" s="1096" t="s">
        <v>590</v>
      </c>
      <c r="D639" s="1097">
        <v>45</v>
      </c>
      <c r="E639" s="1097">
        <v>1973</v>
      </c>
      <c r="F639" s="1098">
        <v>25.992000000000001</v>
      </c>
      <c r="G639" s="1098">
        <v>0</v>
      </c>
      <c r="H639" s="1098">
        <v>0</v>
      </c>
      <c r="I639" s="1098">
        <v>25.992000999999998</v>
      </c>
      <c r="J639" s="1098">
        <v>1179.28</v>
      </c>
      <c r="K639" s="1098">
        <v>25.992000999999998</v>
      </c>
      <c r="L639" s="1098">
        <v>1179.28</v>
      </c>
      <c r="M639" s="1099">
        <v>2.2040567973678853E-2</v>
      </c>
      <c r="N639" s="680">
        <v>58.206000000000003</v>
      </c>
      <c r="O639" s="680">
        <v>1.2828932994759514</v>
      </c>
      <c r="P639" s="680">
        <v>1322.4340784207311</v>
      </c>
      <c r="Q639" s="681">
        <v>76.973597968557073</v>
      </c>
    </row>
    <row r="640" spans="1:17" x14ac:dyDescent="0.2">
      <c r="A640" s="1246"/>
      <c r="B640" s="84">
        <v>4</v>
      </c>
      <c r="C640" s="1096" t="s">
        <v>592</v>
      </c>
      <c r="D640" s="1097">
        <v>12</v>
      </c>
      <c r="E640" s="1097">
        <v>1967</v>
      </c>
      <c r="F640" s="1098">
        <v>13.8986</v>
      </c>
      <c r="G640" s="1098">
        <v>1.581</v>
      </c>
      <c r="H640" s="1098">
        <v>0</v>
      </c>
      <c r="I640" s="1098">
        <v>12.317599</v>
      </c>
      <c r="J640" s="1098">
        <v>529.73</v>
      </c>
      <c r="K640" s="1098">
        <v>12.317599</v>
      </c>
      <c r="L640" s="1098">
        <v>529.73</v>
      </c>
      <c r="M640" s="1099">
        <v>2.3252598493572196E-2</v>
      </c>
      <c r="N640" s="680">
        <v>58.206000000000003</v>
      </c>
      <c r="O640" s="680">
        <v>1.3534407479168633</v>
      </c>
      <c r="P640" s="680">
        <v>1395.1559096143317</v>
      </c>
      <c r="Q640" s="681">
        <v>81.206444875011783</v>
      </c>
    </row>
    <row r="641" spans="1:17" x14ac:dyDescent="0.2">
      <c r="A641" s="1246"/>
      <c r="B641" s="84">
        <v>5</v>
      </c>
      <c r="C641" s="1096" t="s">
        <v>593</v>
      </c>
      <c r="D641" s="1097">
        <v>51</v>
      </c>
      <c r="E641" s="1097">
        <v>1986</v>
      </c>
      <c r="F641" s="1098">
        <v>54.177999999999997</v>
      </c>
      <c r="G641" s="1098">
        <v>3.3660000000000001</v>
      </c>
      <c r="H641" s="1098">
        <v>6.79</v>
      </c>
      <c r="I641" s="1098">
        <v>44.021999999999998</v>
      </c>
      <c r="J641" s="1098">
        <v>1842.82</v>
      </c>
      <c r="K641" s="1098">
        <v>44.021999999999998</v>
      </c>
      <c r="L641" s="1098">
        <v>1842.82</v>
      </c>
      <c r="M641" s="1099">
        <v>2.3888388448139265E-2</v>
      </c>
      <c r="N641" s="680">
        <v>58.206000000000003</v>
      </c>
      <c r="O641" s="680">
        <v>1.3904475380123942</v>
      </c>
      <c r="P641" s="680">
        <v>1433.3033068883558</v>
      </c>
      <c r="Q641" s="681">
        <v>83.426852280743645</v>
      </c>
    </row>
    <row r="642" spans="1:17" x14ac:dyDescent="0.2">
      <c r="A642" s="1246"/>
      <c r="B642" s="84">
        <v>6</v>
      </c>
      <c r="C642" s="936"/>
      <c r="D642" s="937"/>
      <c r="E642" s="937"/>
      <c r="F642" s="938"/>
      <c r="G642" s="938"/>
      <c r="H642" s="938"/>
      <c r="I642" s="938"/>
      <c r="J642" s="938"/>
      <c r="K642" s="938"/>
      <c r="L642" s="938"/>
      <c r="M642" s="939"/>
      <c r="N642" s="234"/>
      <c r="O642" s="234"/>
      <c r="P642" s="234"/>
      <c r="Q642" s="235"/>
    </row>
    <row r="643" spans="1:17" x14ac:dyDescent="0.2">
      <c r="A643" s="1246"/>
      <c r="B643" s="84">
        <v>7</v>
      </c>
      <c r="C643" s="936"/>
      <c r="D643" s="937"/>
      <c r="E643" s="937"/>
      <c r="F643" s="938"/>
      <c r="G643" s="938"/>
      <c r="H643" s="938"/>
      <c r="I643" s="938"/>
      <c r="J643" s="938"/>
      <c r="K643" s="938"/>
      <c r="L643" s="938"/>
      <c r="M643" s="939"/>
      <c r="N643" s="234"/>
      <c r="O643" s="234"/>
      <c r="P643" s="234"/>
      <c r="Q643" s="235"/>
    </row>
    <row r="644" spans="1:17" x14ac:dyDescent="0.2">
      <c r="A644" s="1246"/>
      <c r="B644" s="84">
        <v>8</v>
      </c>
      <c r="C644" s="936"/>
      <c r="D644" s="937"/>
      <c r="E644" s="937"/>
      <c r="F644" s="938"/>
      <c r="G644" s="938"/>
      <c r="H644" s="938"/>
      <c r="I644" s="938"/>
      <c r="J644" s="938"/>
      <c r="K644" s="938"/>
      <c r="L644" s="938"/>
      <c r="M644" s="939"/>
      <c r="N644" s="234"/>
      <c r="O644" s="234"/>
      <c r="P644" s="234"/>
      <c r="Q644" s="235"/>
    </row>
    <row r="645" spans="1:17" x14ac:dyDescent="0.2">
      <c r="A645" s="1246"/>
      <c r="B645" s="84">
        <v>9</v>
      </c>
      <c r="C645" s="465"/>
      <c r="D645" s="466"/>
      <c r="E645" s="466"/>
      <c r="F645" s="467"/>
      <c r="G645" s="467"/>
      <c r="H645" s="467"/>
      <c r="I645" s="467"/>
      <c r="J645" s="467"/>
      <c r="K645" s="467"/>
      <c r="L645" s="467"/>
      <c r="M645" s="468"/>
      <c r="N645" s="469"/>
      <c r="O645" s="469"/>
      <c r="P645" s="469"/>
      <c r="Q645" s="470"/>
    </row>
    <row r="646" spans="1:17" ht="12" thickBot="1" x14ac:dyDescent="0.25">
      <c r="A646" s="1247"/>
      <c r="B646" s="85">
        <v>10</v>
      </c>
      <c r="C646" s="471"/>
      <c r="D646" s="472"/>
      <c r="E646" s="472"/>
      <c r="F646" s="473"/>
      <c r="G646" s="473"/>
      <c r="H646" s="473"/>
      <c r="I646" s="473"/>
      <c r="J646" s="473"/>
      <c r="K646" s="473"/>
      <c r="L646" s="473"/>
      <c r="M646" s="474"/>
      <c r="N646" s="475"/>
      <c r="O646" s="475"/>
      <c r="P646" s="475"/>
      <c r="Q646" s="476"/>
    </row>
    <row r="647" spans="1:17" x14ac:dyDescent="0.2">
      <c r="F647" s="63"/>
      <c r="G647" s="63"/>
      <c r="H647" s="63"/>
      <c r="I647" s="63"/>
    </row>
    <row r="650" spans="1:17" ht="15" x14ac:dyDescent="0.2">
      <c r="A650" s="1180" t="s">
        <v>188</v>
      </c>
      <c r="B650" s="1180"/>
      <c r="C650" s="1180"/>
      <c r="D650" s="1180"/>
      <c r="E650" s="1180"/>
      <c r="F650" s="1180"/>
      <c r="G650" s="1180"/>
      <c r="H650" s="1180"/>
      <c r="I650" s="1180"/>
      <c r="J650" s="1180"/>
      <c r="K650" s="1180"/>
      <c r="L650" s="1180"/>
      <c r="M650" s="1180"/>
      <c r="N650" s="1180"/>
      <c r="O650" s="1180"/>
      <c r="P650" s="1180"/>
      <c r="Q650" s="1180"/>
    </row>
    <row r="651" spans="1:17" ht="13.5" thickBot="1" x14ac:dyDescent="0.25">
      <c r="A651" s="460"/>
      <c r="B651" s="460"/>
      <c r="C651" s="460"/>
      <c r="D651" s="460"/>
      <c r="E651" s="1165" t="s">
        <v>268</v>
      </c>
      <c r="F651" s="1165"/>
      <c r="G651" s="1165"/>
      <c r="H651" s="1165"/>
      <c r="I651" s="460">
        <v>1.4</v>
      </c>
      <c r="J651" s="460" t="s">
        <v>267</v>
      </c>
      <c r="K651" s="460" t="s">
        <v>269</v>
      </c>
      <c r="L651" s="461">
        <v>498</v>
      </c>
      <c r="M651" s="460"/>
      <c r="N651" s="460"/>
      <c r="O651" s="460"/>
      <c r="P651" s="460"/>
      <c r="Q651" s="460"/>
    </row>
    <row r="652" spans="1:17" x14ac:dyDescent="0.2">
      <c r="A652" s="1181" t="s">
        <v>1</v>
      </c>
      <c r="B652" s="1183" t="s">
        <v>0</v>
      </c>
      <c r="C652" s="1185" t="s">
        <v>2</v>
      </c>
      <c r="D652" s="1185" t="s">
        <v>3</v>
      </c>
      <c r="E652" s="1185" t="s">
        <v>11</v>
      </c>
      <c r="F652" s="1188" t="s">
        <v>12</v>
      </c>
      <c r="G652" s="1189"/>
      <c r="H652" s="1189"/>
      <c r="I652" s="1190"/>
      <c r="J652" s="1185" t="s">
        <v>4</v>
      </c>
      <c r="K652" s="1185" t="s">
        <v>13</v>
      </c>
      <c r="L652" s="1185" t="s">
        <v>5</v>
      </c>
      <c r="M652" s="1185" t="s">
        <v>6</v>
      </c>
      <c r="N652" s="1185" t="s">
        <v>14</v>
      </c>
      <c r="O652" s="1185" t="s">
        <v>15</v>
      </c>
      <c r="P652" s="1191" t="s">
        <v>22</v>
      </c>
      <c r="Q652" s="1193" t="s">
        <v>23</v>
      </c>
    </row>
    <row r="653" spans="1:17" ht="33.75" x14ac:dyDescent="0.2">
      <c r="A653" s="1182"/>
      <c r="B653" s="1184"/>
      <c r="C653" s="1186"/>
      <c r="D653" s="1187"/>
      <c r="E653" s="1187"/>
      <c r="F653" s="137" t="s">
        <v>16</v>
      </c>
      <c r="G653" s="137" t="s">
        <v>17</v>
      </c>
      <c r="H653" s="137" t="s">
        <v>18</v>
      </c>
      <c r="I653" s="137" t="s">
        <v>19</v>
      </c>
      <c r="J653" s="1187"/>
      <c r="K653" s="1187"/>
      <c r="L653" s="1187"/>
      <c r="M653" s="1187"/>
      <c r="N653" s="1187"/>
      <c r="O653" s="1187"/>
      <c r="P653" s="1192"/>
      <c r="Q653" s="1194"/>
    </row>
    <row r="654" spans="1:17" ht="12" thickBot="1" x14ac:dyDescent="0.25">
      <c r="A654" s="1182"/>
      <c r="B654" s="1184"/>
      <c r="C654" s="1186"/>
      <c r="D654" s="8" t="s">
        <v>7</v>
      </c>
      <c r="E654" s="8" t="s">
        <v>8</v>
      </c>
      <c r="F654" s="8" t="s">
        <v>9</v>
      </c>
      <c r="G654" s="8" t="s">
        <v>9</v>
      </c>
      <c r="H654" s="8" t="s">
        <v>9</v>
      </c>
      <c r="I654" s="8" t="s">
        <v>9</v>
      </c>
      <c r="J654" s="8" t="s">
        <v>20</v>
      </c>
      <c r="K654" s="8" t="s">
        <v>9</v>
      </c>
      <c r="L654" s="8" t="s">
        <v>20</v>
      </c>
      <c r="M654" s="8" t="s">
        <v>21</v>
      </c>
      <c r="N654" s="8" t="s">
        <v>294</v>
      </c>
      <c r="O654" s="8" t="s">
        <v>295</v>
      </c>
      <c r="P654" s="731" t="s">
        <v>24</v>
      </c>
      <c r="Q654" s="732" t="s">
        <v>296</v>
      </c>
    </row>
    <row r="655" spans="1:17" ht="12.75" customHeight="1" x14ac:dyDescent="0.2">
      <c r="A655" s="1297" t="s">
        <v>350</v>
      </c>
      <c r="B655" s="996">
        <v>1</v>
      </c>
      <c r="C655" s="1660" t="s">
        <v>189</v>
      </c>
      <c r="D655" s="1661">
        <v>30</v>
      </c>
      <c r="E655" s="1661">
        <v>2000</v>
      </c>
      <c r="F655" s="1662">
        <v>18.77</v>
      </c>
      <c r="G655" s="997">
        <v>2.8296290000000002</v>
      </c>
      <c r="H655" s="1663">
        <v>4.72</v>
      </c>
      <c r="I655" s="1664">
        <v>11.220371999999999</v>
      </c>
      <c r="J655" s="1662">
        <v>1411.56</v>
      </c>
      <c r="K655" s="1665">
        <v>11.220371999999999</v>
      </c>
      <c r="L655" s="1662">
        <v>1411.56</v>
      </c>
      <c r="M655" s="1666">
        <f>K655/L655</f>
        <v>7.94891609283346E-3</v>
      </c>
      <c r="N655" s="1667">
        <v>54.390999999999998</v>
      </c>
      <c r="O655" s="1668">
        <f>M655*N655</f>
        <v>0.43234949520530469</v>
      </c>
      <c r="P655" s="1668">
        <f>M655*1000*60</f>
        <v>476.93496557000759</v>
      </c>
      <c r="Q655" s="1669">
        <f>O655*60</f>
        <v>25.940969712318282</v>
      </c>
    </row>
    <row r="656" spans="1:17" x14ac:dyDescent="0.2">
      <c r="A656" s="1210"/>
      <c r="B656" s="992">
        <v>2</v>
      </c>
      <c r="C656" s="1670" t="s">
        <v>190</v>
      </c>
      <c r="D656" s="1671">
        <v>30</v>
      </c>
      <c r="E656" s="1671">
        <v>2007</v>
      </c>
      <c r="F656" s="1672">
        <v>15.07124</v>
      </c>
      <c r="G656" s="1673">
        <v>2.80124</v>
      </c>
      <c r="H656" s="1674">
        <v>2.4</v>
      </c>
      <c r="I656" s="1673">
        <v>9.8699999999999992</v>
      </c>
      <c r="J656" s="1675">
        <v>1423.9</v>
      </c>
      <c r="K656" s="1676">
        <v>9.8699999999999992</v>
      </c>
      <c r="L656" s="1675">
        <v>1423.9</v>
      </c>
      <c r="M656" s="1677">
        <f t="shared" ref="M656:M686" si="58">K656/L656</f>
        <v>6.9316665496172471E-3</v>
      </c>
      <c r="N656" s="1672">
        <v>54.390999999999998</v>
      </c>
      <c r="O656" s="1678">
        <f t="shared" ref="O656:O686" si="59">M656*N656</f>
        <v>0.37702027530023169</v>
      </c>
      <c r="P656" s="1678">
        <f t="shared" ref="P656:P686" si="60">M656*1000*60</f>
        <v>415.8999929770348</v>
      </c>
      <c r="Q656" s="1679">
        <f t="shared" ref="Q656:Q686" si="61">O656*60</f>
        <v>22.621216518013902</v>
      </c>
    </row>
    <row r="657" spans="1:17" x14ac:dyDescent="0.2">
      <c r="A657" s="1210"/>
      <c r="B657" s="992">
        <v>3</v>
      </c>
      <c r="C657" s="1670" t="s">
        <v>198</v>
      </c>
      <c r="D657" s="1671">
        <v>50</v>
      </c>
      <c r="E657" s="1671">
        <v>1978</v>
      </c>
      <c r="F657" s="1674">
        <v>23.43</v>
      </c>
      <c r="G657" s="1673">
        <v>4.2622229999999997</v>
      </c>
      <c r="H657" s="1674">
        <v>8</v>
      </c>
      <c r="I657" s="1673">
        <v>11.1675</v>
      </c>
      <c r="J657" s="1674">
        <v>2590.16</v>
      </c>
      <c r="K657" s="1676">
        <v>11.1675</v>
      </c>
      <c r="L657" s="1674">
        <v>2590.16</v>
      </c>
      <c r="M657" s="1677">
        <f t="shared" si="58"/>
        <v>4.3115097136856417E-3</v>
      </c>
      <c r="N657" s="1672">
        <v>54.390999999999998</v>
      </c>
      <c r="O657" s="1678">
        <f t="shared" si="59"/>
        <v>0.23450732483707573</v>
      </c>
      <c r="P657" s="1678">
        <f t="shared" si="60"/>
        <v>258.69058282113849</v>
      </c>
      <c r="Q657" s="1679">
        <f t="shared" si="61"/>
        <v>14.070439490224544</v>
      </c>
    </row>
    <row r="658" spans="1:17" x14ac:dyDescent="0.2">
      <c r="A658" s="1210"/>
      <c r="B658" s="992">
        <v>4</v>
      </c>
      <c r="C658" s="1670" t="s">
        <v>199</v>
      </c>
      <c r="D658" s="1671">
        <v>12</v>
      </c>
      <c r="E658" s="1671">
        <v>1962</v>
      </c>
      <c r="F658" s="1674">
        <v>7.58</v>
      </c>
      <c r="G658" s="1673">
        <v>1.2387950000000001</v>
      </c>
      <c r="H658" s="1674">
        <v>1.92</v>
      </c>
      <c r="I658" s="1673">
        <v>4.4211790000000004</v>
      </c>
      <c r="J658" s="1675">
        <v>533.5</v>
      </c>
      <c r="K658" s="1676">
        <v>4.4211790000000004</v>
      </c>
      <c r="L658" s="1675">
        <v>533.5</v>
      </c>
      <c r="M658" s="1677">
        <f t="shared" si="58"/>
        <v>8.2871208997188379E-3</v>
      </c>
      <c r="N658" s="1672">
        <v>54.390999999999998</v>
      </c>
      <c r="O658" s="1678">
        <f t="shared" si="59"/>
        <v>0.45074479285660729</v>
      </c>
      <c r="P658" s="1678">
        <f t="shared" si="60"/>
        <v>497.22725398313025</v>
      </c>
      <c r="Q658" s="1679">
        <f t="shared" si="61"/>
        <v>27.044687571396437</v>
      </c>
    </row>
    <row r="659" spans="1:17" x14ac:dyDescent="0.2">
      <c r="A659" s="1210"/>
      <c r="B659" s="992">
        <v>5</v>
      </c>
      <c r="C659" s="1670" t="s">
        <v>200</v>
      </c>
      <c r="D659" s="1671">
        <v>12</v>
      </c>
      <c r="E659" s="1671">
        <v>1962</v>
      </c>
      <c r="F659" s="1674">
        <v>5.99</v>
      </c>
      <c r="G659" s="1673">
        <v>1.01685</v>
      </c>
      <c r="H659" s="1674">
        <v>1.92</v>
      </c>
      <c r="I659" s="1673">
        <v>3.0531280000000001</v>
      </c>
      <c r="J659" s="1674">
        <v>528.27</v>
      </c>
      <c r="K659" s="1676">
        <v>3.0531280000000001</v>
      </c>
      <c r="L659" s="1674">
        <v>528.27</v>
      </c>
      <c r="M659" s="1677">
        <f t="shared" si="58"/>
        <v>5.7794839759971227E-3</v>
      </c>
      <c r="N659" s="1672">
        <v>54.390999999999998</v>
      </c>
      <c r="O659" s="1678">
        <f t="shared" si="59"/>
        <v>0.31435191293845949</v>
      </c>
      <c r="P659" s="1678">
        <f t="shared" si="60"/>
        <v>346.76903855982738</v>
      </c>
      <c r="Q659" s="1679">
        <f t="shared" si="61"/>
        <v>18.86111477630757</v>
      </c>
    </row>
    <row r="660" spans="1:17" x14ac:dyDescent="0.2">
      <c r="A660" s="1210"/>
      <c r="B660" s="992">
        <v>6</v>
      </c>
      <c r="C660" s="1670" t="s">
        <v>201</v>
      </c>
      <c r="D660" s="1671">
        <v>12</v>
      </c>
      <c r="E660" s="1671">
        <v>1962</v>
      </c>
      <c r="F660" s="1674">
        <v>6.95</v>
      </c>
      <c r="G660" s="1673">
        <v>0.84236500000000003</v>
      </c>
      <c r="H660" s="1674">
        <v>1.92</v>
      </c>
      <c r="I660" s="1673">
        <v>4.1876300000000004</v>
      </c>
      <c r="J660" s="1674">
        <v>533.70000000000005</v>
      </c>
      <c r="K660" s="1676">
        <v>4.1876300000000004</v>
      </c>
      <c r="L660" s="1674">
        <v>533.70000000000005</v>
      </c>
      <c r="M660" s="1677">
        <f t="shared" si="58"/>
        <v>7.8464118418587227E-3</v>
      </c>
      <c r="N660" s="1672">
        <v>54.390999999999998</v>
      </c>
      <c r="O660" s="1678">
        <f t="shared" si="59"/>
        <v>0.42677418649053778</v>
      </c>
      <c r="P660" s="1678">
        <f t="shared" si="60"/>
        <v>470.78471051152337</v>
      </c>
      <c r="Q660" s="1679">
        <f t="shared" si="61"/>
        <v>25.606451189432267</v>
      </c>
    </row>
    <row r="661" spans="1:17" x14ac:dyDescent="0.2">
      <c r="A661" s="1210"/>
      <c r="B661" s="992">
        <v>7</v>
      </c>
      <c r="C661" s="1670" t="s">
        <v>202</v>
      </c>
      <c r="D661" s="1671">
        <v>12</v>
      </c>
      <c r="E661" s="1671">
        <v>1963</v>
      </c>
      <c r="F661" s="1674">
        <v>5.33</v>
      </c>
      <c r="G661" s="1673">
        <v>0.74561500000000003</v>
      </c>
      <c r="H661" s="1674">
        <v>1.92</v>
      </c>
      <c r="I661" s="1673">
        <v>2.66439</v>
      </c>
      <c r="J661" s="1674">
        <v>532.45000000000005</v>
      </c>
      <c r="K661" s="1676">
        <v>2.66439</v>
      </c>
      <c r="L661" s="1674">
        <v>532.45000000000005</v>
      </c>
      <c r="M661" s="1677">
        <f t="shared" si="58"/>
        <v>5.004019156728331E-3</v>
      </c>
      <c r="N661" s="1672">
        <v>54.390999999999998</v>
      </c>
      <c r="O661" s="1678">
        <f t="shared" si="59"/>
        <v>0.27217360595361062</v>
      </c>
      <c r="P661" s="1678">
        <f t="shared" si="60"/>
        <v>300.24114940369986</v>
      </c>
      <c r="Q661" s="1679">
        <f t="shared" si="61"/>
        <v>16.330416357216638</v>
      </c>
    </row>
    <row r="662" spans="1:17" x14ac:dyDescent="0.2">
      <c r="A662" s="1210"/>
      <c r="B662" s="992">
        <v>8</v>
      </c>
      <c r="C662" s="1670" t="s">
        <v>203</v>
      </c>
      <c r="D662" s="1671">
        <v>55</v>
      </c>
      <c r="E662" s="1671">
        <v>1966</v>
      </c>
      <c r="F662" s="1674">
        <v>26.74</v>
      </c>
      <c r="G662" s="1673">
        <v>5.1603149999999998</v>
      </c>
      <c r="H662" s="1674">
        <v>8.8000000000000007</v>
      </c>
      <c r="I662" s="1673">
        <v>12.779680000000001</v>
      </c>
      <c r="J662" s="1674">
        <v>2564.02</v>
      </c>
      <c r="K662" s="1676">
        <v>12.779680000000001</v>
      </c>
      <c r="L662" s="1674">
        <v>2564.02</v>
      </c>
      <c r="M662" s="1677">
        <f t="shared" si="58"/>
        <v>4.9842356923892953E-3</v>
      </c>
      <c r="N662" s="1672">
        <v>54.390999999999998</v>
      </c>
      <c r="O662" s="1678">
        <f t="shared" si="59"/>
        <v>0.27109756354474612</v>
      </c>
      <c r="P662" s="1678">
        <f t="shared" si="60"/>
        <v>299.05414154335773</v>
      </c>
      <c r="Q662" s="1679">
        <f t="shared" si="61"/>
        <v>16.265853812684767</v>
      </c>
    </row>
    <row r="663" spans="1:17" x14ac:dyDescent="0.2">
      <c r="A663" s="1210"/>
      <c r="B663" s="992">
        <v>9</v>
      </c>
      <c r="C663" s="1670" t="s">
        <v>204</v>
      </c>
      <c r="D663" s="1671">
        <v>12</v>
      </c>
      <c r="E663" s="1671">
        <v>1983</v>
      </c>
      <c r="F663" s="1672">
        <v>6.42</v>
      </c>
      <c r="G663" s="1673"/>
      <c r="H663" s="1674"/>
      <c r="I663" s="1672">
        <v>6.42</v>
      </c>
      <c r="J663" s="1674">
        <v>762.17</v>
      </c>
      <c r="K663" s="1680">
        <v>6.42</v>
      </c>
      <c r="L663" s="1674">
        <v>762.17</v>
      </c>
      <c r="M663" s="1677">
        <f t="shared" si="58"/>
        <v>8.4233176325491689E-3</v>
      </c>
      <c r="N663" s="1672">
        <v>54.390999999999998</v>
      </c>
      <c r="O663" s="1678">
        <f t="shared" si="59"/>
        <v>0.45815266935198184</v>
      </c>
      <c r="P663" s="1678">
        <f t="shared" si="60"/>
        <v>505.39905795295016</v>
      </c>
      <c r="Q663" s="1679">
        <f t="shared" si="61"/>
        <v>27.48916016111891</v>
      </c>
    </row>
    <row r="664" spans="1:17" x14ac:dyDescent="0.2">
      <c r="A664" s="1210"/>
      <c r="B664" s="992">
        <v>10</v>
      </c>
      <c r="C664" s="1670" t="s">
        <v>205</v>
      </c>
      <c r="D664" s="1671">
        <v>60</v>
      </c>
      <c r="E664" s="1671">
        <v>1986</v>
      </c>
      <c r="F664" s="1674">
        <v>37.450000000000003</v>
      </c>
      <c r="G664" s="1673">
        <v>5.8892300000000004</v>
      </c>
      <c r="H664" s="1674">
        <v>9.2799999999999994</v>
      </c>
      <c r="I664" s="1673">
        <v>22.50019</v>
      </c>
      <c r="J664" s="1674">
        <v>3808.22</v>
      </c>
      <c r="K664" s="1676">
        <v>22.50019</v>
      </c>
      <c r="L664" s="1674">
        <v>3808.22</v>
      </c>
      <c r="M664" s="1677">
        <f t="shared" si="58"/>
        <v>5.9083219982038852E-3</v>
      </c>
      <c r="N664" s="1672">
        <v>54.390999999999998</v>
      </c>
      <c r="O664" s="1678">
        <f t="shared" si="59"/>
        <v>0.32135954180430754</v>
      </c>
      <c r="P664" s="1678">
        <f t="shared" si="60"/>
        <v>354.49931989223307</v>
      </c>
      <c r="Q664" s="1679">
        <f t="shared" si="61"/>
        <v>19.281572508258453</v>
      </c>
    </row>
    <row r="665" spans="1:17" x14ac:dyDescent="0.2">
      <c r="A665" s="1210"/>
      <c r="B665" s="992">
        <v>11</v>
      </c>
      <c r="C665" s="1670" t="s">
        <v>206</v>
      </c>
      <c r="D665" s="1671">
        <v>60</v>
      </c>
      <c r="E665" s="1671">
        <v>1968</v>
      </c>
      <c r="F665" s="1674">
        <v>24.6</v>
      </c>
      <c r="G665" s="1673">
        <v>4.5659669999999997</v>
      </c>
      <c r="H665" s="1674">
        <v>9.6</v>
      </c>
      <c r="I665" s="1673">
        <v>10.43403</v>
      </c>
      <c r="J665" s="1674">
        <v>2726.22</v>
      </c>
      <c r="K665" s="1676">
        <v>10.43403</v>
      </c>
      <c r="L665" s="1674">
        <v>2726.22</v>
      </c>
      <c r="M665" s="1677">
        <f t="shared" si="58"/>
        <v>3.8272883332966527E-3</v>
      </c>
      <c r="N665" s="1672">
        <v>54.390999999999998</v>
      </c>
      <c r="O665" s="1678">
        <f t="shared" si="59"/>
        <v>0.20817003973633824</v>
      </c>
      <c r="P665" s="1678">
        <f t="shared" si="60"/>
        <v>229.63729999779918</v>
      </c>
      <c r="Q665" s="1679">
        <f t="shared" si="61"/>
        <v>12.490202384180295</v>
      </c>
    </row>
    <row r="666" spans="1:17" x14ac:dyDescent="0.2">
      <c r="A666" s="1210"/>
      <c r="B666" s="992">
        <v>12</v>
      </c>
      <c r="C666" s="1670" t="s">
        <v>211</v>
      </c>
      <c r="D666" s="1671">
        <v>60</v>
      </c>
      <c r="E666" s="1671">
        <v>1980</v>
      </c>
      <c r="F666" s="1674">
        <v>28.02</v>
      </c>
      <c r="G666" s="1673">
        <v>5.975422</v>
      </c>
      <c r="H666" s="1674">
        <v>9.44</v>
      </c>
      <c r="I666" s="1673">
        <v>12.60422</v>
      </c>
      <c r="J666" s="1675">
        <v>3117.83</v>
      </c>
      <c r="K666" s="1676">
        <v>12.60422</v>
      </c>
      <c r="L666" s="1675">
        <v>3117.83</v>
      </c>
      <c r="M666" s="1677">
        <f t="shared" si="58"/>
        <v>4.0426258006369814E-3</v>
      </c>
      <c r="N666" s="1672">
        <v>54.390999999999998</v>
      </c>
      <c r="O666" s="1678">
        <f t="shared" si="59"/>
        <v>0.21988245992244604</v>
      </c>
      <c r="P666" s="1678">
        <f t="shared" si="60"/>
        <v>242.5575480382189</v>
      </c>
      <c r="Q666" s="1679">
        <f t="shared" si="61"/>
        <v>13.192947595346762</v>
      </c>
    </row>
    <row r="667" spans="1:17" x14ac:dyDescent="0.2">
      <c r="A667" s="1210"/>
      <c r="B667" s="992">
        <v>13</v>
      </c>
      <c r="C667" s="1670" t="s">
        <v>216</v>
      </c>
      <c r="D667" s="1671">
        <v>85</v>
      </c>
      <c r="E667" s="1671">
        <v>1970</v>
      </c>
      <c r="F667" s="1674">
        <v>43.01</v>
      </c>
      <c r="G667" s="1673">
        <v>6.0640929999999997</v>
      </c>
      <c r="H667" s="1675">
        <v>13.6</v>
      </c>
      <c r="I667" s="1673">
        <v>23.345960000000002</v>
      </c>
      <c r="J667" s="1674">
        <v>3789.83</v>
      </c>
      <c r="K667" s="1676">
        <v>23.345960000000002</v>
      </c>
      <c r="L667" s="1674">
        <v>3789.83</v>
      </c>
      <c r="M667" s="1677">
        <f>K667/L667</f>
        <v>6.1601602182683665E-3</v>
      </c>
      <c r="N667" s="1672">
        <v>54.390999999999998</v>
      </c>
      <c r="O667" s="1678">
        <f>M667*N667</f>
        <v>0.3350572744318347</v>
      </c>
      <c r="P667" s="1678">
        <f>M667*1000*60</f>
        <v>369.60961309610195</v>
      </c>
      <c r="Q667" s="1679">
        <f>O667*60</f>
        <v>20.103436465910082</v>
      </c>
    </row>
    <row r="668" spans="1:17" ht="12" thickBot="1" x14ac:dyDescent="0.25">
      <c r="A668" s="1211"/>
      <c r="B668" s="991">
        <v>14</v>
      </c>
      <c r="C668" s="1681" t="s">
        <v>349</v>
      </c>
      <c r="D668" s="1682">
        <v>24</v>
      </c>
      <c r="E668" s="1682">
        <v>1991</v>
      </c>
      <c r="F668" s="1683">
        <v>12.98</v>
      </c>
      <c r="G668" s="1684">
        <v>1.879248</v>
      </c>
      <c r="H668" s="1683">
        <v>3.84</v>
      </c>
      <c r="I668" s="1684">
        <v>7.2607499999999998</v>
      </c>
      <c r="J668" s="1683">
        <v>1163.97</v>
      </c>
      <c r="K668" s="1685">
        <v>7.2607499999999998</v>
      </c>
      <c r="L668" s="1683">
        <v>1163.97</v>
      </c>
      <c r="M668" s="1686">
        <f t="shared" si="58"/>
        <v>6.2379185030542019E-3</v>
      </c>
      <c r="N668" s="1687">
        <v>54.390999999999998</v>
      </c>
      <c r="O668" s="1688">
        <f t="shared" si="59"/>
        <v>0.33928662529962106</v>
      </c>
      <c r="P668" s="1688">
        <f t="shared" si="60"/>
        <v>374.27511018325208</v>
      </c>
      <c r="Q668" s="1689">
        <f t="shared" si="61"/>
        <v>20.357197517977262</v>
      </c>
    </row>
    <row r="669" spans="1:17" ht="12.75" customHeight="1" x14ac:dyDescent="0.2">
      <c r="A669" s="1231" t="s">
        <v>351</v>
      </c>
      <c r="B669" s="998">
        <v>1</v>
      </c>
      <c r="C669" s="1690" t="s">
        <v>191</v>
      </c>
      <c r="D669" s="1691">
        <v>45</v>
      </c>
      <c r="E669" s="1691">
        <v>1995</v>
      </c>
      <c r="F669" s="1692">
        <v>58.85</v>
      </c>
      <c r="G669" s="999">
        <v>3.6926809999999999</v>
      </c>
      <c r="H669" s="1693">
        <v>7.04</v>
      </c>
      <c r="I669" s="1694">
        <v>48.117319999999999</v>
      </c>
      <c r="J669" s="1692">
        <v>2837.16</v>
      </c>
      <c r="K669" s="1695">
        <v>48.117319999999999</v>
      </c>
      <c r="L669" s="1692">
        <v>2837.16</v>
      </c>
      <c r="M669" s="1696">
        <f t="shared" si="58"/>
        <v>1.6959677987847002E-2</v>
      </c>
      <c r="N669" s="1697">
        <v>54.390999999999998</v>
      </c>
      <c r="O669" s="1698">
        <f t="shared" si="59"/>
        <v>0.92245384543698627</v>
      </c>
      <c r="P669" s="1698">
        <f t="shared" si="60"/>
        <v>1017.5806792708202</v>
      </c>
      <c r="Q669" s="1699">
        <f t="shared" si="61"/>
        <v>55.347230726219173</v>
      </c>
    </row>
    <row r="670" spans="1:17" x14ac:dyDescent="0.2">
      <c r="A670" s="1232"/>
      <c r="B670" s="993">
        <v>2</v>
      </c>
      <c r="C670" s="161" t="s">
        <v>193</v>
      </c>
      <c r="D670" s="101">
        <v>45</v>
      </c>
      <c r="E670" s="101">
        <v>1992</v>
      </c>
      <c r="F670" s="163">
        <v>63.41</v>
      </c>
      <c r="G670" s="1700">
        <v>4.0941200000000002</v>
      </c>
      <c r="H670" s="156">
        <v>7.2</v>
      </c>
      <c r="I670" s="1700">
        <v>52.115879999999997</v>
      </c>
      <c r="J670" s="163">
        <v>2843.99</v>
      </c>
      <c r="K670" s="1701">
        <v>52.115879999999997</v>
      </c>
      <c r="L670" s="163">
        <v>2843.99</v>
      </c>
      <c r="M670" s="1702">
        <f t="shared" si="58"/>
        <v>1.832491675427832E-2</v>
      </c>
      <c r="N670" s="1703">
        <v>54.390999999999998</v>
      </c>
      <c r="O670" s="102">
        <f t="shared" si="59"/>
        <v>0.99671054718195207</v>
      </c>
      <c r="P670" s="102">
        <f t="shared" si="60"/>
        <v>1099.4950052566992</v>
      </c>
      <c r="Q670" s="103">
        <f t="shared" si="61"/>
        <v>59.802632830917126</v>
      </c>
    </row>
    <row r="671" spans="1:17" x14ac:dyDescent="0.2">
      <c r="A671" s="1232"/>
      <c r="B671" s="993">
        <v>3</v>
      </c>
      <c r="C671" s="161" t="s">
        <v>195</v>
      </c>
      <c r="D671" s="101">
        <v>45</v>
      </c>
      <c r="E671" s="101">
        <v>1993</v>
      </c>
      <c r="F671" s="163">
        <v>64.099999999999994</v>
      </c>
      <c r="G671" s="1700">
        <v>4.9021699999999999</v>
      </c>
      <c r="H671" s="163">
        <v>7.04</v>
      </c>
      <c r="I671" s="1700">
        <v>52.157829</v>
      </c>
      <c r="J671" s="156">
        <v>2913.8</v>
      </c>
      <c r="K671" s="1701">
        <v>52.157829</v>
      </c>
      <c r="L671" s="156">
        <v>2913.8</v>
      </c>
      <c r="M671" s="1702">
        <f t="shared" si="58"/>
        <v>1.7900277644313265E-2</v>
      </c>
      <c r="N671" s="1703">
        <v>54.390999999999998</v>
      </c>
      <c r="O671" s="102">
        <f t="shared" si="59"/>
        <v>0.97361400135184273</v>
      </c>
      <c r="P671" s="102">
        <f t="shared" si="60"/>
        <v>1074.0166586587959</v>
      </c>
      <c r="Q671" s="103">
        <f t="shared" si="61"/>
        <v>58.416840081110564</v>
      </c>
    </row>
    <row r="672" spans="1:17" x14ac:dyDescent="0.2">
      <c r="A672" s="1232"/>
      <c r="B672" s="993">
        <v>4</v>
      </c>
      <c r="C672" s="161" t="s">
        <v>196</v>
      </c>
      <c r="D672" s="101">
        <v>45</v>
      </c>
      <c r="E672" s="101">
        <v>1997</v>
      </c>
      <c r="F672" s="163">
        <v>62.3</v>
      </c>
      <c r="G672" s="1700">
        <v>4.5389999999999997</v>
      </c>
      <c r="H672" s="163">
        <v>7.04</v>
      </c>
      <c r="I672" s="1700">
        <v>50.720996999999997</v>
      </c>
      <c r="J672" s="156">
        <v>2895.9</v>
      </c>
      <c r="K672" s="1701">
        <v>50.720996999999997</v>
      </c>
      <c r="L672" s="156">
        <v>2895.9</v>
      </c>
      <c r="M672" s="1702">
        <f t="shared" si="58"/>
        <v>1.7514761214130321E-2</v>
      </c>
      <c r="N672" s="1703">
        <v>54.390999999999998</v>
      </c>
      <c r="O672" s="102">
        <f t="shared" si="59"/>
        <v>0.95264537719776232</v>
      </c>
      <c r="P672" s="102">
        <f t="shared" si="60"/>
        <v>1050.8856728478193</v>
      </c>
      <c r="Q672" s="103">
        <f t="shared" si="61"/>
        <v>57.158722631865743</v>
      </c>
    </row>
    <row r="673" spans="1:17" x14ac:dyDescent="0.2">
      <c r="A673" s="1232"/>
      <c r="B673" s="993">
        <v>5</v>
      </c>
      <c r="C673" s="161" t="s">
        <v>207</v>
      </c>
      <c r="D673" s="101">
        <v>50</v>
      </c>
      <c r="E673" s="101">
        <v>1975</v>
      </c>
      <c r="F673" s="163">
        <v>45.42</v>
      </c>
      <c r="G673" s="1700">
        <v>4.2839999999999998</v>
      </c>
      <c r="H673" s="163">
        <v>7.68</v>
      </c>
      <c r="I673" s="1700">
        <v>33.456000000000003</v>
      </c>
      <c r="J673" s="163">
        <v>2485.16</v>
      </c>
      <c r="K673" s="1701">
        <v>33.456000000000003</v>
      </c>
      <c r="L673" s="163">
        <v>2485.16</v>
      </c>
      <c r="M673" s="1702">
        <f t="shared" si="58"/>
        <v>1.3462312285728084E-2</v>
      </c>
      <c r="N673" s="1703">
        <v>54.390999999999998</v>
      </c>
      <c r="O673" s="102">
        <f t="shared" si="59"/>
        <v>0.73222862753303619</v>
      </c>
      <c r="P673" s="102">
        <f t="shared" si="60"/>
        <v>807.73873714368506</v>
      </c>
      <c r="Q673" s="103">
        <f t="shared" si="61"/>
        <v>43.933717651982171</v>
      </c>
    </row>
    <row r="674" spans="1:17" ht="12.75" customHeight="1" x14ac:dyDescent="0.2">
      <c r="A674" s="1232"/>
      <c r="B674" s="993">
        <v>6</v>
      </c>
      <c r="C674" s="161" t="s">
        <v>208</v>
      </c>
      <c r="D674" s="101">
        <v>30</v>
      </c>
      <c r="E674" s="101">
        <v>1992</v>
      </c>
      <c r="F674" s="163">
        <v>30.99</v>
      </c>
      <c r="G674" s="1700">
        <v>4.2018599999999999</v>
      </c>
      <c r="H674" s="156">
        <v>4.8</v>
      </c>
      <c r="I674" s="1700">
        <v>21.988140000000001</v>
      </c>
      <c r="J674" s="163">
        <v>1576.72</v>
      </c>
      <c r="K674" s="1701">
        <v>21.988140000000001</v>
      </c>
      <c r="L674" s="163">
        <v>1576.72</v>
      </c>
      <c r="M674" s="1702">
        <f t="shared" si="58"/>
        <v>1.3945494444162565E-2</v>
      </c>
      <c r="N674" s="1703">
        <v>54.390999999999998</v>
      </c>
      <c r="O674" s="102">
        <f t="shared" si="59"/>
        <v>0.75850938831244608</v>
      </c>
      <c r="P674" s="102">
        <f t="shared" si="60"/>
        <v>836.72966664975388</v>
      </c>
      <c r="Q674" s="103">
        <f t="shared" si="61"/>
        <v>45.510563298746767</v>
      </c>
    </row>
    <row r="675" spans="1:17" x14ac:dyDescent="0.2">
      <c r="A675" s="1232"/>
      <c r="B675" s="993">
        <v>7</v>
      </c>
      <c r="C675" s="161" t="s">
        <v>209</v>
      </c>
      <c r="D675" s="101">
        <v>30</v>
      </c>
      <c r="E675" s="101">
        <v>1992</v>
      </c>
      <c r="F675" s="163">
        <v>32.06</v>
      </c>
      <c r="G675" s="1700">
        <v>3.7170299999999998</v>
      </c>
      <c r="H675" s="163">
        <v>4.6399999999999997</v>
      </c>
      <c r="I675" s="1700">
        <v>23.702964000000001</v>
      </c>
      <c r="J675" s="163">
        <v>1519.17</v>
      </c>
      <c r="K675" s="1701">
        <v>23.702964000000001</v>
      </c>
      <c r="L675" s="163">
        <v>1519.17</v>
      </c>
      <c r="M675" s="1702">
        <f t="shared" si="58"/>
        <v>1.5602575090345386E-2</v>
      </c>
      <c r="N675" s="1703">
        <v>54.390999999999998</v>
      </c>
      <c r="O675" s="102">
        <f t="shared" si="59"/>
        <v>0.84863966173897587</v>
      </c>
      <c r="P675" s="102">
        <f t="shared" si="60"/>
        <v>936.15450542072313</v>
      </c>
      <c r="Q675" s="103">
        <f t="shared" si="61"/>
        <v>50.918379704338555</v>
      </c>
    </row>
    <row r="676" spans="1:17" x14ac:dyDescent="0.2">
      <c r="A676" s="1232"/>
      <c r="B676" s="993">
        <v>8</v>
      </c>
      <c r="C676" s="161" t="s">
        <v>210</v>
      </c>
      <c r="D676" s="101">
        <v>40</v>
      </c>
      <c r="E676" s="101">
        <v>1973</v>
      </c>
      <c r="F676" s="163">
        <v>50.24</v>
      </c>
      <c r="G676" s="1700">
        <v>3.4476800000000001</v>
      </c>
      <c r="H676" s="163">
        <v>6.16</v>
      </c>
      <c r="I676" s="1700">
        <v>40.632326999999997</v>
      </c>
      <c r="J676" s="156">
        <v>2565.4</v>
      </c>
      <c r="K676" s="1701">
        <v>40.632326999999997</v>
      </c>
      <c r="L676" s="156">
        <v>2565.4</v>
      </c>
      <c r="M676" s="1702">
        <f t="shared" si="58"/>
        <v>1.5838593201839866E-2</v>
      </c>
      <c r="N676" s="1703">
        <v>54.390999999999998</v>
      </c>
      <c r="O676" s="102">
        <f t="shared" si="59"/>
        <v>0.86147692284127209</v>
      </c>
      <c r="P676" s="102">
        <f t="shared" si="60"/>
        <v>950.31559211039189</v>
      </c>
      <c r="Q676" s="103">
        <f t="shared" si="61"/>
        <v>51.688615370476327</v>
      </c>
    </row>
    <row r="677" spans="1:17" x14ac:dyDescent="0.2">
      <c r="A677" s="1232"/>
      <c r="B677" s="993">
        <v>9</v>
      </c>
      <c r="C677" s="161" t="s">
        <v>212</v>
      </c>
      <c r="D677" s="101">
        <v>60</v>
      </c>
      <c r="E677" s="101">
        <v>1974</v>
      </c>
      <c r="F677" s="163">
        <v>61.27</v>
      </c>
      <c r="G677" s="1700">
        <v>4.4712100000000001</v>
      </c>
      <c r="H677" s="156">
        <v>9.6</v>
      </c>
      <c r="I677" s="1700">
        <v>47.198790000000002</v>
      </c>
      <c r="J677" s="163">
        <v>3118.24</v>
      </c>
      <c r="K677" s="1701">
        <v>47.198790000000002</v>
      </c>
      <c r="L677" s="163">
        <v>3118.24</v>
      </c>
      <c r="M677" s="1702">
        <f t="shared" si="58"/>
        <v>1.5136355764790397E-2</v>
      </c>
      <c r="N677" s="1703">
        <v>54.390999999999998</v>
      </c>
      <c r="O677" s="102">
        <f t="shared" si="59"/>
        <v>0.82328152640271446</v>
      </c>
      <c r="P677" s="102">
        <f t="shared" si="60"/>
        <v>908.18134588742373</v>
      </c>
      <c r="Q677" s="103">
        <f t="shared" si="61"/>
        <v>49.396891584162866</v>
      </c>
    </row>
    <row r="678" spans="1:17" x14ac:dyDescent="0.2">
      <c r="A678" s="1232"/>
      <c r="B678" s="993">
        <v>10</v>
      </c>
      <c r="C678" s="161" t="s">
        <v>218</v>
      </c>
      <c r="D678" s="101">
        <v>60</v>
      </c>
      <c r="E678" s="101">
        <v>1981</v>
      </c>
      <c r="F678" s="163">
        <v>63.47</v>
      </c>
      <c r="G678" s="1700">
        <v>4.3634700000000004</v>
      </c>
      <c r="H678" s="156">
        <v>9.6</v>
      </c>
      <c r="I678" s="1700">
        <v>49.506540000000001</v>
      </c>
      <c r="J678" s="163">
        <v>3122.77</v>
      </c>
      <c r="K678" s="1701">
        <v>49.506540000000001</v>
      </c>
      <c r="L678" s="163">
        <v>3122.77</v>
      </c>
      <c r="M678" s="1702">
        <f t="shared" si="58"/>
        <v>1.5853405790372008E-2</v>
      </c>
      <c r="N678" s="1703">
        <v>54.390999999999998</v>
      </c>
      <c r="O678" s="102">
        <f t="shared" si="59"/>
        <v>0.86228259434412391</v>
      </c>
      <c r="P678" s="102">
        <f t="shared" si="60"/>
        <v>951.20434742232055</v>
      </c>
      <c r="Q678" s="103">
        <f t="shared" si="61"/>
        <v>51.736955660647432</v>
      </c>
    </row>
    <row r="679" spans="1:17" ht="12" thickBot="1" x14ac:dyDescent="0.25">
      <c r="A679" s="1233"/>
      <c r="B679" s="1002">
        <v>11</v>
      </c>
      <c r="C679" s="166" t="s">
        <v>213</v>
      </c>
      <c r="D679" s="157">
        <v>100</v>
      </c>
      <c r="E679" s="157">
        <v>1973</v>
      </c>
      <c r="F679" s="1704">
        <v>72.84</v>
      </c>
      <c r="G679" s="1705">
        <v>6.0334399999999997</v>
      </c>
      <c r="H679" s="158">
        <v>16</v>
      </c>
      <c r="I679" s="1705">
        <v>50.806559999999998</v>
      </c>
      <c r="J679" s="164">
        <v>3676.85</v>
      </c>
      <c r="K679" s="1706">
        <v>50.806559999999998</v>
      </c>
      <c r="L679" s="164">
        <v>3676.85</v>
      </c>
      <c r="M679" s="1707">
        <f t="shared" si="58"/>
        <v>1.3817958306702748E-2</v>
      </c>
      <c r="N679" s="1708">
        <v>54.390999999999998</v>
      </c>
      <c r="O679" s="159">
        <f t="shared" si="59"/>
        <v>0.75157257025986912</v>
      </c>
      <c r="P679" s="159">
        <f t="shared" si="60"/>
        <v>829.07749840216491</v>
      </c>
      <c r="Q679" s="1709">
        <f t="shared" si="61"/>
        <v>45.094354215592148</v>
      </c>
    </row>
    <row r="680" spans="1:17" ht="12.75" customHeight="1" x14ac:dyDescent="0.2">
      <c r="A680" s="1234" t="s">
        <v>346</v>
      </c>
      <c r="B680" s="1000">
        <v>1</v>
      </c>
      <c r="C680" s="1710" t="s">
        <v>214</v>
      </c>
      <c r="D680" s="1711">
        <v>50</v>
      </c>
      <c r="E680" s="1711">
        <v>1988</v>
      </c>
      <c r="F680" s="1712">
        <v>49.87</v>
      </c>
      <c r="G680" s="1713">
        <v>4.2557299999999998</v>
      </c>
      <c r="H680" s="1712">
        <v>7.84</v>
      </c>
      <c r="I680" s="1713">
        <v>37.774270000000001</v>
      </c>
      <c r="J680" s="1712">
        <v>2389.81</v>
      </c>
      <c r="K680" s="1714">
        <v>37.772469999999998</v>
      </c>
      <c r="L680" s="1712">
        <v>2389.81</v>
      </c>
      <c r="M680" s="1715">
        <f t="shared" si="58"/>
        <v>1.5805637268234713E-2</v>
      </c>
      <c r="N680" s="1716">
        <v>54.390999999999998</v>
      </c>
      <c r="O680" s="1717">
        <f t="shared" si="59"/>
        <v>0.85968441665655426</v>
      </c>
      <c r="P680" s="1717">
        <f t="shared" si="60"/>
        <v>948.33823609408284</v>
      </c>
      <c r="Q680" s="1718">
        <f t="shared" si="61"/>
        <v>51.581064999393256</v>
      </c>
    </row>
    <row r="681" spans="1:17" x14ac:dyDescent="0.2">
      <c r="A681" s="1235"/>
      <c r="B681" s="995">
        <v>2</v>
      </c>
      <c r="C681" s="1719" t="s">
        <v>215</v>
      </c>
      <c r="D681" s="1720">
        <v>60</v>
      </c>
      <c r="E681" s="1720">
        <v>1985</v>
      </c>
      <c r="F681" s="1721">
        <v>94.9</v>
      </c>
      <c r="G681" s="1722">
        <v>7.7572799999999997</v>
      </c>
      <c r="H681" s="1721">
        <v>9.36</v>
      </c>
      <c r="I681" s="1722">
        <v>77.782700000000006</v>
      </c>
      <c r="J681" s="1721">
        <v>3912.05</v>
      </c>
      <c r="K681" s="1723">
        <v>77.782700000000006</v>
      </c>
      <c r="L681" s="1721">
        <v>3912.05</v>
      </c>
      <c r="M681" s="1724">
        <f t="shared" si="58"/>
        <v>1.9882849145588629E-2</v>
      </c>
      <c r="N681" s="1725">
        <v>54.390999999999998</v>
      </c>
      <c r="O681" s="1726">
        <f t="shared" si="59"/>
        <v>1.0814480478777111</v>
      </c>
      <c r="P681" s="1726">
        <f t="shared" si="60"/>
        <v>1192.9709487353177</v>
      </c>
      <c r="Q681" s="1727">
        <f t="shared" si="61"/>
        <v>64.886882872662667</v>
      </c>
    </row>
    <row r="682" spans="1:17" x14ac:dyDescent="0.2">
      <c r="A682" s="1235"/>
      <c r="B682" s="995">
        <v>3</v>
      </c>
      <c r="C682" s="1719" t="s">
        <v>194</v>
      </c>
      <c r="D682" s="1720">
        <v>20</v>
      </c>
      <c r="E682" s="1720">
        <v>1994</v>
      </c>
      <c r="F682" s="1721">
        <v>27.08</v>
      </c>
      <c r="G682" s="1722">
        <v>2.10093</v>
      </c>
      <c r="H682" s="1721">
        <v>2.72</v>
      </c>
      <c r="I682" s="1722">
        <v>22.259072</v>
      </c>
      <c r="J682" s="1721">
        <v>1120.8599999999999</v>
      </c>
      <c r="K682" s="1723">
        <v>22.259072</v>
      </c>
      <c r="L682" s="1721">
        <v>1120.8599999999999</v>
      </c>
      <c r="M682" s="1724">
        <f t="shared" si="58"/>
        <v>1.9858922612993594E-2</v>
      </c>
      <c r="N682" s="1725">
        <v>54.390999999999998</v>
      </c>
      <c r="O682" s="1726">
        <f t="shared" si="59"/>
        <v>1.0801466598433345</v>
      </c>
      <c r="P682" s="1726">
        <f t="shared" si="60"/>
        <v>1191.5353567796158</v>
      </c>
      <c r="Q682" s="1727">
        <f t="shared" si="61"/>
        <v>64.808799590600074</v>
      </c>
    </row>
    <row r="683" spans="1:17" x14ac:dyDescent="0.2">
      <c r="A683" s="1235"/>
      <c r="B683" s="995">
        <v>4</v>
      </c>
      <c r="C683" s="1719" t="s">
        <v>217</v>
      </c>
      <c r="D683" s="1720">
        <v>85</v>
      </c>
      <c r="E683" s="1720">
        <v>1970</v>
      </c>
      <c r="F683" s="1721">
        <v>99.31</v>
      </c>
      <c r="G683" s="1722">
        <v>6.24892</v>
      </c>
      <c r="H683" s="1728">
        <v>13.6</v>
      </c>
      <c r="I683" s="1722">
        <v>79.461079999999995</v>
      </c>
      <c r="J683" s="1721">
        <v>3839.76</v>
      </c>
      <c r="K683" s="1723">
        <v>79.461079999999995</v>
      </c>
      <c r="L683" s="1721">
        <v>3839.76</v>
      </c>
      <c r="M683" s="1724">
        <f t="shared" si="58"/>
        <v>2.0694282976019333E-2</v>
      </c>
      <c r="N683" s="1725">
        <v>54.390999999999998</v>
      </c>
      <c r="O683" s="1726">
        <f t="shared" si="59"/>
        <v>1.1255827453486675</v>
      </c>
      <c r="P683" s="1726">
        <f t="shared" si="60"/>
        <v>1241.65697856116</v>
      </c>
      <c r="Q683" s="1727">
        <f t="shared" si="61"/>
        <v>67.534964720920058</v>
      </c>
    </row>
    <row r="684" spans="1:17" x14ac:dyDescent="0.2">
      <c r="A684" s="1235"/>
      <c r="B684" s="995">
        <v>5</v>
      </c>
      <c r="C684" s="1719" t="s">
        <v>192</v>
      </c>
      <c r="D684" s="1720">
        <v>35</v>
      </c>
      <c r="E684" s="1720">
        <v>1993</v>
      </c>
      <c r="F684" s="1721">
        <v>46.87</v>
      </c>
      <c r="G684" s="1722">
        <v>7.0569699999999997</v>
      </c>
      <c r="H684" s="1721">
        <v>5.44</v>
      </c>
      <c r="I684" s="1722">
        <v>34.373041000000001</v>
      </c>
      <c r="J684" s="1721">
        <v>2044.73</v>
      </c>
      <c r="K684" s="1723">
        <v>34.373041000000001</v>
      </c>
      <c r="L684" s="1721">
        <v>2044.73</v>
      </c>
      <c r="M684" s="1724">
        <f t="shared" si="58"/>
        <v>1.6810552493483247E-2</v>
      </c>
      <c r="N684" s="1725">
        <v>54.390999999999998</v>
      </c>
      <c r="O684" s="1726">
        <f t="shared" si="59"/>
        <v>0.91434276067304721</v>
      </c>
      <c r="P684" s="1726">
        <f t="shared" si="60"/>
        <v>1008.6331496089948</v>
      </c>
      <c r="Q684" s="1727">
        <f t="shared" si="61"/>
        <v>54.860565640382831</v>
      </c>
    </row>
    <row r="685" spans="1:17" x14ac:dyDescent="0.2">
      <c r="A685" s="1235"/>
      <c r="B685" s="995">
        <v>6</v>
      </c>
      <c r="C685" s="1719" t="s">
        <v>197</v>
      </c>
      <c r="D685" s="1720">
        <v>42</v>
      </c>
      <c r="E685" s="1720">
        <v>1994</v>
      </c>
      <c r="F685" s="1721">
        <v>42.59</v>
      </c>
      <c r="G685" s="1722">
        <v>3.4476800000000001</v>
      </c>
      <c r="H685" s="1721">
        <v>5.84</v>
      </c>
      <c r="I685" s="1722">
        <v>33.302314000000003</v>
      </c>
      <c r="J685" s="1721">
        <v>1808.75</v>
      </c>
      <c r="K685" s="1723">
        <v>33.302314000000003</v>
      </c>
      <c r="L685" s="1721">
        <v>1808.75</v>
      </c>
      <c r="M685" s="1724">
        <f t="shared" si="58"/>
        <v>1.841178382861092E-2</v>
      </c>
      <c r="N685" s="1725">
        <v>54.390999999999998</v>
      </c>
      <c r="O685" s="1726">
        <f t="shared" si="59"/>
        <v>1.0014353342219766</v>
      </c>
      <c r="P685" s="1726">
        <f t="shared" si="60"/>
        <v>1104.7070297166554</v>
      </c>
      <c r="Q685" s="1727">
        <f t="shared" si="61"/>
        <v>60.086120053318595</v>
      </c>
    </row>
    <row r="686" spans="1:17" ht="12" thickBot="1" x14ac:dyDescent="0.25">
      <c r="A686" s="1235"/>
      <c r="B686" s="995">
        <v>7</v>
      </c>
      <c r="C686" s="1729" t="s">
        <v>353</v>
      </c>
      <c r="D686" s="160">
        <v>26</v>
      </c>
      <c r="E686" s="1730">
        <v>1998</v>
      </c>
      <c r="F686" s="167">
        <v>36.159999999999997</v>
      </c>
      <c r="G686" s="1731">
        <v>1.83158</v>
      </c>
      <c r="H686" s="167">
        <v>4.16</v>
      </c>
      <c r="I686" s="1731">
        <v>30.168420000000001</v>
      </c>
      <c r="J686" s="1732">
        <v>1812.49</v>
      </c>
      <c r="K686" s="1733">
        <v>30.168420000000001</v>
      </c>
      <c r="L686" s="167">
        <v>1812.49</v>
      </c>
      <c r="M686" s="1734">
        <f t="shared" si="58"/>
        <v>1.6644737350275038E-2</v>
      </c>
      <c r="N686" s="1735">
        <v>54.390999999999998</v>
      </c>
      <c r="O686" s="104">
        <f t="shared" si="59"/>
        <v>0.90532390921880956</v>
      </c>
      <c r="P686" s="104">
        <f t="shared" si="60"/>
        <v>998.68424101650226</v>
      </c>
      <c r="Q686" s="1736">
        <f t="shared" si="61"/>
        <v>54.319434553128573</v>
      </c>
    </row>
    <row r="687" spans="1:17" ht="12.75" customHeight="1" x14ac:dyDescent="0.2">
      <c r="A687" s="1235"/>
      <c r="B687" s="113">
        <v>8</v>
      </c>
      <c r="C687" s="105"/>
      <c r="D687" s="113"/>
      <c r="E687" s="113"/>
      <c r="F687" s="350"/>
      <c r="G687" s="707"/>
      <c r="H687" s="350"/>
      <c r="I687" s="707"/>
      <c r="J687" s="350"/>
      <c r="K687" s="708"/>
      <c r="L687" s="350"/>
      <c r="M687" s="709"/>
      <c r="N687" s="710"/>
      <c r="O687" s="351"/>
      <c r="P687" s="351"/>
      <c r="Q687" s="352"/>
    </row>
    <row r="688" spans="1:17" x14ac:dyDescent="0.2">
      <c r="A688" s="1235"/>
      <c r="B688" s="113">
        <v>9</v>
      </c>
      <c r="C688" s="105"/>
      <c r="D688" s="113"/>
      <c r="E688" s="113"/>
      <c r="F688" s="350"/>
      <c r="G688" s="707"/>
      <c r="H688" s="350"/>
      <c r="I688" s="707"/>
      <c r="J688" s="350"/>
      <c r="K688" s="708"/>
      <c r="L688" s="350"/>
      <c r="M688" s="709"/>
      <c r="N688" s="710"/>
      <c r="O688" s="351"/>
      <c r="P688" s="351"/>
      <c r="Q688" s="352"/>
    </row>
    <row r="689" spans="1:17" ht="12" thickBot="1" x14ac:dyDescent="0.25">
      <c r="A689" s="1236"/>
      <c r="B689" s="129"/>
      <c r="C689" s="1003"/>
      <c r="D689" s="129"/>
      <c r="E689" s="129"/>
      <c r="F689" s="1004"/>
      <c r="G689" s="1005"/>
      <c r="H689" s="1004"/>
      <c r="I689" s="1005"/>
      <c r="J689" s="1006"/>
      <c r="K689" s="1007"/>
      <c r="L689" s="1006"/>
      <c r="M689" s="1008"/>
      <c r="N689" s="1009"/>
      <c r="O689" s="1010"/>
      <c r="P689" s="1010"/>
      <c r="Q689" s="1011"/>
    </row>
    <row r="690" spans="1:17" ht="12.75" customHeight="1" x14ac:dyDescent="0.2">
      <c r="A690" s="1162" t="s">
        <v>352</v>
      </c>
      <c r="B690" s="1001">
        <v>1</v>
      </c>
      <c r="C690" s="1737" t="s">
        <v>220</v>
      </c>
      <c r="D690" s="1738">
        <v>8</v>
      </c>
      <c r="E690" s="1738">
        <v>1976</v>
      </c>
      <c r="F690" s="1739">
        <v>9.61</v>
      </c>
      <c r="G690" s="1740"/>
      <c r="H690" s="1740"/>
      <c r="I690" s="1739">
        <v>9.61</v>
      </c>
      <c r="J690" s="1739">
        <v>404.24</v>
      </c>
      <c r="K690" s="1741">
        <v>9.61</v>
      </c>
      <c r="L690" s="1739">
        <v>404.24</v>
      </c>
      <c r="M690" s="1742">
        <f t="shared" ref="M690:M697" si="62">K690/L690</f>
        <v>2.3773006134969323E-2</v>
      </c>
      <c r="N690" s="1743">
        <v>54.390999999999998</v>
      </c>
      <c r="O690" s="1744">
        <f t="shared" ref="O690:O697" si="63">M690*N690</f>
        <v>1.2930375766871165</v>
      </c>
      <c r="P690" s="1744">
        <f t="shared" ref="P690:P697" si="64">M690*1000*60</f>
        <v>1426.3803680981594</v>
      </c>
      <c r="Q690" s="1745">
        <f t="shared" ref="Q690:Q697" si="65">O690*60</f>
        <v>77.582254601226992</v>
      </c>
    </row>
    <row r="691" spans="1:17" x14ac:dyDescent="0.2">
      <c r="A691" s="1163"/>
      <c r="B691" s="994">
        <v>2</v>
      </c>
      <c r="C691" s="138" t="s">
        <v>221</v>
      </c>
      <c r="D691" s="139">
        <v>9</v>
      </c>
      <c r="E691" s="139">
        <v>1961</v>
      </c>
      <c r="F691" s="142">
        <v>8.66</v>
      </c>
      <c r="G691" s="86"/>
      <c r="H691" s="86"/>
      <c r="I691" s="142">
        <v>8.66</v>
      </c>
      <c r="J691" s="142">
        <v>432.53</v>
      </c>
      <c r="K691" s="1746">
        <v>8.66</v>
      </c>
      <c r="L691" s="142">
        <v>432.53</v>
      </c>
      <c r="M691" s="1747">
        <f t="shared" si="62"/>
        <v>2.0021732596582898E-2</v>
      </c>
      <c r="N691" s="1748">
        <v>54.390999999999998</v>
      </c>
      <c r="O691" s="143">
        <f t="shared" si="63"/>
        <v>1.0890020576607404</v>
      </c>
      <c r="P691" s="143">
        <f t="shared" si="64"/>
        <v>1201.3039557949737</v>
      </c>
      <c r="Q691" s="144">
        <f t="shared" si="65"/>
        <v>65.340123459644431</v>
      </c>
    </row>
    <row r="692" spans="1:17" x14ac:dyDescent="0.2">
      <c r="A692" s="1163"/>
      <c r="B692" s="994">
        <v>3</v>
      </c>
      <c r="C692" s="138" t="s">
        <v>222</v>
      </c>
      <c r="D692" s="139">
        <v>16</v>
      </c>
      <c r="E692" s="139">
        <v>1964</v>
      </c>
      <c r="F692" s="142">
        <v>18.149999999999999</v>
      </c>
      <c r="G692" s="86"/>
      <c r="H692" s="86"/>
      <c r="I692" s="142">
        <v>18.149999999999999</v>
      </c>
      <c r="J692" s="142">
        <v>606.77</v>
      </c>
      <c r="K692" s="1746">
        <v>18.149999999999999</v>
      </c>
      <c r="L692" s="142">
        <v>606.77</v>
      </c>
      <c r="M692" s="1747">
        <f t="shared" si="62"/>
        <v>2.9912487433459135E-2</v>
      </c>
      <c r="N692" s="1748">
        <v>54.390999999999998</v>
      </c>
      <c r="O692" s="143">
        <f t="shared" si="63"/>
        <v>1.6269701039932758</v>
      </c>
      <c r="P692" s="143">
        <f t="shared" si="64"/>
        <v>1794.749246007548</v>
      </c>
      <c r="Q692" s="144">
        <f t="shared" si="65"/>
        <v>97.618206239596546</v>
      </c>
    </row>
    <row r="693" spans="1:17" x14ac:dyDescent="0.2">
      <c r="A693" s="1163"/>
      <c r="B693" s="994">
        <v>4</v>
      </c>
      <c r="C693" s="138" t="s">
        <v>223</v>
      </c>
      <c r="D693" s="139">
        <v>24</v>
      </c>
      <c r="E693" s="139">
        <v>1960</v>
      </c>
      <c r="F693" s="142">
        <v>22.23</v>
      </c>
      <c r="G693" s="86"/>
      <c r="H693" s="86"/>
      <c r="I693" s="142">
        <v>22.23</v>
      </c>
      <c r="J693" s="142">
        <v>914.41</v>
      </c>
      <c r="K693" s="1746">
        <v>22.23</v>
      </c>
      <c r="L693" s="142">
        <v>914.41</v>
      </c>
      <c r="M693" s="1747">
        <f t="shared" si="62"/>
        <v>2.4310757756367495E-2</v>
      </c>
      <c r="N693" s="1748">
        <v>54.390999999999998</v>
      </c>
      <c r="O693" s="143">
        <f t="shared" si="63"/>
        <v>1.3222864251265845</v>
      </c>
      <c r="P693" s="143">
        <f t="shared" si="64"/>
        <v>1458.6454653820497</v>
      </c>
      <c r="Q693" s="144">
        <f t="shared" si="65"/>
        <v>79.337185507595066</v>
      </c>
    </row>
    <row r="694" spans="1:17" x14ac:dyDescent="0.2">
      <c r="A694" s="1163"/>
      <c r="B694" s="994">
        <v>5</v>
      </c>
      <c r="C694" s="138" t="s">
        <v>224</v>
      </c>
      <c r="D694" s="139">
        <v>24</v>
      </c>
      <c r="E694" s="139">
        <v>1961</v>
      </c>
      <c r="F694" s="142">
        <v>25.82</v>
      </c>
      <c r="G694" s="86"/>
      <c r="H694" s="86"/>
      <c r="I694" s="142">
        <v>25.82</v>
      </c>
      <c r="J694" s="142">
        <v>909.58</v>
      </c>
      <c r="K694" s="1746">
        <v>25.82</v>
      </c>
      <c r="L694" s="142">
        <v>909.58</v>
      </c>
      <c r="M694" s="1747">
        <f t="shared" si="62"/>
        <v>2.8386727940368083E-2</v>
      </c>
      <c r="N694" s="1748">
        <v>54.390999999999998</v>
      </c>
      <c r="O694" s="143">
        <f t="shared" si="63"/>
        <v>1.5439825194045602</v>
      </c>
      <c r="P694" s="143">
        <f t="shared" si="64"/>
        <v>1703.203676422085</v>
      </c>
      <c r="Q694" s="144">
        <f t="shared" si="65"/>
        <v>92.638951164273607</v>
      </c>
    </row>
    <row r="695" spans="1:17" x14ac:dyDescent="0.2">
      <c r="A695" s="1163"/>
      <c r="B695" s="994">
        <v>6</v>
      </c>
      <c r="C695" s="1749" t="s">
        <v>225</v>
      </c>
      <c r="D695" s="1750">
        <v>10</v>
      </c>
      <c r="E695" s="1750">
        <v>1938</v>
      </c>
      <c r="F695" s="1751">
        <v>10.53</v>
      </c>
      <c r="G695" s="1752"/>
      <c r="H695" s="1752"/>
      <c r="I695" s="1751">
        <v>10.53</v>
      </c>
      <c r="J695" s="1751">
        <v>304.82</v>
      </c>
      <c r="K695" s="1753">
        <v>10.53</v>
      </c>
      <c r="L695" s="142">
        <v>304.82</v>
      </c>
      <c r="M695" s="1747">
        <f t="shared" si="62"/>
        <v>3.4544977363690048E-2</v>
      </c>
      <c r="N695" s="1748">
        <v>54.390999999999998</v>
      </c>
      <c r="O695" s="143">
        <f t="shared" si="63"/>
        <v>1.8789358637884652</v>
      </c>
      <c r="P695" s="143">
        <f t="shared" si="64"/>
        <v>2072.6986418214028</v>
      </c>
      <c r="Q695" s="144">
        <f t="shared" si="65"/>
        <v>112.73615182730791</v>
      </c>
    </row>
    <row r="696" spans="1:17" x14ac:dyDescent="0.2">
      <c r="A696" s="1163"/>
      <c r="B696" s="994">
        <v>7</v>
      </c>
      <c r="C696" s="138" t="s">
        <v>219</v>
      </c>
      <c r="D696" s="139">
        <v>7</v>
      </c>
      <c r="E696" s="139">
        <v>1955</v>
      </c>
      <c r="F696" s="142">
        <v>9.15</v>
      </c>
      <c r="G696" s="86"/>
      <c r="H696" s="86"/>
      <c r="I696" s="142">
        <v>9.15</v>
      </c>
      <c r="J696" s="142">
        <v>326.22000000000003</v>
      </c>
      <c r="K696" s="1746">
        <v>9.15</v>
      </c>
      <c r="L696" s="142">
        <v>326.22000000000003</v>
      </c>
      <c r="M696" s="1747">
        <f t="shared" si="62"/>
        <v>2.8048556189074855E-2</v>
      </c>
      <c r="N696" s="1748">
        <v>54.390999999999998</v>
      </c>
      <c r="O696" s="143">
        <f t="shared" si="63"/>
        <v>1.5255890196799704</v>
      </c>
      <c r="P696" s="143">
        <f t="shared" si="64"/>
        <v>1682.9133713444912</v>
      </c>
      <c r="Q696" s="144">
        <f t="shared" si="65"/>
        <v>91.535341180798227</v>
      </c>
    </row>
    <row r="697" spans="1:17" ht="12" thickBot="1" x14ac:dyDescent="0.25">
      <c r="A697" s="1163"/>
      <c r="B697" s="994">
        <v>8</v>
      </c>
      <c r="C697" s="145" t="s">
        <v>226</v>
      </c>
      <c r="D697" s="146">
        <v>8</v>
      </c>
      <c r="E697" s="146">
        <v>1960</v>
      </c>
      <c r="F697" s="1754">
        <v>6.32</v>
      </c>
      <c r="G697" s="1755"/>
      <c r="H697" s="1755"/>
      <c r="I697" s="1754">
        <v>6.32</v>
      </c>
      <c r="J697" s="1754">
        <v>288.58</v>
      </c>
      <c r="K697" s="1756">
        <v>6.32</v>
      </c>
      <c r="L697" s="1754">
        <v>288.58</v>
      </c>
      <c r="M697" s="1757">
        <f t="shared" si="62"/>
        <v>2.1900339593873452E-2</v>
      </c>
      <c r="N697" s="1758">
        <v>54.390999999999998</v>
      </c>
      <c r="O697" s="1759">
        <f t="shared" si="63"/>
        <v>1.1911813708503709</v>
      </c>
      <c r="P697" s="1759">
        <f t="shared" si="64"/>
        <v>1314.020375632407</v>
      </c>
      <c r="Q697" s="1760">
        <f t="shared" si="65"/>
        <v>71.47088225102226</v>
      </c>
    </row>
    <row r="698" spans="1:17" x14ac:dyDescent="0.2">
      <c r="A698" s="1163"/>
      <c r="B698" s="17"/>
      <c r="C698" s="21"/>
      <c r="D698" s="17"/>
      <c r="E698" s="17"/>
      <c r="F698" s="816"/>
      <c r="G698" s="814"/>
      <c r="H698" s="126"/>
      <c r="I698" s="814"/>
      <c r="J698" s="24"/>
      <c r="K698" s="131"/>
      <c r="L698" s="24"/>
      <c r="M698" s="288"/>
      <c r="N698" s="64"/>
      <c r="O698" s="33"/>
      <c r="P698" s="33"/>
      <c r="Q698" s="34"/>
    </row>
    <row r="699" spans="1:17" ht="12" thickBot="1" x14ac:dyDescent="0.25">
      <c r="A699" s="1164"/>
      <c r="B699" s="18"/>
      <c r="C699" s="22"/>
      <c r="D699" s="18"/>
      <c r="E699" s="18"/>
      <c r="F699" s="817"/>
      <c r="G699" s="815"/>
      <c r="H699" s="133"/>
      <c r="I699" s="815"/>
      <c r="J699" s="26"/>
      <c r="K699" s="134"/>
      <c r="L699" s="26"/>
      <c r="M699" s="289"/>
      <c r="N699" s="132"/>
      <c r="O699" s="35"/>
      <c r="P699" s="35"/>
      <c r="Q699" s="123"/>
    </row>
    <row r="701" spans="1:17" ht="15" x14ac:dyDescent="0.2">
      <c r="A701" s="1180" t="s">
        <v>253</v>
      </c>
      <c r="B701" s="1180"/>
      <c r="C701" s="1180"/>
      <c r="D701" s="1180"/>
      <c r="E701" s="1180"/>
      <c r="F701" s="1180"/>
      <c r="G701" s="1180"/>
      <c r="H701" s="1180"/>
      <c r="I701" s="1180"/>
      <c r="J701" s="1180"/>
      <c r="K701" s="1180"/>
      <c r="L701" s="1180"/>
      <c r="M701" s="1180"/>
      <c r="N701" s="1180"/>
      <c r="O701" s="1180"/>
      <c r="P701" s="1180"/>
      <c r="Q701" s="1180"/>
    </row>
    <row r="702" spans="1:17" ht="13.5" thickBot="1" x14ac:dyDescent="0.25">
      <c r="A702" s="460"/>
      <c r="B702" s="460"/>
      <c r="C702" s="460"/>
      <c r="D702" s="460"/>
      <c r="E702" s="1165" t="s">
        <v>268</v>
      </c>
      <c r="F702" s="1165"/>
      <c r="G702" s="1165"/>
      <c r="H702" s="1165"/>
      <c r="I702" s="460">
        <v>1.3</v>
      </c>
      <c r="J702" s="460" t="s">
        <v>267</v>
      </c>
      <c r="K702" s="460" t="s">
        <v>269</v>
      </c>
      <c r="L702" s="460">
        <v>501</v>
      </c>
      <c r="M702" s="460"/>
      <c r="N702" s="460"/>
      <c r="O702" s="460"/>
      <c r="P702" s="460"/>
      <c r="Q702" s="460"/>
    </row>
    <row r="703" spans="1:17" ht="12.75" customHeight="1" x14ac:dyDescent="0.2">
      <c r="A703" s="1181" t="s">
        <v>1</v>
      </c>
      <c r="B703" s="1183" t="s">
        <v>0</v>
      </c>
      <c r="C703" s="1185" t="s">
        <v>2</v>
      </c>
      <c r="D703" s="1185" t="s">
        <v>3</v>
      </c>
      <c r="E703" s="1185" t="s">
        <v>11</v>
      </c>
      <c r="F703" s="1188" t="s">
        <v>12</v>
      </c>
      <c r="G703" s="1189"/>
      <c r="H703" s="1189"/>
      <c r="I703" s="1190"/>
      <c r="J703" s="1185" t="s">
        <v>4</v>
      </c>
      <c r="K703" s="1185" t="s">
        <v>13</v>
      </c>
      <c r="L703" s="1185" t="s">
        <v>5</v>
      </c>
      <c r="M703" s="1185" t="s">
        <v>6</v>
      </c>
      <c r="N703" s="1185" t="s">
        <v>14</v>
      </c>
      <c r="O703" s="1204" t="s">
        <v>15</v>
      </c>
      <c r="P703" s="1185" t="s">
        <v>22</v>
      </c>
      <c r="Q703" s="1193" t="s">
        <v>23</v>
      </c>
    </row>
    <row r="704" spans="1:17" s="2" customFormat="1" ht="33.75" x14ac:dyDescent="0.2">
      <c r="A704" s="1182"/>
      <c r="B704" s="1184"/>
      <c r="C704" s="1186"/>
      <c r="D704" s="1187"/>
      <c r="E704" s="1187"/>
      <c r="F704" s="968" t="s">
        <v>16</v>
      </c>
      <c r="G704" s="968" t="s">
        <v>17</v>
      </c>
      <c r="H704" s="968" t="s">
        <v>18</v>
      </c>
      <c r="I704" s="968" t="s">
        <v>19</v>
      </c>
      <c r="J704" s="1187"/>
      <c r="K704" s="1187"/>
      <c r="L704" s="1187"/>
      <c r="M704" s="1187"/>
      <c r="N704" s="1187"/>
      <c r="O704" s="1205"/>
      <c r="P704" s="1187"/>
      <c r="Q704" s="1194"/>
    </row>
    <row r="705" spans="1:17" s="3" customFormat="1" ht="13.5" customHeight="1" thickBot="1" x14ac:dyDescent="0.25">
      <c r="A705" s="1227"/>
      <c r="B705" s="1228"/>
      <c r="C705" s="1229"/>
      <c r="D705" s="28" t="s">
        <v>7</v>
      </c>
      <c r="E705" s="28" t="s">
        <v>8</v>
      </c>
      <c r="F705" s="28" t="s">
        <v>9</v>
      </c>
      <c r="G705" s="28" t="s">
        <v>9</v>
      </c>
      <c r="H705" s="28" t="s">
        <v>9</v>
      </c>
      <c r="I705" s="28" t="s">
        <v>9</v>
      </c>
      <c r="J705" s="28" t="s">
        <v>20</v>
      </c>
      <c r="K705" s="28" t="s">
        <v>9</v>
      </c>
      <c r="L705" s="28" t="s">
        <v>20</v>
      </c>
      <c r="M705" s="28" t="s">
        <v>52</v>
      </c>
      <c r="N705" s="28" t="s">
        <v>294</v>
      </c>
      <c r="O705" s="28" t="s">
        <v>295</v>
      </c>
      <c r="P705" s="751" t="s">
        <v>24</v>
      </c>
      <c r="Q705" s="752" t="s">
        <v>296</v>
      </c>
    </row>
    <row r="706" spans="1:17" s="40" customFormat="1" ht="12.75" customHeight="1" x14ac:dyDescent="0.2">
      <c r="A706" s="1309" t="s">
        <v>10</v>
      </c>
      <c r="B706" s="43">
        <v>1</v>
      </c>
      <c r="C706" s="353" t="s">
        <v>613</v>
      </c>
      <c r="D706" s="311">
        <v>25</v>
      </c>
      <c r="E706" s="311" t="s">
        <v>266</v>
      </c>
      <c r="F706" s="241">
        <f t="shared" ref="F706:F710" si="66">+G706+H706+I706</f>
        <v>8.689997</v>
      </c>
      <c r="G706" s="287">
        <v>1.809353</v>
      </c>
      <c r="H706" s="287">
        <v>3.68</v>
      </c>
      <c r="I706" s="287">
        <v>3.200644</v>
      </c>
      <c r="J706" s="287">
        <v>971.5</v>
      </c>
      <c r="K706" s="312">
        <v>3.200644</v>
      </c>
      <c r="L706" s="287">
        <v>971.5</v>
      </c>
      <c r="M706" s="313">
        <f>K706/L706</f>
        <v>3.294538342768914E-3</v>
      </c>
      <c r="N706" s="354">
        <v>61.694000000000003</v>
      </c>
      <c r="O706" s="315">
        <f>M706*N706</f>
        <v>0.2032532485187854</v>
      </c>
      <c r="P706" s="315">
        <f>M706*60*1000</f>
        <v>197.67230056613482</v>
      </c>
      <c r="Q706" s="316">
        <f>P706*N706/1000</f>
        <v>12.195194911127123</v>
      </c>
    </row>
    <row r="707" spans="1:17" s="40" customFormat="1" x14ac:dyDescent="0.2">
      <c r="A707" s="1309"/>
      <c r="B707" s="43">
        <v>2</v>
      </c>
      <c r="C707" s="356" t="s">
        <v>614</v>
      </c>
      <c r="D707" s="317">
        <v>12</v>
      </c>
      <c r="E707" s="317" t="s">
        <v>266</v>
      </c>
      <c r="F707" s="241">
        <f t="shared" si="66"/>
        <v>5.67</v>
      </c>
      <c r="G707" s="241">
        <v>1.004003</v>
      </c>
      <c r="H707" s="241">
        <v>1.92</v>
      </c>
      <c r="I707" s="241">
        <v>2.745997</v>
      </c>
      <c r="J707" s="241">
        <v>699.92</v>
      </c>
      <c r="K707" s="318">
        <v>2.745997</v>
      </c>
      <c r="L707" s="241">
        <v>699.92</v>
      </c>
      <c r="M707" s="242">
        <f t="shared" ref="M707:M711" si="67">K707/L707</f>
        <v>3.9233012344267919E-3</v>
      </c>
      <c r="N707" s="357">
        <v>61.694000000000003</v>
      </c>
      <c r="O707" s="319">
        <f t="shared" ref="O707:O711" si="68">M707*N707</f>
        <v>0.2420441463567265</v>
      </c>
      <c r="P707" s="315">
        <f t="shared" ref="P707:P711" si="69">M707*60*1000</f>
        <v>235.39807406560752</v>
      </c>
      <c r="Q707" s="320">
        <f t="shared" ref="Q707:Q711" si="70">P707*N707/1000</f>
        <v>14.522648781403589</v>
      </c>
    </row>
    <row r="708" spans="1:17" s="40" customFormat="1" x14ac:dyDescent="0.2">
      <c r="A708" s="1310"/>
      <c r="B708" s="39">
        <v>3</v>
      </c>
      <c r="C708" s="356" t="s">
        <v>615</v>
      </c>
      <c r="D708" s="317">
        <v>41</v>
      </c>
      <c r="E708" s="317" t="s">
        <v>266</v>
      </c>
      <c r="F708" s="241">
        <f t="shared" si="66"/>
        <v>20.289884000000001</v>
      </c>
      <c r="G708" s="241">
        <v>2.6855739999999999</v>
      </c>
      <c r="H708" s="241">
        <v>6.32</v>
      </c>
      <c r="I708" s="241">
        <v>11.28431</v>
      </c>
      <c r="J708" s="241">
        <v>2250.7399999999998</v>
      </c>
      <c r="K708" s="318">
        <v>11.28431</v>
      </c>
      <c r="L708" s="241">
        <v>2250.7399999999998</v>
      </c>
      <c r="M708" s="242">
        <f t="shared" si="67"/>
        <v>5.013599971564908E-3</v>
      </c>
      <c r="N708" s="357">
        <v>61.694000000000003</v>
      </c>
      <c r="O708" s="319">
        <f t="shared" si="68"/>
        <v>0.30930903664572545</v>
      </c>
      <c r="P708" s="315">
        <f t="shared" si="69"/>
        <v>300.81599829389449</v>
      </c>
      <c r="Q708" s="320">
        <f t="shared" si="70"/>
        <v>18.558542198743531</v>
      </c>
    </row>
    <row r="709" spans="1:17" s="40" customFormat="1" ht="12.75" customHeight="1" x14ac:dyDescent="0.2">
      <c r="A709" s="1310"/>
      <c r="B709" s="39">
        <v>4</v>
      </c>
      <c r="C709" s="356" t="s">
        <v>616</v>
      </c>
      <c r="D709" s="317">
        <v>40</v>
      </c>
      <c r="E709" s="317" t="s">
        <v>266</v>
      </c>
      <c r="F709" s="241">
        <f t="shared" si="66"/>
        <v>20.660004000000001</v>
      </c>
      <c r="G709" s="241">
        <v>2.9314740000000001</v>
      </c>
      <c r="H709" s="241">
        <v>6.17</v>
      </c>
      <c r="I709" s="241">
        <v>11.558529999999999</v>
      </c>
      <c r="J709" s="241">
        <v>2233.8000000000002</v>
      </c>
      <c r="K709" s="318">
        <v>11.558529999999999</v>
      </c>
      <c r="L709" s="241">
        <v>2233.8000000000002</v>
      </c>
      <c r="M709" s="242">
        <f t="shared" si="67"/>
        <v>5.1743799803026227E-3</v>
      </c>
      <c r="N709" s="357">
        <v>61.694000000000003</v>
      </c>
      <c r="O709" s="319">
        <f t="shared" si="68"/>
        <v>0.31922819850479001</v>
      </c>
      <c r="P709" s="315">
        <f t="shared" si="69"/>
        <v>310.46279881815735</v>
      </c>
      <c r="Q709" s="320">
        <f t="shared" si="70"/>
        <v>19.153691910287403</v>
      </c>
    </row>
    <row r="710" spans="1:17" s="40" customFormat="1" x14ac:dyDescent="0.2">
      <c r="A710" s="1310"/>
      <c r="B710" s="39">
        <v>5</v>
      </c>
      <c r="C710" s="356" t="s">
        <v>617</v>
      </c>
      <c r="D710" s="317">
        <v>76</v>
      </c>
      <c r="E710" s="317" t="s">
        <v>266</v>
      </c>
      <c r="F710" s="241">
        <f t="shared" si="66"/>
        <v>37.952719000000002</v>
      </c>
      <c r="G710" s="241">
        <v>5.3743689999999997</v>
      </c>
      <c r="H710" s="241">
        <v>11.84</v>
      </c>
      <c r="I710" s="241">
        <v>20.738350000000001</v>
      </c>
      <c r="J710" s="241">
        <v>4005.67</v>
      </c>
      <c r="K710" s="318">
        <v>20.738350000000001</v>
      </c>
      <c r="L710" s="241">
        <v>4005.67</v>
      </c>
      <c r="M710" s="242">
        <f t="shared" si="67"/>
        <v>5.177248749897021E-3</v>
      </c>
      <c r="N710" s="357">
        <v>61.694000000000003</v>
      </c>
      <c r="O710" s="319">
        <f t="shared" si="68"/>
        <v>0.31940518437614684</v>
      </c>
      <c r="P710" s="315">
        <f t="shared" si="69"/>
        <v>310.6349249938213</v>
      </c>
      <c r="Q710" s="320">
        <f t="shared" si="70"/>
        <v>19.164311062568814</v>
      </c>
    </row>
    <row r="711" spans="1:17" s="40" customFormat="1" x14ac:dyDescent="0.2">
      <c r="A711" s="1310"/>
      <c r="B711" s="44">
        <v>6</v>
      </c>
      <c r="C711" s="356" t="s">
        <v>618</v>
      </c>
      <c r="D711" s="317">
        <v>24</v>
      </c>
      <c r="E711" s="317" t="s">
        <v>266</v>
      </c>
      <c r="F711" s="241">
        <f>+G711+H711+I711</f>
        <v>12.769992000000002</v>
      </c>
      <c r="G711" s="241">
        <v>1.4925820000000001</v>
      </c>
      <c r="H711" s="241">
        <v>4.32</v>
      </c>
      <c r="I711" s="241">
        <v>6.9574100000000003</v>
      </c>
      <c r="J711" s="241">
        <v>1323.11</v>
      </c>
      <c r="K711" s="318">
        <v>6.9574100000000003</v>
      </c>
      <c r="L711" s="241">
        <v>1323.11</v>
      </c>
      <c r="M711" s="242">
        <f t="shared" si="67"/>
        <v>5.2583760987370675E-3</v>
      </c>
      <c r="N711" s="357">
        <v>61.694000000000003</v>
      </c>
      <c r="O711" s="319">
        <f t="shared" si="68"/>
        <v>0.32441025503548465</v>
      </c>
      <c r="P711" s="315">
        <f t="shared" si="69"/>
        <v>315.50256592422403</v>
      </c>
      <c r="Q711" s="320">
        <f t="shared" si="70"/>
        <v>19.464615302129076</v>
      </c>
    </row>
    <row r="712" spans="1:17" s="40" customFormat="1" x14ac:dyDescent="0.2">
      <c r="A712" s="1310"/>
      <c r="B712" s="44"/>
      <c r="C712" s="356"/>
      <c r="D712" s="317"/>
      <c r="E712" s="317"/>
      <c r="F712" s="241"/>
      <c r="G712" s="241"/>
      <c r="H712" s="241"/>
      <c r="I712" s="241"/>
      <c r="J712" s="241"/>
      <c r="K712" s="318"/>
      <c r="L712" s="241"/>
      <c r="M712" s="242"/>
      <c r="N712" s="357"/>
      <c r="O712" s="319"/>
      <c r="P712" s="315"/>
      <c r="Q712" s="320"/>
    </row>
    <row r="713" spans="1:17" s="40" customFormat="1" ht="12" thickBot="1" x14ac:dyDescent="0.25">
      <c r="A713" s="1311"/>
      <c r="B713" s="42"/>
      <c r="C713" s="54"/>
      <c r="D713" s="55"/>
      <c r="E713" s="56"/>
      <c r="F713" s="68"/>
      <c r="G713" s="68"/>
      <c r="H713" s="68"/>
      <c r="I713" s="68"/>
      <c r="J713" s="55"/>
      <c r="K713" s="68"/>
      <c r="L713" s="55"/>
      <c r="M713" s="66"/>
      <c r="N713" s="65"/>
      <c r="O713" s="65"/>
      <c r="P713" s="65"/>
      <c r="Q713" s="67"/>
    </row>
    <row r="714" spans="1:17" s="40" customFormat="1" ht="12.75" customHeight="1" x14ac:dyDescent="0.2">
      <c r="A714" s="1317" t="s">
        <v>25</v>
      </c>
      <c r="B714" s="135">
        <v>1</v>
      </c>
      <c r="C714" s="329" t="s">
        <v>619</v>
      </c>
      <c r="D714" s="322">
        <v>101</v>
      </c>
      <c r="E714" s="322" t="s">
        <v>266</v>
      </c>
      <c r="F714" s="323">
        <f t="shared" ref="F714:F717" si="71">+G714+H714+I714</f>
        <v>80.943982000000005</v>
      </c>
      <c r="G714" s="324">
        <v>6.0209330000000003</v>
      </c>
      <c r="H714" s="324">
        <v>13.94</v>
      </c>
      <c r="I714" s="323">
        <v>60.983049000000001</v>
      </c>
      <c r="J714" s="324">
        <v>4409.3900000000003</v>
      </c>
      <c r="K714" s="325">
        <v>60.983049000000001</v>
      </c>
      <c r="L714" s="324">
        <v>4409.3900000000003</v>
      </c>
      <c r="M714" s="326">
        <f>K714/L714</f>
        <v>1.3830268812692911E-2</v>
      </c>
      <c r="N714" s="395">
        <v>61.694000000000003</v>
      </c>
      <c r="O714" s="327">
        <f t="shared" ref="O714:O718" si="72">M714*N714</f>
        <v>0.85324460413027647</v>
      </c>
      <c r="P714" s="327">
        <f t="shared" ref="P714:P718" si="73">M714*60*1000</f>
        <v>829.81612876157465</v>
      </c>
      <c r="Q714" s="328">
        <f t="shared" ref="Q714:Q718" si="74">P714*N714/1000</f>
        <v>51.194676247816588</v>
      </c>
    </row>
    <row r="715" spans="1:17" s="40" customFormat="1" ht="12.75" customHeight="1" x14ac:dyDescent="0.2">
      <c r="A715" s="1318"/>
      <c r="B715" s="136">
        <v>2</v>
      </c>
      <c r="C715" s="329" t="s">
        <v>620</v>
      </c>
      <c r="D715" s="322">
        <v>104</v>
      </c>
      <c r="E715" s="322" t="s">
        <v>266</v>
      </c>
      <c r="F715" s="323">
        <f t="shared" si="71"/>
        <v>80.188987999999995</v>
      </c>
      <c r="G715" s="323">
        <v>4.7302609999999996</v>
      </c>
      <c r="H715" s="323">
        <v>14.2704</v>
      </c>
      <c r="I715" s="323">
        <v>61.188327000000001</v>
      </c>
      <c r="J715" s="323">
        <v>4425.3999999999996</v>
      </c>
      <c r="K715" s="330">
        <v>61.188330000000001</v>
      </c>
      <c r="L715" s="323">
        <v>4425.3999999999996</v>
      </c>
      <c r="M715" s="326">
        <f>K715/L715</f>
        <v>1.3826621322366341E-2</v>
      </c>
      <c r="N715" s="396">
        <v>61.694000000000003</v>
      </c>
      <c r="O715" s="327">
        <f t="shared" si="72"/>
        <v>0.85301957586206911</v>
      </c>
      <c r="P715" s="327">
        <f t="shared" si="73"/>
        <v>829.59727934198042</v>
      </c>
      <c r="Q715" s="328">
        <f t="shared" si="74"/>
        <v>51.181174551724141</v>
      </c>
    </row>
    <row r="716" spans="1:17" ht="12.75" customHeight="1" x14ac:dyDescent="0.2">
      <c r="A716" s="1318"/>
      <c r="B716" s="106">
        <v>3</v>
      </c>
      <c r="C716" s="397" t="s">
        <v>621</v>
      </c>
      <c r="D716" s="322">
        <v>55</v>
      </c>
      <c r="E716" s="322" t="s">
        <v>266</v>
      </c>
      <c r="F716" s="323">
        <f t="shared" si="71"/>
        <v>50.199997000000003</v>
      </c>
      <c r="G716" s="323">
        <v>3.8033649999999999</v>
      </c>
      <c r="H716" s="323">
        <v>8.56</v>
      </c>
      <c r="I716" s="323">
        <v>37.836632000000002</v>
      </c>
      <c r="J716" s="323">
        <v>2747.31</v>
      </c>
      <c r="K716" s="330">
        <v>61.694000000000003</v>
      </c>
      <c r="L716" s="323">
        <v>2747.31</v>
      </c>
      <c r="M716" s="331">
        <f t="shared" ref="M716:M718" si="75">K716/L716</f>
        <v>2.2456148013875393E-2</v>
      </c>
      <c r="N716" s="396">
        <v>61.694000000000003</v>
      </c>
      <c r="O716" s="327">
        <f t="shared" si="72"/>
        <v>1.3854095955680286</v>
      </c>
      <c r="P716" s="327">
        <f t="shared" si="73"/>
        <v>1347.3688808325235</v>
      </c>
      <c r="Q716" s="332">
        <f t="shared" si="74"/>
        <v>83.124575734081702</v>
      </c>
    </row>
    <row r="717" spans="1:17" ht="12.75" customHeight="1" x14ac:dyDescent="0.2">
      <c r="A717" s="1318"/>
      <c r="B717" s="106">
        <v>4</v>
      </c>
      <c r="C717" s="397" t="s">
        <v>622</v>
      </c>
      <c r="D717" s="322">
        <v>61</v>
      </c>
      <c r="E717" s="322" t="s">
        <v>266</v>
      </c>
      <c r="F717" s="323">
        <f t="shared" si="71"/>
        <v>54.110000999999997</v>
      </c>
      <c r="G717" s="323">
        <v>4.0253990000000002</v>
      </c>
      <c r="H717" s="323">
        <v>8.16</v>
      </c>
      <c r="I717" s="323">
        <v>41.924602</v>
      </c>
      <c r="J717" s="323">
        <v>3129.7</v>
      </c>
      <c r="K717" s="330">
        <v>41.924599999999998</v>
      </c>
      <c r="L717" s="323">
        <v>3129.7</v>
      </c>
      <c r="M717" s="331">
        <f t="shared" si="75"/>
        <v>1.3395724829855897E-2</v>
      </c>
      <c r="N717" s="396">
        <v>61.694000000000003</v>
      </c>
      <c r="O717" s="398">
        <f t="shared" si="72"/>
        <v>0.82643584765312972</v>
      </c>
      <c r="P717" s="327">
        <f t="shared" si="73"/>
        <v>803.7434897913538</v>
      </c>
      <c r="Q717" s="332">
        <f t="shared" si="74"/>
        <v>49.586150859187789</v>
      </c>
    </row>
    <row r="718" spans="1:17" ht="12.75" customHeight="1" x14ac:dyDescent="0.2">
      <c r="A718" s="1318"/>
      <c r="B718" s="106">
        <v>5</v>
      </c>
      <c r="C718" s="397" t="s">
        <v>623</v>
      </c>
      <c r="D718" s="322">
        <v>45</v>
      </c>
      <c r="E718" s="322" t="s">
        <v>266</v>
      </c>
      <c r="F718" s="323">
        <f>+G718+H718+I718</f>
        <v>40.699992999999999</v>
      </c>
      <c r="G718" s="323">
        <v>2.8497590000000002</v>
      </c>
      <c r="H718" s="323">
        <v>6.72</v>
      </c>
      <c r="I718" s="323">
        <v>31.130234000000002</v>
      </c>
      <c r="J718" s="323">
        <v>2325.83</v>
      </c>
      <c r="K718" s="330">
        <v>31.130230000000001</v>
      </c>
      <c r="L718" s="323">
        <v>2325.83</v>
      </c>
      <c r="M718" s="331">
        <f t="shared" si="75"/>
        <v>1.3384568089671214E-2</v>
      </c>
      <c r="N718" s="396">
        <v>61.694000000000003</v>
      </c>
      <c r="O718" s="398">
        <f t="shared" si="72"/>
        <v>0.82574754372417591</v>
      </c>
      <c r="P718" s="327">
        <f t="shared" si="73"/>
        <v>803.07408538027289</v>
      </c>
      <c r="Q718" s="332">
        <f t="shared" si="74"/>
        <v>49.544852623450552</v>
      </c>
    </row>
    <row r="719" spans="1:17" ht="12.75" customHeight="1" x14ac:dyDescent="0.2">
      <c r="A719" s="1318"/>
      <c r="B719" s="106">
        <v>6</v>
      </c>
      <c r="C719" s="161"/>
      <c r="D719" s="101"/>
      <c r="E719" s="101"/>
      <c r="F719" s="156"/>
      <c r="G719" s="156"/>
      <c r="H719" s="156"/>
      <c r="I719" s="156"/>
      <c r="J719" s="156"/>
      <c r="K719" s="165"/>
      <c r="L719" s="156"/>
      <c r="M719" s="162"/>
      <c r="N719" s="163"/>
      <c r="O719" s="102"/>
      <c r="P719" s="100"/>
      <c r="Q719" s="103"/>
    </row>
    <row r="720" spans="1:17" ht="13.5" customHeight="1" thickBot="1" x14ac:dyDescent="0.25">
      <c r="A720" s="1319"/>
      <c r="B720" s="108"/>
      <c r="C720" s="119"/>
      <c r="D720" s="108"/>
      <c r="E720" s="108"/>
      <c r="F720" s="120"/>
      <c r="G720" s="120"/>
      <c r="H720" s="120"/>
      <c r="I720" s="120"/>
      <c r="J720" s="127"/>
      <c r="K720" s="120"/>
      <c r="L720" s="127"/>
      <c r="M720" s="122"/>
      <c r="N720" s="121"/>
      <c r="O720" s="121"/>
      <c r="P720" s="121"/>
      <c r="Q720" s="128"/>
    </row>
    <row r="721" spans="1:17" ht="13.5" customHeight="1" x14ac:dyDescent="0.2">
      <c r="A721" s="1314" t="s">
        <v>61</v>
      </c>
      <c r="B721" s="118">
        <v>1</v>
      </c>
      <c r="C721" s="366" t="s">
        <v>624</v>
      </c>
      <c r="D721" s="405">
        <v>56</v>
      </c>
      <c r="E721" s="405" t="s">
        <v>266</v>
      </c>
      <c r="F721" s="247">
        <f t="shared" ref="F721:F724" si="76">+G721+H721+I721</f>
        <v>57.199998999999998</v>
      </c>
      <c r="G721" s="245">
        <v>5.3465280000000002</v>
      </c>
      <c r="H721" s="245">
        <v>0.51</v>
      </c>
      <c r="I721" s="245">
        <v>51.343471000000001</v>
      </c>
      <c r="J721" s="245">
        <v>2418.66</v>
      </c>
      <c r="K721" s="333">
        <v>51.343470000000003</v>
      </c>
      <c r="L721" s="334">
        <v>2418.66</v>
      </c>
      <c r="M721" s="335">
        <f>K721/L721</f>
        <v>2.1228064300066983E-2</v>
      </c>
      <c r="N721" s="368">
        <v>61.694000000000003</v>
      </c>
      <c r="O721" s="336">
        <f>M721*N721</f>
        <v>1.3096441989283325</v>
      </c>
      <c r="P721" s="336">
        <f>M721*60*1000</f>
        <v>1273.6838580040192</v>
      </c>
      <c r="Q721" s="337">
        <f>P721*N721/1000</f>
        <v>78.578651935699966</v>
      </c>
    </row>
    <row r="722" spans="1:17" ht="13.5" customHeight="1" x14ac:dyDescent="0.2">
      <c r="A722" s="1315"/>
      <c r="B722" s="113">
        <v>2</v>
      </c>
      <c r="C722" s="367" t="s">
        <v>625</v>
      </c>
      <c r="D722" s="407">
        <v>12</v>
      </c>
      <c r="E722" s="407" t="s">
        <v>266</v>
      </c>
      <c r="F722" s="247">
        <f t="shared" si="76"/>
        <v>11.3</v>
      </c>
      <c r="G722" s="247">
        <v>0</v>
      </c>
      <c r="H722" s="247">
        <v>0</v>
      </c>
      <c r="I722" s="247">
        <v>11.3</v>
      </c>
      <c r="J722" s="247">
        <v>534.97</v>
      </c>
      <c r="K722" s="338">
        <v>11.3</v>
      </c>
      <c r="L722" s="247">
        <v>534.97</v>
      </c>
      <c r="M722" s="246">
        <f t="shared" ref="M722:M725" si="77">K722/L722</f>
        <v>2.1122679776436063E-2</v>
      </c>
      <c r="N722" s="377">
        <v>61.694000000000003</v>
      </c>
      <c r="O722" s="248">
        <f t="shared" ref="O722:O725" si="78">M722*N722</f>
        <v>1.3031426061274465</v>
      </c>
      <c r="P722" s="336">
        <f t="shared" ref="P722:P725" si="79">M722*60*1000</f>
        <v>1267.3607865861638</v>
      </c>
      <c r="Q722" s="249">
        <f t="shared" ref="Q722:Q725" si="80">P722*N722/1000</f>
        <v>78.188556367646797</v>
      </c>
    </row>
    <row r="723" spans="1:17" ht="13.5" customHeight="1" x14ac:dyDescent="0.2">
      <c r="A723" s="1315"/>
      <c r="B723" s="113">
        <v>3</v>
      </c>
      <c r="C723" s="367" t="s">
        <v>626</v>
      </c>
      <c r="D723" s="407">
        <v>48</v>
      </c>
      <c r="E723" s="407" t="s">
        <v>266</v>
      </c>
      <c r="F723" s="247">
        <f t="shared" si="76"/>
        <v>41.300001000000002</v>
      </c>
      <c r="G723" s="247">
        <v>1.0575669999999999</v>
      </c>
      <c r="H723" s="247">
        <v>0.42</v>
      </c>
      <c r="I723" s="247">
        <v>39.822434000000001</v>
      </c>
      <c r="J723" s="247">
        <v>1897.11</v>
      </c>
      <c r="K723" s="338">
        <v>39.822434000000001</v>
      </c>
      <c r="L723" s="247">
        <v>1897.11</v>
      </c>
      <c r="M723" s="246">
        <f t="shared" si="77"/>
        <v>2.0991104364006308E-2</v>
      </c>
      <c r="N723" s="377">
        <v>61.694000000000003</v>
      </c>
      <c r="O723" s="248">
        <f t="shared" si="78"/>
        <v>1.2950251926330052</v>
      </c>
      <c r="P723" s="336">
        <f t="shared" si="79"/>
        <v>1259.4662618403784</v>
      </c>
      <c r="Q723" s="249">
        <f t="shared" si="80"/>
        <v>77.701511557980311</v>
      </c>
    </row>
    <row r="724" spans="1:17" ht="13.5" customHeight="1" x14ac:dyDescent="0.2">
      <c r="A724" s="1315"/>
      <c r="B724" s="113">
        <v>4</v>
      </c>
      <c r="C724" s="367" t="s">
        <v>627</v>
      </c>
      <c r="D724" s="407">
        <v>24</v>
      </c>
      <c r="E724" s="407" t="s">
        <v>266</v>
      </c>
      <c r="F724" s="247">
        <f t="shared" si="76"/>
        <v>25.450001</v>
      </c>
      <c r="G724" s="247">
        <v>2.4106809999999999</v>
      </c>
      <c r="H724" s="247">
        <v>1.65</v>
      </c>
      <c r="I724" s="247">
        <v>21.389320000000001</v>
      </c>
      <c r="J724" s="377">
        <v>1071.6300000000001</v>
      </c>
      <c r="K724" s="338">
        <v>21.389320000000001</v>
      </c>
      <c r="L724" s="247">
        <v>1071.6300000000001</v>
      </c>
      <c r="M724" s="246">
        <f t="shared" si="77"/>
        <v>1.9959612926103227E-2</v>
      </c>
      <c r="N724" s="377">
        <v>61.694000000000003</v>
      </c>
      <c r="O724" s="248">
        <f t="shared" si="78"/>
        <v>1.2313883598630124</v>
      </c>
      <c r="P724" s="336">
        <f t="shared" si="79"/>
        <v>1197.5767755661936</v>
      </c>
      <c r="Q724" s="249">
        <f t="shared" si="80"/>
        <v>73.88330159178075</v>
      </c>
    </row>
    <row r="725" spans="1:17" ht="13.5" customHeight="1" x14ac:dyDescent="0.2">
      <c r="A725" s="1315"/>
      <c r="B725" s="113">
        <v>5</v>
      </c>
      <c r="C725" s="367" t="s">
        <v>628</v>
      </c>
      <c r="D725" s="407">
        <v>91</v>
      </c>
      <c r="E725" s="407" t="s">
        <v>266</v>
      </c>
      <c r="F725" s="247">
        <f>+G725+H725+I725</f>
        <v>103.68101</v>
      </c>
      <c r="G725" s="247">
        <v>5.2562509999999998</v>
      </c>
      <c r="H725" s="247">
        <v>10.337808000000001</v>
      </c>
      <c r="I725" s="247">
        <v>88.086950999999999</v>
      </c>
      <c r="J725" s="247">
        <v>4572.75</v>
      </c>
      <c r="K725" s="338">
        <v>88.086950999999999</v>
      </c>
      <c r="L725" s="247">
        <v>4572.75</v>
      </c>
      <c r="M725" s="246">
        <f t="shared" si="77"/>
        <v>1.9263452189601443E-2</v>
      </c>
      <c r="N725" s="377">
        <v>61.694000000000003</v>
      </c>
      <c r="O725" s="248">
        <f t="shared" si="78"/>
        <v>1.1884394193852714</v>
      </c>
      <c r="P725" s="336">
        <f t="shared" si="79"/>
        <v>1155.8071313760865</v>
      </c>
      <c r="Q725" s="249">
        <f t="shared" si="80"/>
        <v>71.306365163116283</v>
      </c>
    </row>
    <row r="726" spans="1:17" ht="13.5" customHeight="1" x14ac:dyDescent="0.2">
      <c r="A726" s="1315"/>
      <c r="B726" s="113"/>
      <c r="C726" s="367"/>
      <c r="D726" s="407"/>
      <c r="E726" s="407"/>
      <c r="F726" s="247"/>
      <c r="G726" s="247"/>
      <c r="H726" s="247"/>
      <c r="I726" s="247"/>
      <c r="J726" s="247"/>
      <c r="K726" s="338"/>
      <c r="L726" s="247"/>
      <c r="M726" s="246"/>
      <c r="N726" s="377"/>
      <c r="O726" s="248"/>
      <c r="P726" s="336"/>
      <c r="Q726" s="249"/>
    </row>
    <row r="727" spans="1:17" ht="13.5" customHeight="1" x14ac:dyDescent="0.2">
      <c r="A727" s="1315"/>
      <c r="B727" s="113"/>
      <c r="C727" s="367"/>
      <c r="D727" s="407"/>
      <c r="E727" s="407"/>
      <c r="F727" s="247"/>
      <c r="G727" s="247"/>
      <c r="H727" s="247"/>
      <c r="I727" s="247"/>
      <c r="J727" s="247"/>
      <c r="K727" s="338"/>
      <c r="L727" s="247"/>
      <c r="M727" s="246"/>
      <c r="N727" s="377"/>
      <c r="O727" s="248"/>
      <c r="P727" s="336"/>
      <c r="Q727" s="249"/>
    </row>
    <row r="728" spans="1:17" ht="13.5" customHeight="1" thickBot="1" x14ac:dyDescent="0.25">
      <c r="A728" s="1316"/>
      <c r="B728" s="114"/>
      <c r="C728" s="111"/>
      <c r="D728" s="114"/>
      <c r="E728" s="114"/>
      <c r="F728" s="115"/>
      <c r="G728" s="115"/>
      <c r="H728" s="115"/>
      <c r="I728" s="115"/>
      <c r="J728" s="125"/>
      <c r="K728" s="115"/>
      <c r="L728" s="125"/>
      <c r="M728" s="117"/>
      <c r="N728" s="116"/>
      <c r="O728" s="116"/>
      <c r="P728" s="116"/>
      <c r="Q728" s="130"/>
    </row>
    <row r="729" spans="1:17" ht="13.5" customHeight="1" x14ac:dyDescent="0.2">
      <c r="A729" s="1308" t="s">
        <v>62</v>
      </c>
      <c r="B729" s="36">
        <v>1</v>
      </c>
      <c r="C729" s="339" t="s">
        <v>629</v>
      </c>
      <c r="D729" s="340">
        <v>12</v>
      </c>
      <c r="E729" s="340" t="s">
        <v>266</v>
      </c>
      <c r="F729" s="251">
        <f t="shared" ref="F729:F732" si="81">+G729+H729+I729</f>
        <v>20.62</v>
      </c>
      <c r="G729" s="292">
        <v>0.54763799999999996</v>
      </c>
      <c r="H729" s="292">
        <v>0.4</v>
      </c>
      <c r="I729" s="292">
        <v>19.672362</v>
      </c>
      <c r="J729" s="292">
        <v>543.66999999999996</v>
      </c>
      <c r="K729" s="341">
        <v>19.672362</v>
      </c>
      <c r="L729" s="342">
        <v>543.66999999999996</v>
      </c>
      <c r="M729" s="343">
        <f>K729/L729</f>
        <v>3.6184380230654629E-2</v>
      </c>
      <c r="N729" s="314">
        <v>61.694000000000003</v>
      </c>
      <c r="O729" s="344">
        <f>M729*N729</f>
        <v>2.2323591539500067</v>
      </c>
      <c r="P729" s="344">
        <f>M729*60*1000</f>
        <v>2171.0628138392776</v>
      </c>
      <c r="Q729" s="345">
        <f>P729*N729/1000</f>
        <v>133.9415492370004</v>
      </c>
    </row>
    <row r="730" spans="1:17" ht="13.5" customHeight="1" x14ac:dyDescent="0.2">
      <c r="A730" s="1225"/>
      <c r="B730" s="17">
        <v>2</v>
      </c>
      <c r="C730" s="373" t="s">
        <v>630</v>
      </c>
      <c r="D730" s="414">
        <v>5</v>
      </c>
      <c r="E730" s="414" t="s">
        <v>266</v>
      </c>
      <c r="F730" s="251">
        <f t="shared" si="81"/>
        <v>7.6219999999999999</v>
      </c>
      <c r="G730" s="251">
        <v>0</v>
      </c>
      <c r="H730" s="251">
        <v>0</v>
      </c>
      <c r="I730" s="251">
        <v>7.6219999999999999</v>
      </c>
      <c r="J730" s="251">
        <v>224.51</v>
      </c>
      <c r="K730" s="347">
        <v>7.6619999999999999</v>
      </c>
      <c r="L730" s="251">
        <v>224.51</v>
      </c>
      <c r="M730" s="250">
        <f t="shared" ref="M730:M733" si="82">K730/L730</f>
        <v>3.4127655783706738E-2</v>
      </c>
      <c r="N730" s="378">
        <v>61.694000000000003</v>
      </c>
      <c r="O730" s="252">
        <f t="shared" ref="O730:O733" si="83">M730*N730</f>
        <v>2.1054715959200037</v>
      </c>
      <c r="P730" s="344">
        <f t="shared" ref="P730:P733" si="84">M730*60*1000</f>
        <v>2047.6593470224045</v>
      </c>
      <c r="Q730" s="253">
        <f t="shared" ref="Q730:Q733" si="85">P730*N730/1000</f>
        <v>126.32829575520023</v>
      </c>
    </row>
    <row r="731" spans="1:17" ht="13.5" customHeight="1" x14ac:dyDescent="0.2">
      <c r="A731" s="1225"/>
      <c r="B731" s="17">
        <v>3</v>
      </c>
      <c r="C731" s="373" t="s">
        <v>631</v>
      </c>
      <c r="D731" s="414">
        <v>12</v>
      </c>
      <c r="E731" s="414" t="s">
        <v>266</v>
      </c>
      <c r="F731" s="251">
        <f t="shared" si="81"/>
        <v>17.100000999999999</v>
      </c>
      <c r="G731" s="251">
        <v>0</v>
      </c>
      <c r="H731" s="251">
        <v>0</v>
      </c>
      <c r="I731" s="251">
        <v>17.100000999999999</v>
      </c>
      <c r="J731" s="251">
        <v>535.41999999999996</v>
      </c>
      <c r="K731" s="347">
        <v>17.100000999999999</v>
      </c>
      <c r="L731" s="251">
        <v>535.41999999999996</v>
      </c>
      <c r="M731" s="250">
        <f t="shared" si="82"/>
        <v>3.1937546225393153E-2</v>
      </c>
      <c r="N731" s="378">
        <v>61.694000000000003</v>
      </c>
      <c r="O731" s="252">
        <f t="shared" si="83"/>
        <v>1.9703549768294053</v>
      </c>
      <c r="P731" s="344">
        <f t="shared" si="84"/>
        <v>1916.2527735235892</v>
      </c>
      <c r="Q731" s="253">
        <f t="shared" si="85"/>
        <v>118.22129860976432</v>
      </c>
    </row>
    <row r="732" spans="1:17" ht="13.5" customHeight="1" x14ac:dyDescent="0.2">
      <c r="A732" s="1225"/>
      <c r="B732" s="17">
        <v>4</v>
      </c>
      <c r="C732" s="373" t="s">
        <v>632</v>
      </c>
      <c r="D732" s="414">
        <v>8</v>
      </c>
      <c r="E732" s="414" t="s">
        <v>266</v>
      </c>
      <c r="F732" s="251">
        <f t="shared" si="81"/>
        <v>11.054999</v>
      </c>
      <c r="G732" s="251">
        <v>0</v>
      </c>
      <c r="H732" s="251">
        <v>0</v>
      </c>
      <c r="I732" s="251">
        <v>11.054999</v>
      </c>
      <c r="J732" s="251">
        <v>351.52</v>
      </c>
      <c r="K732" s="347">
        <v>11.054999</v>
      </c>
      <c r="L732" s="251">
        <v>351.52</v>
      </c>
      <c r="M732" s="250">
        <f t="shared" si="82"/>
        <v>3.1449132339553938E-2</v>
      </c>
      <c r="N732" s="378">
        <v>61.694000000000003</v>
      </c>
      <c r="O732" s="252">
        <f t="shared" si="83"/>
        <v>1.9402227705564408</v>
      </c>
      <c r="P732" s="344">
        <f t="shared" si="84"/>
        <v>1886.9479403732364</v>
      </c>
      <c r="Q732" s="253">
        <f t="shared" si="85"/>
        <v>116.41336623338645</v>
      </c>
    </row>
    <row r="733" spans="1:17" ht="13.5" customHeight="1" x14ac:dyDescent="0.2">
      <c r="A733" s="1225"/>
      <c r="B733" s="17">
        <v>5</v>
      </c>
      <c r="C733" s="373" t="s">
        <v>633</v>
      </c>
      <c r="D733" s="414">
        <v>7</v>
      </c>
      <c r="E733" s="414" t="s">
        <v>266</v>
      </c>
      <c r="F733" s="251">
        <f>+G733+H733+I733</f>
        <v>10.057184000000001</v>
      </c>
      <c r="G733" s="251">
        <v>0.17718400000000001</v>
      </c>
      <c r="H733" s="251">
        <v>0</v>
      </c>
      <c r="I733" s="251">
        <v>9.8800000000000008</v>
      </c>
      <c r="J733" s="251">
        <v>343.01</v>
      </c>
      <c r="K733" s="347">
        <v>9.8800000000000008</v>
      </c>
      <c r="L733" s="251">
        <v>343.01</v>
      </c>
      <c r="M733" s="250">
        <f t="shared" si="82"/>
        <v>2.8803824961371391E-2</v>
      </c>
      <c r="N733" s="378">
        <v>61.69</v>
      </c>
      <c r="O733" s="252">
        <f t="shared" si="83"/>
        <v>1.776907961867001</v>
      </c>
      <c r="P733" s="344">
        <f t="shared" si="84"/>
        <v>1728.2294976822834</v>
      </c>
      <c r="Q733" s="253">
        <f t="shared" si="85"/>
        <v>106.61447771202006</v>
      </c>
    </row>
    <row r="734" spans="1:17" ht="13.5" customHeight="1" x14ac:dyDescent="0.2">
      <c r="A734" s="1225"/>
      <c r="B734" s="17">
        <v>6</v>
      </c>
      <c r="C734" s="373"/>
      <c r="D734" s="414"/>
      <c r="E734" s="414"/>
      <c r="F734" s="251"/>
      <c r="G734" s="251"/>
      <c r="H734" s="251"/>
      <c r="I734" s="251"/>
      <c r="J734" s="251"/>
      <c r="K734" s="347"/>
      <c r="L734" s="251"/>
      <c r="M734" s="250"/>
      <c r="N734" s="378"/>
      <c r="O734" s="252"/>
      <c r="P734" s="344"/>
      <c r="Q734" s="253"/>
    </row>
    <row r="735" spans="1:17" ht="13.5" customHeight="1" x14ac:dyDescent="0.2">
      <c r="A735" s="1225"/>
      <c r="B735" s="17"/>
      <c r="C735" s="373"/>
      <c r="D735" s="414"/>
      <c r="E735" s="414"/>
      <c r="F735" s="251"/>
      <c r="G735" s="251"/>
      <c r="H735" s="251"/>
      <c r="I735" s="251"/>
      <c r="J735" s="251"/>
      <c r="K735" s="347"/>
      <c r="L735" s="251"/>
      <c r="M735" s="250"/>
      <c r="N735" s="378"/>
      <c r="O735" s="252"/>
      <c r="P735" s="344"/>
      <c r="Q735" s="253"/>
    </row>
    <row r="736" spans="1:17" ht="13.5" customHeight="1" thickBot="1" x14ac:dyDescent="0.25">
      <c r="A736" s="1226"/>
      <c r="B736" s="18"/>
      <c r="C736" s="22"/>
      <c r="D736" s="18"/>
      <c r="E736" s="18"/>
      <c r="F736" s="26"/>
      <c r="G736" s="26"/>
      <c r="H736" s="26"/>
      <c r="I736" s="26"/>
      <c r="J736" s="27"/>
      <c r="K736" s="23"/>
      <c r="L736" s="27"/>
      <c r="M736" s="37"/>
      <c r="N736" s="26"/>
      <c r="O736" s="19"/>
      <c r="P736" s="19"/>
      <c r="Q736" s="20"/>
    </row>
    <row r="738" spans="1:17" ht="12" customHeight="1" x14ac:dyDescent="0.2"/>
    <row r="739" spans="1:17" ht="15" x14ac:dyDescent="0.2">
      <c r="A739" s="1237" t="s">
        <v>141</v>
      </c>
      <c r="B739" s="1237"/>
      <c r="C739" s="1237"/>
      <c r="D739" s="1237"/>
      <c r="E739" s="1237"/>
      <c r="F739" s="1237"/>
      <c r="G739" s="1237"/>
      <c r="H739" s="1237"/>
      <c r="I739" s="1237"/>
      <c r="J739" s="1237"/>
      <c r="K739" s="1237"/>
      <c r="L739" s="1237"/>
      <c r="M739" s="1237"/>
      <c r="N739" s="1237"/>
      <c r="O739" s="1237"/>
      <c r="P739" s="1237"/>
      <c r="Q739" s="1237"/>
    </row>
    <row r="740" spans="1:17" ht="13.5" thickBot="1" x14ac:dyDescent="0.25">
      <c r="A740" s="460"/>
      <c r="B740" s="460"/>
      <c r="C740" s="460"/>
      <c r="D740" s="460"/>
      <c r="E740" s="1165" t="s">
        <v>268</v>
      </c>
      <c r="F740" s="1165"/>
      <c r="G740" s="1165"/>
      <c r="H740" s="1165"/>
      <c r="I740" s="460">
        <v>2.2999999999999998</v>
      </c>
      <c r="J740" s="460" t="s">
        <v>267</v>
      </c>
      <c r="K740" s="460" t="s">
        <v>269</v>
      </c>
      <c r="L740" s="460">
        <v>471</v>
      </c>
      <c r="M740" s="460"/>
      <c r="N740" s="460"/>
      <c r="O740" s="460"/>
      <c r="P740" s="460"/>
      <c r="Q740" s="460"/>
    </row>
    <row r="741" spans="1:17" x14ac:dyDescent="0.2">
      <c r="A741" s="1238" t="s">
        <v>1</v>
      </c>
      <c r="B741" s="1183" t="s">
        <v>0</v>
      </c>
      <c r="C741" s="1241" t="s">
        <v>2</v>
      </c>
      <c r="D741" s="1241" t="s">
        <v>3</v>
      </c>
      <c r="E741" s="1241" t="s">
        <v>33</v>
      </c>
      <c r="F741" s="1244" t="s">
        <v>12</v>
      </c>
      <c r="G741" s="1244"/>
      <c r="H741" s="1244"/>
      <c r="I741" s="1244"/>
      <c r="J741" s="1241" t="s">
        <v>4</v>
      </c>
      <c r="K741" s="1241" t="s">
        <v>13</v>
      </c>
      <c r="L741" s="1241" t="s">
        <v>5</v>
      </c>
      <c r="M741" s="1241" t="s">
        <v>6</v>
      </c>
      <c r="N741" s="1241" t="s">
        <v>14</v>
      </c>
      <c r="O741" s="1241" t="s">
        <v>15</v>
      </c>
      <c r="P741" s="1191" t="s">
        <v>22</v>
      </c>
      <c r="Q741" s="1193" t="s">
        <v>23</v>
      </c>
    </row>
    <row r="742" spans="1:17" ht="33.75" x14ac:dyDescent="0.2">
      <c r="A742" s="1239"/>
      <c r="B742" s="1184"/>
      <c r="C742" s="1242"/>
      <c r="D742" s="1242"/>
      <c r="E742" s="1242"/>
      <c r="F742" s="968" t="s">
        <v>16</v>
      </c>
      <c r="G742" s="968" t="s">
        <v>17</v>
      </c>
      <c r="H742" s="968" t="s">
        <v>28</v>
      </c>
      <c r="I742" s="968" t="s">
        <v>19</v>
      </c>
      <c r="J742" s="1242"/>
      <c r="K742" s="1242"/>
      <c r="L742" s="1242"/>
      <c r="M742" s="1242"/>
      <c r="N742" s="1242"/>
      <c r="O742" s="1242"/>
      <c r="P742" s="1192"/>
      <c r="Q742" s="1194"/>
    </row>
    <row r="743" spans="1:17" ht="12" thickBot="1" x14ac:dyDescent="0.25">
      <c r="A743" s="1240"/>
      <c r="B743" s="1228"/>
      <c r="C743" s="1243"/>
      <c r="D743" s="28" t="s">
        <v>7</v>
      </c>
      <c r="E743" s="28" t="s">
        <v>8</v>
      </c>
      <c r="F743" s="28" t="s">
        <v>9</v>
      </c>
      <c r="G743" s="28" t="s">
        <v>9</v>
      </c>
      <c r="H743" s="28" t="s">
        <v>9</v>
      </c>
      <c r="I743" s="28" t="s">
        <v>9</v>
      </c>
      <c r="J743" s="28" t="s">
        <v>20</v>
      </c>
      <c r="K743" s="28" t="s">
        <v>9</v>
      </c>
      <c r="L743" s="28" t="s">
        <v>20</v>
      </c>
      <c r="M743" s="28" t="s">
        <v>21</v>
      </c>
      <c r="N743" s="28" t="s">
        <v>294</v>
      </c>
      <c r="O743" s="28" t="s">
        <v>295</v>
      </c>
      <c r="P743" s="751" t="s">
        <v>24</v>
      </c>
      <c r="Q743" s="752" t="s">
        <v>296</v>
      </c>
    </row>
    <row r="744" spans="1:17" ht="11.25" customHeight="1" x14ac:dyDescent="0.2">
      <c r="A744" s="1309" t="s">
        <v>236</v>
      </c>
      <c r="B744" s="29">
        <v>1</v>
      </c>
      <c r="C744" s="353" t="s">
        <v>283</v>
      </c>
      <c r="D744" s="311">
        <v>40</v>
      </c>
      <c r="E744" s="311">
        <v>1975</v>
      </c>
      <c r="F744" s="287">
        <v>19.827000000000002</v>
      </c>
      <c r="G744" s="287">
        <v>3.2349999999999999</v>
      </c>
      <c r="H744" s="287">
        <v>6.4</v>
      </c>
      <c r="I744" s="287">
        <v>10.192</v>
      </c>
      <c r="J744" s="287">
        <v>1929.52</v>
      </c>
      <c r="K744" s="312">
        <v>10.192</v>
      </c>
      <c r="L744" s="287">
        <v>1929.52</v>
      </c>
      <c r="M744" s="313">
        <f>K744/L744</f>
        <v>5.28214270906754E-3</v>
      </c>
      <c r="N744" s="354">
        <v>67.361999999999995</v>
      </c>
      <c r="O744" s="315">
        <f>M744*N744</f>
        <v>0.3558156971682076</v>
      </c>
      <c r="P744" s="315">
        <f>M744*60*1000</f>
        <v>316.9285625440524</v>
      </c>
      <c r="Q744" s="316">
        <f>P744*N744/1000</f>
        <v>21.348941830092457</v>
      </c>
    </row>
    <row r="745" spans="1:17" x14ac:dyDescent="0.2">
      <c r="A745" s="1309"/>
      <c r="B745" s="11">
        <v>2</v>
      </c>
      <c r="C745" s="356" t="s">
        <v>284</v>
      </c>
      <c r="D745" s="317">
        <v>36</v>
      </c>
      <c r="E745" s="317">
        <v>1970</v>
      </c>
      <c r="F745" s="241">
        <v>16.93</v>
      </c>
      <c r="G745" s="241">
        <v>2.1669999999999998</v>
      </c>
      <c r="H745" s="241">
        <v>5.8659999999999997</v>
      </c>
      <c r="I745" s="241">
        <v>8.8970000000000002</v>
      </c>
      <c r="J745" s="241">
        <v>1538.45</v>
      </c>
      <c r="K745" s="318">
        <v>7.8520000000000003</v>
      </c>
      <c r="L745" s="241">
        <v>1389.47</v>
      </c>
      <c r="M745" s="242">
        <f t="shared" ref="M745:M753" si="86">K745/L745</f>
        <v>5.6510755899731556E-3</v>
      </c>
      <c r="N745" s="357">
        <v>67.361999999999995</v>
      </c>
      <c r="O745" s="319">
        <f t="shared" ref="O745:O763" si="87">M745*N745</f>
        <v>0.38066775389177165</v>
      </c>
      <c r="P745" s="315">
        <f t="shared" ref="P745:P763" si="88">M745*60*1000</f>
        <v>339.0645353983893</v>
      </c>
      <c r="Q745" s="320">
        <f t="shared" ref="Q745:Q763" si="89">P745*N745/1000</f>
        <v>22.840065233506298</v>
      </c>
    </row>
    <row r="746" spans="1:17" x14ac:dyDescent="0.2">
      <c r="A746" s="1309"/>
      <c r="B746" s="11">
        <v>3</v>
      </c>
      <c r="C746" s="356" t="s">
        <v>315</v>
      </c>
      <c r="D746" s="317">
        <v>28</v>
      </c>
      <c r="E746" s="317">
        <v>1981</v>
      </c>
      <c r="F746" s="241">
        <v>15.52</v>
      </c>
      <c r="G746" s="241">
        <v>2.0270000000000001</v>
      </c>
      <c r="H746" s="241">
        <v>4.4800000000000004</v>
      </c>
      <c r="I746" s="241">
        <v>9.0129999999999999</v>
      </c>
      <c r="J746" s="241">
        <v>1420.11</v>
      </c>
      <c r="K746" s="318">
        <v>9.0129999999999999</v>
      </c>
      <c r="L746" s="241">
        <v>1420.11</v>
      </c>
      <c r="M746" s="242">
        <f t="shared" si="86"/>
        <v>6.3466914534789564E-3</v>
      </c>
      <c r="N746" s="357">
        <v>67.361999999999995</v>
      </c>
      <c r="O746" s="319">
        <f t="shared" si="87"/>
        <v>0.4275258296892494</v>
      </c>
      <c r="P746" s="315">
        <f t="shared" si="88"/>
        <v>380.8014872087374</v>
      </c>
      <c r="Q746" s="320">
        <f t="shared" si="89"/>
        <v>25.651549781354966</v>
      </c>
    </row>
    <row r="747" spans="1:17" x14ac:dyDescent="0.2">
      <c r="A747" s="1309"/>
      <c r="B747" s="11">
        <v>4</v>
      </c>
      <c r="C747" s="356" t="s">
        <v>512</v>
      </c>
      <c r="D747" s="317">
        <v>20</v>
      </c>
      <c r="E747" s="317">
        <v>1979</v>
      </c>
      <c r="F747" s="241">
        <v>10.818</v>
      </c>
      <c r="G747" s="241">
        <v>1.038</v>
      </c>
      <c r="H747" s="241">
        <v>3.1680000000000001</v>
      </c>
      <c r="I747" s="241">
        <v>6.6120000000000001</v>
      </c>
      <c r="J747" s="241">
        <v>960.93</v>
      </c>
      <c r="K747" s="318">
        <v>6.6120000000000001</v>
      </c>
      <c r="L747" s="241">
        <v>960.93</v>
      </c>
      <c r="M747" s="242">
        <f t="shared" si="86"/>
        <v>6.8808341918766202E-3</v>
      </c>
      <c r="N747" s="357">
        <v>67.361999999999995</v>
      </c>
      <c r="O747" s="319">
        <f t="shared" si="87"/>
        <v>0.46350675283319287</v>
      </c>
      <c r="P747" s="315">
        <f t="shared" si="88"/>
        <v>412.85005151259725</v>
      </c>
      <c r="Q747" s="320">
        <f t="shared" si="89"/>
        <v>27.810405169991572</v>
      </c>
    </row>
    <row r="748" spans="1:17" x14ac:dyDescent="0.2">
      <c r="A748" s="1309"/>
      <c r="B748" s="11">
        <v>5</v>
      </c>
      <c r="C748" s="356" t="s">
        <v>354</v>
      </c>
      <c r="D748" s="317">
        <v>45</v>
      </c>
      <c r="E748" s="317">
        <v>1977</v>
      </c>
      <c r="F748" s="241">
        <v>27.029</v>
      </c>
      <c r="G748" s="241">
        <v>3.3919999999999999</v>
      </c>
      <c r="H748" s="241">
        <v>7.2</v>
      </c>
      <c r="I748" s="241">
        <v>16.437000000000001</v>
      </c>
      <c r="J748" s="241">
        <v>2035.18</v>
      </c>
      <c r="K748" s="318">
        <v>16.437000000000001</v>
      </c>
      <c r="L748" s="241">
        <v>2035.18</v>
      </c>
      <c r="M748" s="242">
        <f t="shared" si="86"/>
        <v>8.0764354995626932E-3</v>
      </c>
      <c r="N748" s="357">
        <v>67.361999999999995</v>
      </c>
      <c r="O748" s="319">
        <f t="shared" si="87"/>
        <v>0.54404484812154208</v>
      </c>
      <c r="P748" s="315">
        <f t="shared" si="88"/>
        <v>484.58612997376162</v>
      </c>
      <c r="Q748" s="320">
        <f t="shared" si="89"/>
        <v>32.642690887292524</v>
      </c>
    </row>
    <row r="749" spans="1:17" x14ac:dyDescent="0.2">
      <c r="A749" s="1309"/>
      <c r="B749" s="11">
        <v>6</v>
      </c>
      <c r="C749" s="356" t="s">
        <v>788</v>
      </c>
      <c r="D749" s="317">
        <v>18</v>
      </c>
      <c r="E749" s="317">
        <v>1967</v>
      </c>
      <c r="F749" s="241">
        <v>7.7480000000000002</v>
      </c>
      <c r="G749" s="241">
        <v>0.63200000000000001</v>
      </c>
      <c r="H749" s="241">
        <v>0.20799999999999999</v>
      </c>
      <c r="I749" s="241">
        <v>6.9080000000000004</v>
      </c>
      <c r="J749" s="241">
        <v>658.99</v>
      </c>
      <c r="K749" s="318">
        <v>5.4390000000000001</v>
      </c>
      <c r="L749" s="241">
        <v>411.57</v>
      </c>
      <c r="M749" s="242">
        <f t="shared" si="86"/>
        <v>1.321524892484875E-2</v>
      </c>
      <c r="N749" s="357">
        <v>67.361999999999995</v>
      </c>
      <c r="O749" s="319">
        <f t="shared" si="87"/>
        <v>0.89020559807566146</v>
      </c>
      <c r="P749" s="315">
        <f t="shared" si="88"/>
        <v>792.91493549092502</v>
      </c>
      <c r="Q749" s="320">
        <f t="shared" si="89"/>
        <v>53.412335884539687</v>
      </c>
    </row>
    <row r="750" spans="1:17" x14ac:dyDescent="0.2">
      <c r="A750" s="1309"/>
      <c r="B750" s="11">
        <v>7</v>
      </c>
      <c r="C750" s="356"/>
      <c r="D750" s="317"/>
      <c r="E750" s="317"/>
      <c r="F750" s="241"/>
      <c r="G750" s="241"/>
      <c r="H750" s="241"/>
      <c r="I750" s="241"/>
      <c r="J750" s="241"/>
      <c r="K750" s="318"/>
      <c r="L750" s="241"/>
      <c r="M750" s="242" t="e">
        <f t="shared" si="86"/>
        <v>#DIV/0!</v>
      </c>
      <c r="N750" s="357"/>
      <c r="O750" s="319" t="e">
        <f t="shared" si="87"/>
        <v>#DIV/0!</v>
      </c>
      <c r="P750" s="315" t="e">
        <f t="shared" si="88"/>
        <v>#DIV/0!</v>
      </c>
      <c r="Q750" s="320" t="e">
        <f t="shared" si="89"/>
        <v>#DIV/0!</v>
      </c>
    </row>
    <row r="751" spans="1:17" x14ac:dyDescent="0.2">
      <c r="A751" s="1309"/>
      <c r="B751" s="11">
        <v>8</v>
      </c>
      <c r="C751" s="356"/>
      <c r="D751" s="317"/>
      <c r="E751" s="317"/>
      <c r="F751" s="241"/>
      <c r="G751" s="241"/>
      <c r="H751" s="241"/>
      <c r="I751" s="241"/>
      <c r="J751" s="241"/>
      <c r="K751" s="318"/>
      <c r="L751" s="241"/>
      <c r="M751" s="242" t="e">
        <f t="shared" si="86"/>
        <v>#DIV/0!</v>
      </c>
      <c r="N751" s="357"/>
      <c r="O751" s="319" t="e">
        <f t="shared" si="87"/>
        <v>#DIV/0!</v>
      </c>
      <c r="P751" s="315" t="e">
        <f t="shared" si="88"/>
        <v>#DIV/0!</v>
      </c>
      <c r="Q751" s="320" t="e">
        <f t="shared" si="89"/>
        <v>#DIV/0!</v>
      </c>
    </row>
    <row r="752" spans="1:17" x14ac:dyDescent="0.2">
      <c r="A752" s="1309"/>
      <c r="B752" s="11">
        <v>9</v>
      </c>
      <c r="C752" s="356"/>
      <c r="D752" s="317"/>
      <c r="E752" s="317"/>
      <c r="F752" s="241"/>
      <c r="G752" s="241"/>
      <c r="H752" s="241"/>
      <c r="I752" s="241"/>
      <c r="J752" s="241"/>
      <c r="K752" s="318"/>
      <c r="L752" s="241"/>
      <c r="M752" s="242" t="e">
        <f t="shared" si="86"/>
        <v>#DIV/0!</v>
      </c>
      <c r="N752" s="357"/>
      <c r="O752" s="319" t="e">
        <f t="shared" si="87"/>
        <v>#DIV/0!</v>
      </c>
      <c r="P752" s="315" t="e">
        <f t="shared" si="88"/>
        <v>#DIV/0!</v>
      </c>
      <c r="Q752" s="320" t="e">
        <f t="shared" si="89"/>
        <v>#DIV/0!</v>
      </c>
    </row>
    <row r="753" spans="1:17" ht="12" thickBot="1" x14ac:dyDescent="0.25">
      <c r="A753" s="1329"/>
      <c r="B753" s="42">
        <v>10</v>
      </c>
      <c r="C753" s="365"/>
      <c r="D753" s="388"/>
      <c r="E753" s="388"/>
      <c r="F753" s="463"/>
      <c r="G753" s="463"/>
      <c r="H753" s="463"/>
      <c r="I753" s="463"/>
      <c r="J753" s="463"/>
      <c r="K753" s="464"/>
      <c r="L753" s="463"/>
      <c r="M753" s="381" t="e">
        <f t="shared" si="86"/>
        <v>#DIV/0!</v>
      </c>
      <c r="N753" s="382"/>
      <c r="O753" s="389" t="e">
        <f t="shared" si="87"/>
        <v>#DIV/0!</v>
      </c>
      <c r="P753" s="390" t="e">
        <f t="shared" si="88"/>
        <v>#DIV/0!</v>
      </c>
      <c r="Q753" s="391" t="e">
        <f t="shared" si="89"/>
        <v>#DIV/0!</v>
      </c>
    </row>
    <row r="754" spans="1:17" ht="11.25" customHeight="1" x14ac:dyDescent="0.2">
      <c r="A754" s="1301" t="s">
        <v>229</v>
      </c>
      <c r="B754" s="107">
        <v>1</v>
      </c>
      <c r="C754" s="329" t="s">
        <v>789</v>
      </c>
      <c r="D754" s="322">
        <v>28</v>
      </c>
      <c r="E754" s="322">
        <v>1977</v>
      </c>
      <c r="F754" s="324">
        <v>23.693000000000001</v>
      </c>
      <c r="G754" s="324">
        <v>2.6459999999999999</v>
      </c>
      <c r="H754" s="324">
        <v>4.4800000000000004</v>
      </c>
      <c r="I754" s="323">
        <v>16.567</v>
      </c>
      <c r="J754" s="324"/>
      <c r="K754" s="325">
        <v>16.567</v>
      </c>
      <c r="L754" s="324">
        <v>1436.93</v>
      </c>
      <c r="M754" s="326">
        <f>K754/L754</f>
        <v>1.1529441239308803E-2</v>
      </c>
      <c r="N754" s="395">
        <v>67.361999999999995</v>
      </c>
      <c r="O754" s="327">
        <f t="shared" si="87"/>
        <v>0.77664622076231959</v>
      </c>
      <c r="P754" s="327">
        <f t="shared" si="88"/>
        <v>691.76647435852817</v>
      </c>
      <c r="Q754" s="328">
        <f t="shared" si="89"/>
        <v>46.598773245739167</v>
      </c>
    </row>
    <row r="755" spans="1:17" x14ac:dyDescent="0.2">
      <c r="A755" s="1302"/>
      <c r="B755" s="106">
        <v>2</v>
      </c>
      <c r="C755" s="329" t="s">
        <v>289</v>
      </c>
      <c r="D755" s="322">
        <v>32</v>
      </c>
      <c r="E755" s="322">
        <v>1986</v>
      </c>
      <c r="F755" s="323">
        <v>29.141999999999999</v>
      </c>
      <c r="G755" s="323">
        <v>2.7879999999999998</v>
      </c>
      <c r="H755" s="323">
        <v>4.8</v>
      </c>
      <c r="I755" s="323">
        <v>21.544</v>
      </c>
      <c r="J755" s="323">
        <v>1810.74</v>
      </c>
      <c r="K755" s="330">
        <v>21.245000000000001</v>
      </c>
      <c r="L755" s="323">
        <v>1666.78</v>
      </c>
      <c r="M755" s="326">
        <f>K755/L755</f>
        <v>1.2746133262938121E-2</v>
      </c>
      <c r="N755" s="396">
        <v>67.361999999999995</v>
      </c>
      <c r="O755" s="327">
        <f t="shared" si="87"/>
        <v>0.85860502885803758</v>
      </c>
      <c r="P755" s="327">
        <f t="shared" si="88"/>
        <v>764.76799577628731</v>
      </c>
      <c r="Q755" s="328">
        <f t="shared" si="89"/>
        <v>51.516301731482265</v>
      </c>
    </row>
    <row r="756" spans="1:17" x14ac:dyDescent="0.2">
      <c r="A756" s="1302"/>
      <c r="B756" s="136">
        <v>3</v>
      </c>
      <c r="C756" s="397" t="s">
        <v>513</v>
      </c>
      <c r="D756" s="322">
        <v>40</v>
      </c>
      <c r="E756" s="322">
        <v>1991</v>
      </c>
      <c r="F756" s="323">
        <v>38.393000000000001</v>
      </c>
      <c r="G756" s="323">
        <v>2.8559999999999999</v>
      </c>
      <c r="H756" s="323">
        <v>6.4</v>
      </c>
      <c r="I756" s="323">
        <v>29.137</v>
      </c>
      <c r="J756" s="323">
        <v>2268.5300000000002</v>
      </c>
      <c r="K756" s="330">
        <v>29.137</v>
      </c>
      <c r="L756" s="323">
        <v>2268.5300000000002</v>
      </c>
      <c r="M756" s="331">
        <f t="shared" ref="M756:M763" si="90">K756/L756</f>
        <v>1.2844000299753584E-2</v>
      </c>
      <c r="N756" s="396">
        <v>67.361999999999995</v>
      </c>
      <c r="O756" s="327">
        <f t="shared" si="87"/>
        <v>0.8651975481920009</v>
      </c>
      <c r="P756" s="327">
        <f t="shared" si="88"/>
        <v>770.64001798521508</v>
      </c>
      <c r="Q756" s="332">
        <f t="shared" si="89"/>
        <v>51.911852891520049</v>
      </c>
    </row>
    <row r="757" spans="1:17" x14ac:dyDescent="0.2">
      <c r="A757" s="1302"/>
      <c r="B757" s="106">
        <v>4</v>
      </c>
      <c r="C757" s="397" t="s">
        <v>286</v>
      </c>
      <c r="D757" s="322">
        <v>20</v>
      </c>
      <c r="E757" s="322">
        <v>1979</v>
      </c>
      <c r="F757" s="323">
        <v>16.745000000000001</v>
      </c>
      <c r="G757" s="323">
        <v>0.96299999999999997</v>
      </c>
      <c r="H757" s="323">
        <v>3.1680000000000001</v>
      </c>
      <c r="I757" s="323">
        <v>12.614000000000001</v>
      </c>
      <c r="J757" s="323">
        <v>964.06</v>
      </c>
      <c r="K757" s="330">
        <v>12.614000000000001</v>
      </c>
      <c r="L757" s="323">
        <v>964.06</v>
      </c>
      <c r="M757" s="331">
        <f t="shared" si="90"/>
        <v>1.3084247868389937E-2</v>
      </c>
      <c r="N757" s="396">
        <v>67.361999999999995</v>
      </c>
      <c r="O757" s="398">
        <f t="shared" si="87"/>
        <v>0.88138110491048283</v>
      </c>
      <c r="P757" s="327">
        <f t="shared" si="88"/>
        <v>785.05487210339618</v>
      </c>
      <c r="Q757" s="332">
        <f t="shared" si="89"/>
        <v>52.882866294628968</v>
      </c>
    </row>
    <row r="758" spans="1:17" x14ac:dyDescent="0.2">
      <c r="A758" s="1302"/>
      <c r="B758" s="106">
        <v>5</v>
      </c>
      <c r="C758" s="397" t="s">
        <v>515</v>
      </c>
      <c r="D758" s="322">
        <v>40</v>
      </c>
      <c r="E758" s="322">
        <v>1981</v>
      </c>
      <c r="F758" s="323">
        <v>31.64</v>
      </c>
      <c r="G758" s="323">
        <v>2.4689999999999999</v>
      </c>
      <c r="H758" s="323">
        <v>1.6</v>
      </c>
      <c r="I758" s="323">
        <v>27.571000000000002</v>
      </c>
      <c r="J758" s="323">
        <v>2053.2800000000002</v>
      </c>
      <c r="K758" s="330">
        <v>23.626000000000001</v>
      </c>
      <c r="L758" s="323">
        <v>1743.66</v>
      </c>
      <c r="M758" s="331">
        <f t="shared" si="90"/>
        <v>1.3549659910762419E-2</v>
      </c>
      <c r="N758" s="396">
        <v>67.361999999999995</v>
      </c>
      <c r="O758" s="398">
        <f t="shared" si="87"/>
        <v>0.912732190908778</v>
      </c>
      <c r="P758" s="327">
        <f t="shared" si="88"/>
        <v>812.97959464574512</v>
      </c>
      <c r="Q758" s="332">
        <f t="shared" si="89"/>
        <v>54.763931454526677</v>
      </c>
    </row>
    <row r="759" spans="1:17" x14ac:dyDescent="0.2">
      <c r="A759" s="1302"/>
      <c r="B759" s="106">
        <v>6</v>
      </c>
      <c r="C759" s="397" t="s">
        <v>285</v>
      </c>
      <c r="D759" s="322">
        <v>45</v>
      </c>
      <c r="E759" s="322">
        <v>1988</v>
      </c>
      <c r="F759" s="323">
        <v>38.131999999999998</v>
      </c>
      <c r="G759" s="323">
        <v>2.8119999999999998</v>
      </c>
      <c r="H759" s="323">
        <v>6.88</v>
      </c>
      <c r="I759" s="323">
        <v>28.44</v>
      </c>
      <c r="J759" s="323">
        <v>2187.56</v>
      </c>
      <c r="K759" s="330">
        <v>28.164999999999999</v>
      </c>
      <c r="L759" s="323">
        <v>2070.1799999999998</v>
      </c>
      <c r="M759" s="331">
        <f t="shared" si="90"/>
        <v>1.3605097141311384E-2</v>
      </c>
      <c r="N759" s="396">
        <v>67.361999999999995</v>
      </c>
      <c r="O759" s="398">
        <f t="shared" si="87"/>
        <v>0.91646655363301743</v>
      </c>
      <c r="P759" s="327">
        <f t="shared" si="88"/>
        <v>816.305828478683</v>
      </c>
      <c r="Q759" s="332">
        <f t="shared" si="89"/>
        <v>54.987993217981042</v>
      </c>
    </row>
    <row r="760" spans="1:17" x14ac:dyDescent="0.2">
      <c r="A760" s="1302"/>
      <c r="B760" s="106">
        <v>7</v>
      </c>
      <c r="C760" s="397" t="s">
        <v>790</v>
      </c>
      <c r="D760" s="322">
        <v>20</v>
      </c>
      <c r="E760" s="322">
        <v>1974</v>
      </c>
      <c r="F760" s="323">
        <v>25.864000000000001</v>
      </c>
      <c r="G760" s="323">
        <v>2.677</v>
      </c>
      <c r="H760" s="323">
        <v>3.2</v>
      </c>
      <c r="I760" s="323">
        <v>19.986999999999998</v>
      </c>
      <c r="J760" s="323">
        <v>1409.61</v>
      </c>
      <c r="K760" s="330">
        <v>19.986999999999998</v>
      </c>
      <c r="L760" s="323">
        <v>1409.61</v>
      </c>
      <c r="M760" s="331">
        <f t="shared" si="90"/>
        <v>1.4179099183462092E-2</v>
      </c>
      <c r="N760" s="396">
        <v>67.361999999999995</v>
      </c>
      <c r="O760" s="398">
        <f t="shared" si="87"/>
        <v>0.95513247919637334</v>
      </c>
      <c r="P760" s="327">
        <f t="shared" si="88"/>
        <v>850.74595100772558</v>
      </c>
      <c r="Q760" s="332">
        <f t="shared" si="89"/>
        <v>57.307948751782412</v>
      </c>
    </row>
    <row r="761" spans="1:17" x14ac:dyDescent="0.2">
      <c r="A761" s="1302"/>
      <c r="B761" s="106">
        <v>8</v>
      </c>
      <c r="C761" s="397" t="s">
        <v>791</v>
      </c>
      <c r="D761" s="322">
        <v>11</v>
      </c>
      <c r="E761" s="322">
        <v>1968</v>
      </c>
      <c r="F761" s="323">
        <v>10.452999999999999</v>
      </c>
      <c r="G761" s="323">
        <v>0.45300000000000001</v>
      </c>
      <c r="H761" s="323">
        <v>1.728</v>
      </c>
      <c r="I761" s="323">
        <v>8.2720000000000002</v>
      </c>
      <c r="J761" s="323">
        <v>566.25</v>
      </c>
      <c r="K761" s="330">
        <v>5.8230000000000004</v>
      </c>
      <c r="L761" s="323">
        <v>398.66</v>
      </c>
      <c r="M761" s="331">
        <f t="shared" si="90"/>
        <v>1.4606431545678021E-2</v>
      </c>
      <c r="N761" s="396">
        <v>67.361999999999995</v>
      </c>
      <c r="O761" s="398">
        <f t="shared" si="87"/>
        <v>0.98391844177996279</v>
      </c>
      <c r="P761" s="327">
        <f t="shared" si="88"/>
        <v>876.38589274068124</v>
      </c>
      <c r="Q761" s="332">
        <f t="shared" si="89"/>
        <v>59.035106506797767</v>
      </c>
    </row>
    <row r="762" spans="1:17" x14ac:dyDescent="0.2">
      <c r="A762" s="1302"/>
      <c r="B762" s="106">
        <v>9</v>
      </c>
      <c r="C762" s="397" t="s">
        <v>514</v>
      </c>
      <c r="D762" s="322">
        <v>45</v>
      </c>
      <c r="E762" s="322">
        <v>1975</v>
      </c>
      <c r="F762" s="323">
        <v>45.515999999999998</v>
      </c>
      <c r="G762" s="323">
        <v>4.0579999999999998</v>
      </c>
      <c r="H762" s="323">
        <v>7.1680000000000001</v>
      </c>
      <c r="I762" s="323">
        <v>34.29</v>
      </c>
      <c r="J762" s="323">
        <v>2328.37</v>
      </c>
      <c r="K762" s="330">
        <v>34.128</v>
      </c>
      <c r="L762" s="323">
        <v>2317.34</v>
      </c>
      <c r="M762" s="331">
        <f t="shared" si="90"/>
        <v>1.4727230358946032E-2</v>
      </c>
      <c r="N762" s="396">
        <v>67.361999999999995</v>
      </c>
      <c r="O762" s="398">
        <f t="shared" si="87"/>
        <v>0.99205569143932248</v>
      </c>
      <c r="P762" s="327">
        <f t="shared" si="88"/>
        <v>883.63382153676196</v>
      </c>
      <c r="Q762" s="332">
        <f t="shared" si="89"/>
        <v>59.523341486359357</v>
      </c>
    </row>
    <row r="763" spans="1:17" ht="12" thickBot="1" x14ac:dyDescent="0.25">
      <c r="A763" s="1303"/>
      <c r="B763" s="108">
        <v>10</v>
      </c>
      <c r="C763" s="399" t="s">
        <v>792</v>
      </c>
      <c r="D763" s="400">
        <v>19</v>
      </c>
      <c r="E763" s="400">
        <v>1989</v>
      </c>
      <c r="F763" s="441">
        <v>18.611999999999998</v>
      </c>
      <c r="G763" s="441">
        <v>1.0429999999999999</v>
      </c>
      <c r="H763" s="441">
        <v>2.88</v>
      </c>
      <c r="I763" s="441">
        <v>14.689</v>
      </c>
      <c r="J763" s="441">
        <v>1068.04</v>
      </c>
      <c r="K763" s="442">
        <v>13.319000000000001</v>
      </c>
      <c r="L763" s="441">
        <v>908.39</v>
      </c>
      <c r="M763" s="402">
        <f t="shared" si="90"/>
        <v>1.4662204559715541E-2</v>
      </c>
      <c r="N763" s="401">
        <v>67.361999999999995</v>
      </c>
      <c r="O763" s="403">
        <f t="shared" si="87"/>
        <v>0.98767542355155824</v>
      </c>
      <c r="P763" s="403">
        <f t="shared" si="88"/>
        <v>879.73227358293252</v>
      </c>
      <c r="Q763" s="404">
        <f t="shared" si="89"/>
        <v>59.260525413093497</v>
      </c>
    </row>
    <row r="764" spans="1:17" ht="11.25" customHeight="1" x14ac:dyDescent="0.2">
      <c r="A764" s="1320" t="s">
        <v>228</v>
      </c>
      <c r="B764" s="118">
        <v>1</v>
      </c>
      <c r="C764" s="366" t="s">
        <v>519</v>
      </c>
      <c r="D764" s="405">
        <v>40</v>
      </c>
      <c r="E764" s="405">
        <v>1984</v>
      </c>
      <c r="F764" s="245">
        <v>51.134</v>
      </c>
      <c r="G764" s="245">
        <v>2.86</v>
      </c>
      <c r="H764" s="245">
        <v>5.76</v>
      </c>
      <c r="I764" s="245">
        <v>42.514000000000003</v>
      </c>
      <c r="J764" s="245">
        <v>2237.98</v>
      </c>
      <c r="K764" s="333">
        <v>41.639000000000003</v>
      </c>
      <c r="L764" s="334">
        <v>1982.29</v>
      </c>
      <c r="M764" s="335">
        <f>K764/L764</f>
        <v>2.1005503735578551E-2</v>
      </c>
      <c r="N764" s="368">
        <v>67.361999999999995</v>
      </c>
      <c r="O764" s="336">
        <f>M764*N764</f>
        <v>1.4149727426360423</v>
      </c>
      <c r="P764" s="336">
        <f>M764*60*1000</f>
        <v>1260.3302241347133</v>
      </c>
      <c r="Q764" s="337">
        <f>P764*N764/1000</f>
        <v>84.898364558162541</v>
      </c>
    </row>
    <row r="765" spans="1:17" x14ac:dyDescent="0.2">
      <c r="A765" s="1321"/>
      <c r="B765" s="113">
        <v>2</v>
      </c>
      <c r="C765" s="367" t="s">
        <v>287</v>
      </c>
      <c r="D765" s="407">
        <v>12</v>
      </c>
      <c r="E765" s="407">
        <v>1960</v>
      </c>
      <c r="F765" s="247">
        <v>14.253</v>
      </c>
      <c r="G765" s="247">
        <v>0.85899999999999999</v>
      </c>
      <c r="H765" s="247">
        <v>1.92</v>
      </c>
      <c r="I765" s="247">
        <v>11.474</v>
      </c>
      <c r="J765" s="247">
        <v>557.91</v>
      </c>
      <c r="K765" s="338">
        <v>8.6869999999999994</v>
      </c>
      <c r="L765" s="247">
        <v>422.39</v>
      </c>
      <c r="M765" s="246">
        <f t="shared" ref="M765:M773" si="91">K765/L765</f>
        <v>2.0566301285541797E-2</v>
      </c>
      <c r="N765" s="377">
        <v>67.361999999999995</v>
      </c>
      <c r="O765" s="248">
        <f t="shared" ref="O765:O773" si="92">M765*N765</f>
        <v>1.3853871871966665</v>
      </c>
      <c r="P765" s="336">
        <f t="shared" ref="P765:P773" si="93">M765*60*1000</f>
        <v>1233.9780771325077</v>
      </c>
      <c r="Q765" s="249">
        <f t="shared" ref="Q765:Q773" si="94">P765*N765/1000</f>
        <v>83.123231231799977</v>
      </c>
    </row>
    <row r="766" spans="1:17" x14ac:dyDescent="0.2">
      <c r="A766" s="1321"/>
      <c r="B766" s="113">
        <v>3</v>
      </c>
      <c r="C766" s="367" t="s">
        <v>793</v>
      </c>
      <c r="D766" s="407">
        <v>5</v>
      </c>
      <c r="E766" s="407">
        <v>1932</v>
      </c>
      <c r="F766" s="247">
        <v>5.6459999999999999</v>
      </c>
      <c r="G766" s="247">
        <v>0.39700000000000002</v>
      </c>
      <c r="H766" s="247">
        <v>0.08</v>
      </c>
      <c r="I766" s="247">
        <v>5.1689999999999996</v>
      </c>
      <c r="J766" s="247">
        <v>253.41</v>
      </c>
      <c r="K766" s="338">
        <v>3.3340000000000001</v>
      </c>
      <c r="L766" s="247">
        <v>163.44</v>
      </c>
      <c r="M766" s="246">
        <f t="shared" si="91"/>
        <v>2.0398923152227119E-2</v>
      </c>
      <c r="N766" s="377">
        <v>67.361999999999995</v>
      </c>
      <c r="O766" s="248">
        <f t="shared" si="92"/>
        <v>1.3741122613803232</v>
      </c>
      <c r="P766" s="336">
        <f t="shared" si="93"/>
        <v>1223.935389133627</v>
      </c>
      <c r="Q766" s="249">
        <f t="shared" si="94"/>
        <v>82.44673568281938</v>
      </c>
    </row>
    <row r="767" spans="1:17" x14ac:dyDescent="0.2">
      <c r="A767" s="1321"/>
      <c r="B767" s="113">
        <v>4</v>
      </c>
      <c r="C767" s="367" t="s">
        <v>794</v>
      </c>
      <c r="D767" s="407">
        <v>8</v>
      </c>
      <c r="E767" s="407">
        <v>1936</v>
      </c>
      <c r="F767" s="247">
        <v>4.7320000000000002</v>
      </c>
      <c r="G767" s="247">
        <v>0.36799999999999999</v>
      </c>
      <c r="H767" s="247">
        <v>0.27200000000000002</v>
      </c>
      <c r="I767" s="247">
        <v>4.0919999999999996</v>
      </c>
      <c r="J767" s="247">
        <v>203.07</v>
      </c>
      <c r="K767" s="338">
        <v>3.5640000000000001</v>
      </c>
      <c r="L767" s="247">
        <v>176.89</v>
      </c>
      <c r="M767" s="246">
        <f t="shared" si="91"/>
        <v>2.0148114647521059E-2</v>
      </c>
      <c r="N767" s="377">
        <v>67.361999999999995</v>
      </c>
      <c r="O767" s="248">
        <f t="shared" si="92"/>
        <v>1.3572172988863136</v>
      </c>
      <c r="P767" s="336">
        <f t="shared" si="93"/>
        <v>1208.8868788512634</v>
      </c>
      <c r="Q767" s="249">
        <f t="shared" si="94"/>
        <v>81.433037933178795</v>
      </c>
    </row>
    <row r="768" spans="1:17" x14ac:dyDescent="0.2">
      <c r="A768" s="1321"/>
      <c r="B768" s="113">
        <v>5</v>
      </c>
      <c r="C768" s="367" t="s">
        <v>518</v>
      </c>
      <c r="D768" s="407">
        <v>20</v>
      </c>
      <c r="E768" s="407">
        <v>1982</v>
      </c>
      <c r="F768" s="247">
        <v>25.852</v>
      </c>
      <c r="G768" s="247">
        <v>1.3</v>
      </c>
      <c r="H768" s="247">
        <v>3.2</v>
      </c>
      <c r="I768" s="247">
        <v>21.352</v>
      </c>
      <c r="J768" s="247">
        <v>1070.68</v>
      </c>
      <c r="K768" s="338">
        <v>19.736000000000001</v>
      </c>
      <c r="L768" s="247">
        <v>989.35</v>
      </c>
      <c r="M768" s="246">
        <f t="shared" si="91"/>
        <v>1.994845100318391E-2</v>
      </c>
      <c r="N768" s="377">
        <v>67.361999999999995</v>
      </c>
      <c r="O768" s="248">
        <f t="shared" si="92"/>
        <v>1.3437675564764744</v>
      </c>
      <c r="P768" s="336">
        <f t="shared" si="93"/>
        <v>1196.9070601910346</v>
      </c>
      <c r="Q768" s="249">
        <f t="shared" si="94"/>
        <v>80.62605338858846</v>
      </c>
    </row>
    <row r="769" spans="1:17" x14ac:dyDescent="0.2">
      <c r="A769" s="1321"/>
      <c r="B769" s="113">
        <v>6</v>
      </c>
      <c r="C769" s="367" t="s">
        <v>252</v>
      </c>
      <c r="D769" s="407">
        <v>6</v>
      </c>
      <c r="E769" s="407">
        <v>1985</v>
      </c>
      <c r="F769" s="247">
        <v>5.9509999999999996</v>
      </c>
      <c r="G769" s="247">
        <v>0.45300000000000001</v>
      </c>
      <c r="H769" s="247">
        <v>0.96</v>
      </c>
      <c r="I769" s="247">
        <v>4.5380000000000003</v>
      </c>
      <c r="J769" s="247">
        <v>230.55</v>
      </c>
      <c r="K769" s="338">
        <v>4.1360000000000001</v>
      </c>
      <c r="L769" s="247">
        <v>210.17</v>
      </c>
      <c r="M769" s="246">
        <f t="shared" si="91"/>
        <v>1.9679307227482516E-2</v>
      </c>
      <c r="N769" s="377">
        <v>67.361999999999995</v>
      </c>
      <c r="O769" s="248">
        <f t="shared" si="92"/>
        <v>1.3256374934576771</v>
      </c>
      <c r="P769" s="336">
        <f t="shared" si="93"/>
        <v>1180.758433648951</v>
      </c>
      <c r="Q769" s="249">
        <f t="shared" si="94"/>
        <v>79.538249607460628</v>
      </c>
    </row>
    <row r="770" spans="1:17" x14ac:dyDescent="0.2">
      <c r="A770" s="1321"/>
      <c r="B770" s="113">
        <v>7</v>
      </c>
      <c r="C770" s="367" t="s">
        <v>795</v>
      </c>
      <c r="D770" s="407">
        <v>46</v>
      </c>
      <c r="E770" s="407">
        <v>1975</v>
      </c>
      <c r="F770" s="247">
        <v>38.473999999999997</v>
      </c>
      <c r="G770" s="247">
        <v>3.1379999999999999</v>
      </c>
      <c r="H770" s="247">
        <v>0.72</v>
      </c>
      <c r="I770" s="247">
        <v>34.618000000000002</v>
      </c>
      <c r="J770" s="247">
        <v>1810.77</v>
      </c>
      <c r="K770" s="338">
        <v>30.800999999999998</v>
      </c>
      <c r="L770" s="247">
        <v>1565.53</v>
      </c>
      <c r="M770" s="246">
        <f t="shared" si="91"/>
        <v>1.9674487234355137E-2</v>
      </c>
      <c r="N770" s="377">
        <v>67.361999999999995</v>
      </c>
      <c r="O770" s="248">
        <f t="shared" si="92"/>
        <v>1.3253128090806305</v>
      </c>
      <c r="P770" s="336">
        <f t="shared" si="93"/>
        <v>1180.469234061308</v>
      </c>
      <c r="Q770" s="249">
        <f t="shared" si="94"/>
        <v>79.518768544837826</v>
      </c>
    </row>
    <row r="771" spans="1:17" x14ac:dyDescent="0.2">
      <c r="A771" s="1321"/>
      <c r="B771" s="113">
        <v>8</v>
      </c>
      <c r="C771" s="367" t="s">
        <v>796</v>
      </c>
      <c r="D771" s="407">
        <v>8</v>
      </c>
      <c r="E771" s="407">
        <v>1962</v>
      </c>
      <c r="F771" s="247">
        <v>8.9429999999999996</v>
      </c>
      <c r="G771" s="247">
        <v>0.71599999999999997</v>
      </c>
      <c r="H771" s="247">
        <v>1.28</v>
      </c>
      <c r="I771" s="247">
        <v>6.9470000000000001</v>
      </c>
      <c r="J771" s="247">
        <v>372.35</v>
      </c>
      <c r="K771" s="338">
        <v>5.3719999999999999</v>
      </c>
      <c r="L771" s="247">
        <v>273.55</v>
      </c>
      <c r="M771" s="246">
        <f t="shared" si="91"/>
        <v>1.9638091756534453E-2</v>
      </c>
      <c r="N771" s="377">
        <v>67.361999999999995</v>
      </c>
      <c r="O771" s="248">
        <f t="shared" si="92"/>
        <v>1.3228611369036738</v>
      </c>
      <c r="P771" s="336">
        <f t="shared" si="93"/>
        <v>1178.2855053920671</v>
      </c>
      <c r="Q771" s="249">
        <f t="shared" si="94"/>
        <v>79.371668214220421</v>
      </c>
    </row>
    <row r="772" spans="1:17" ht="12" thickBot="1" x14ac:dyDescent="0.25">
      <c r="A772" s="1321"/>
      <c r="B772" s="129">
        <v>9</v>
      </c>
      <c r="C772" s="367" t="s">
        <v>290</v>
      </c>
      <c r="D772" s="407">
        <v>6</v>
      </c>
      <c r="E772" s="407">
        <v>1934</v>
      </c>
      <c r="F772" s="247">
        <v>5.9109999999999996</v>
      </c>
      <c r="G772" s="247">
        <v>1.492</v>
      </c>
      <c r="H772" s="247">
        <v>9.6000000000000002E-2</v>
      </c>
      <c r="I772" s="247">
        <v>4.3230000000000004</v>
      </c>
      <c r="J772" s="247">
        <v>229.18</v>
      </c>
      <c r="K772" s="338">
        <v>4.3230000000000004</v>
      </c>
      <c r="L772" s="247">
        <v>229.18</v>
      </c>
      <c r="M772" s="246">
        <f t="shared" si="91"/>
        <v>1.8862902522035083E-2</v>
      </c>
      <c r="N772" s="377">
        <v>67.361999999999995</v>
      </c>
      <c r="O772" s="248">
        <f t="shared" si="92"/>
        <v>1.2706428396893272</v>
      </c>
      <c r="P772" s="336">
        <f t="shared" si="93"/>
        <v>1131.7741513221049</v>
      </c>
      <c r="Q772" s="249">
        <f t="shared" si="94"/>
        <v>76.238570381359622</v>
      </c>
    </row>
    <row r="773" spans="1:17" ht="11.25" customHeight="1" x14ac:dyDescent="0.2">
      <c r="A773" s="1322" t="s">
        <v>231</v>
      </c>
      <c r="B773" s="16">
        <v>1</v>
      </c>
      <c r="C773" s="339" t="s">
        <v>139</v>
      </c>
      <c r="D773" s="340">
        <v>6</v>
      </c>
      <c r="E773" s="340">
        <v>1957</v>
      </c>
      <c r="F773" s="292">
        <v>10.545999999999999</v>
      </c>
      <c r="G773" s="292">
        <v>0.59499999999999997</v>
      </c>
      <c r="H773" s="292">
        <v>0.08</v>
      </c>
      <c r="I773" s="292">
        <v>9.8710000000000004</v>
      </c>
      <c r="J773" s="292">
        <v>319.77999999999997</v>
      </c>
      <c r="K773" s="341">
        <v>9.8710000000000004</v>
      </c>
      <c r="L773" s="342">
        <v>319.77999999999997</v>
      </c>
      <c r="M773" s="343">
        <f>K773/L773</f>
        <v>3.0868096816561389E-2</v>
      </c>
      <c r="N773" s="314">
        <v>67.361999999999995</v>
      </c>
      <c r="O773" s="344">
        <f>M773*N773</f>
        <v>2.0793367377572083</v>
      </c>
      <c r="P773" s="344">
        <f>M773*60*1000</f>
        <v>1852.0858089936833</v>
      </c>
      <c r="Q773" s="345">
        <f>P773*N773/1000</f>
        <v>124.76020426543248</v>
      </c>
    </row>
    <row r="774" spans="1:17" ht="11.25" customHeight="1" x14ac:dyDescent="0.2">
      <c r="A774" s="1323"/>
      <c r="B774" s="17">
        <v>2</v>
      </c>
      <c r="C774" s="373" t="s">
        <v>355</v>
      </c>
      <c r="D774" s="414">
        <v>5</v>
      </c>
      <c r="E774" s="414">
        <v>1986</v>
      </c>
      <c r="F774" s="251">
        <v>8.8699999999999992</v>
      </c>
      <c r="G774" s="251">
        <v>0</v>
      </c>
      <c r="H774" s="251">
        <v>0</v>
      </c>
      <c r="I774" s="251">
        <v>8.8699999999999992</v>
      </c>
      <c r="J774" s="251">
        <v>407.89</v>
      </c>
      <c r="K774" s="347">
        <v>5.3280000000000003</v>
      </c>
      <c r="L774" s="251">
        <v>193.9</v>
      </c>
      <c r="M774" s="250">
        <f t="shared" ref="M774:M782" si="95">K774/L774</f>
        <v>2.7478081485301703E-2</v>
      </c>
      <c r="N774" s="378">
        <v>67.361999999999995</v>
      </c>
      <c r="O774" s="252">
        <f t="shared" ref="O774:O782" si="96">M774*N774</f>
        <v>1.8509785250128932</v>
      </c>
      <c r="P774" s="344">
        <f t="shared" ref="P774:P782" si="97">M774*60*1000</f>
        <v>1648.6848891181021</v>
      </c>
      <c r="Q774" s="253">
        <f t="shared" ref="Q774:Q782" si="98">P774*N774/1000</f>
        <v>111.05871150077358</v>
      </c>
    </row>
    <row r="775" spans="1:17" x14ac:dyDescent="0.2">
      <c r="A775" s="1323"/>
      <c r="B775" s="17">
        <v>3</v>
      </c>
      <c r="C775" s="373" t="s">
        <v>140</v>
      </c>
      <c r="D775" s="414">
        <v>3</v>
      </c>
      <c r="E775" s="414">
        <v>1988</v>
      </c>
      <c r="F775" s="251">
        <v>5.1680000000000001</v>
      </c>
      <c r="G775" s="251">
        <v>0.17</v>
      </c>
      <c r="H775" s="251">
        <v>0.48</v>
      </c>
      <c r="I775" s="251">
        <v>4.5179999999999998</v>
      </c>
      <c r="J775" s="251">
        <v>167.31</v>
      </c>
      <c r="K775" s="347">
        <v>4.5179999999999998</v>
      </c>
      <c r="L775" s="251">
        <v>167.31</v>
      </c>
      <c r="M775" s="250">
        <f t="shared" si="95"/>
        <v>2.7003765465303926E-2</v>
      </c>
      <c r="N775" s="378">
        <v>67.361999999999995</v>
      </c>
      <c r="O775" s="252">
        <f t="shared" si="96"/>
        <v>1.8190276492738029</v>
      </c>
      <c r="P775" s="344">
        <f t="shared" si="97"/>
        <v>1620.2259279182356</v>
      </c>
      <c r="Q775" s="253">
        <f t="shared" si="98"/>
        <v>109.14165895642817</v>
      </c>
    </row>
    <row r="776" spans="1:17" x14ac:dyDescent="0.2">
      <c r="A776" s="1323"/>
      <c r="B776" s="17">
        <v>4</v>
      </c>
      <c r="C776" s="373" t="s">
        <v>517</v>
      </c>
      <c r="D776" s="414">
        <v>9</v>
      </c>
      <c r="E776" s="414">
        <v>1967</v>
      </c>
      <c r="F776" s="251">
        <v>10.981</v>
      </c>
      <c r="G776" s="251">
        <v>0.85</v>
      </c>
      <c r="H776" s="251">
        <v>0.14399999999999999</v>
      </c>
      <c r="I776" s="251">
        <v>0.98699999999999999</v>
      </c>
      <c r="J776" s="251">
        <v>416.33</v>
      </c>
      <c r="K776" s="347">
        <v>9.9870000000000001</v>
      </c>
      <c r="L776" s="251">
        <v>416.33</v>
      </c>
      <c r="M776" s="250">
        <f t="shared" si="95"/>
        <v>2.3988182451420748E-2</v>
      </c>
      <c r="N776" s="378">
        <v>67.361999999999995</v>
      </c>
      <c r="O776" s="252">
        <f t="shared" si="96"/>
        <v>1.6158919462926042</v>
      </c>
      <c r="P776" s="344">
        <f t="shared" si="97"/>
        <v>1439.2909470852449</v>
      </c>
      <c r="Q776" s="253">
        <f t="shared" si="98"/>
        <v>96.95351677755626</v>
      </c>
    </row>
    <row r="777" spans="1:17" x14ac:dyDescent="0.2">
      <c r="A777" s="1323"/>
      <c r="B777" s="17">
        <v>5</v>
      </c>
      <c r="C777" s="373" t="s">
        <v>288</v>
      </c>
      <c r="D777" s="414">
        <v>12</v>
      </c>
      <c r="E777" s="414">
        <v>1965</v>
      </c>
      <c r="F777" s="251">
        <v>13.879</v>
      </c>
      <c r="G777" s="251">
        <v>1.1220000000000001</v>
      </c>
      <c r="H777" s="251">
        <v>0.192</v>
      </c>
      <c r="I777" s="251">
        <v>12.565</v>
      </c>
      <c r="J777" s="251">
        <v>537.54999999999995</v>
      </c>
      <c r="K777" s="347">
        <v>11.574999999999999</v>
      </c>
      <c r="L777" s="251">
        <v>495.2</v>
      </c>
      <c r="M777" s="250">
        <f t="shared" si="95"/>
        <v>2.337439418416801E-2</v>
      </c>
      <c r="N777" s="378">
        <v>67.361999999999995</v>
      </c>
      <c r="O777" s="252">
        <f t="shared" si="96"/>
        <v>1.5745459410339253</v>
      </c>
      <c r="P777" s="344">
        <f t="shared" si="97"/>
        <v>1402.4636510500804</v>
      </c>
      <c r="Q777" s="253">
        <f t="shared" si="98"/>
        <v>94.472756462035505</v>
      </c>
    </row>
    <row r="778" spans="1:17" x14ac:dyDescent="0.2">
      <c r="A778" s="1323"/>
      <c r="B778" s="17">
        <v>6</v>
      </c>
      <c r="C778" s="373" t="s">
        <v>797</v>
      </c>
      <c r="D778" s="414">
        <v>6</v>
      </c>
      <c r="E778" s="414">
        <v>1972</v>
      </c>
      <c r="F778" s="251">
        <v>4.4020000000000001</v>
      </c>
      <c r="G778" s="251">
        <v>0.45300000000000001</v>
      </c>
      <c r="H778" s="251">
        <v>0.08</v>
      </c>
      <c r="I778" s="251">
        <v>3.8690000000000002</v>
      </c>
      <c r="J778" s="251">
        <v>395.27</v>
      </c>
      <c r="K778" s="347">
        <v>3.637</v>
      </c>
      <c r="L778" s="251">
        <v>158.16</v>
      </c>
      <c r="M778" s="250">
        <f t="shared" si="95"/>
        <v>2.2995700556398584E-2</v>
      </c>
      <c r="N778" s="378">
        <v>67.361999999999995</v>
      </c>
      <c r="O778" s="252">
        <f t="shared" si="96"/>
        <v>1.5490363808801213</v>
      </c>
      <c r="P778" s="344">
        <f t="shared" si="97"/>
        <v>1379.742033383915</v>
      </c>
      <c r="Q778" s="253">
        <f t="shared" si="98"/>
        <v>92.942182852807278</v>
      </c>
    </row>
    <row r="779" spans="1:17" x14ac:dyDescent="0.2">
      <c r="A779" s="1323"/>
      <c r="B779" s="17">
        <v>7</v>
      </c>
      <c r="C779" s="373" t="s">
        <v>138</v>
      </c>
      <c r="D779" s="414">
        <v>4</v>
      </c>
      <c r="E779" s="414">
        <v>1950</v>
      </c>
      <c r="F779" s="251">
        <v>6.2619999999999996</v>
      </c>
      <c r="G779" s="251">
        <v>1.2470000000000001</v>
      </c>
      <c r="H779" s="251">
        <v>0.64</v>
      </c>
      <c r="I779" s="251">
        <v>4.375</v>
      </c>
      <c r="J779" s="251">
        <v>193.31</v>
      </c>
      <c r="K779" s="347">
        <v>4.375</v>
      </c>
      <c r="L779" s="251">
        <v>193.31</v>
      </c>
      <c r="M779" s="250">
        <f t="shared" si="95"/>
        <v>2.2632041798148053E-2</v>
      </c>
      <c r="N779" s="378">
        <v>67.361999999999995</v>
      </c>
      <c r="O779" s="252">
        <f t="shared" si="96"/>
        <v>1.5245395996068491</v>
      </c>
      <c r="P779" s="344">
        <f t="shared" si="97"/>
        <v>1357.9225078888833</v>
      </c>
      <c r="Q779" s="253">
        <f t="shared" si="98"/>
        <v>91.472375976410945</v>
      </c>
    </row>
    <row r="780" spans="1:17" x14ac:dyDescent="0.2">
      <c r="A780" s="1323"/>
      <c r="B780" s="17">
        <v>8</v>
      </c>
      <c r="C780" s="373" t="s">
        <v>798</v>
      </c>
      <c r="D780" s="414">
        <v>36</v>
      </c>
      <c r="E780" s="414">
        <v>1968</v>
      </c>
      <c r="F780" s="251">
        <v>42.54</v>
      </c>
      <c r="G780" s="251">
        <v>2.706</v>
      </c>
      <c r="H780" s="251">
        <v>5.76</v>
      </c>
      <c r="I780" s="251">
        <v>34.073999999999998</v>
      </c>
      <c r="J780" s="251">
        <v>1531.52</v>
      </c>
      <c r="K780" s="347">
        <v>34.073999999999998</v>
      </c>
      <c r="L780" s="251">
        <v>1531.52</v>
      </c>
      <c r="M780" s="250">
        <f t="shared" si="95"/>
        <v>2.2248485165064773E-2</v>
      </c>
      <c r="N780" s="378">
        <v>67.361999999999995</v>
      </c>
      <c r="O780" s="252">
        <f t="shared" si="96"/>
        <v>1.498702457689093</v>
      </c>
      <c r="P780" s="344">
        <f t="shared" si="97"/>
        <v>1334.9091099038862</v>
      </c>
      <c r="Q780" s="253">
        <f t="shared" si="98"/>
        <v>89.922147461345574</v>
      </c>
    </row>
    <row r="781" spans="1:17" x14ac:dyDescent="0.2">
      <c r="A781" s="1323"/>
      <c r="B781" s="17">
        <v>9</v>
      </c>
      <c r="C781" s="417" t="s">
        <v>516</v>
      </c>
      <c r="D781" s="414">
        <v>12</v>
      </c>
      <c r="E781" s="414">
        <v>1965</v>
      </c>
      <c r="F781" s="373">
        <v>13.74</v>
      </c>
      <c r="G781" s="373">
        <v>2.0819999999999999</v>
      </c>
      <c r="H781" s="373">
        <v>0.192</v>
      </c>
      <c r="I781" s="373">
        <v>11.465999999999999</v>
      </c>
      <c r="J781" s="373">
        <v>529.58000000000004</v>
      </c>
      <c r="K781" s="373">
        <v>10.391999999999999</v>
      </c>
      <c r="L781" s="373">
        <v>479.98</v>
      </c>
      <c r="M781" s="250">
        <f t="shared" si="95"/>
        <v>2.1650902120921703E-2</v>
      </c>
      <c r="N781" s="373">
        <v>67.361999999999995</v>
      </c>
      <c r="O781" s="252">
        <f t="shared" si="96"/>
        <v>1.4584480686695276</v>
      </c>
      <c r="P781" s="344">
        <f t="shared" si="97"/>
        <v>1299.0541272553023</v>
      </c>
      <c r="Q781" s="253">
        <f t="shared" si="98"/>
        <v>87.506884120171676</v>
      </c>
    </row>
    <row r="782" spans="1:17" ht="12" thickBot="1" x14ac:dyDescent="0.25">
      <c r="A782" s="1324"/>
      <c r="B782" s="18">
        <v>10</v>
      </c>
      <c r="C782" s="418"/>
      <c r="D782" s="419"/>
      <c r="E782" s="419"/>
      <c r="F782" s="374"/>
      <c r="G782" s="374"/>
      <c r="H782" s="374"/>
      <c r="I782" s="374"/>
      <c r="J782" s="374"/>
      <c r="K782" s="374"/>
      <c r="L782" s="374"/>
      <c r="M782" s="379" t="e">
        <f t="shared" si="95"/>
        <v>#DIV/0!</v>
      </c>
      <c r="N782" s="374"/>
      <c r="O782" s="375" t="e">
        <f t="shared" si="96"/>
        <v>#DIV/0!</v>
      </c>
      <c r="P782" s="375" t="e">
        <f t="shared" si="97"/>
        <v>#DIV/0!</v>
      </c>
      <c r="Q782" s="376" t="e">
        <f t="shared" si="98"/>
        <v>#DIV/0!</v>
      </c>
    </row>
    <row r="783" spans="1:17" x14ac:dyDescent="0.2">
      <c r="A783" s="286"/>
      <c r="B783" s="284"/>
      <c r="C783" s="285"/>
      <c r="D783" s="284"/>
      <c r="E783" s="284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</row>
    <row r="784" spans="1:17" ht="15" x14ac:dyDescent="0.2">
      <c r="A784" s="1325" t="s">
        <v>142</v>
      </c>
      <c r="B784" s="1325"/>
      <c r="C784" s="1325"/>
      <c r="D784" s="1325"/>
      <c r="E784" s="1325"/>
      <c r="F784" s="1325"/>
      <c r="G784" s="1325"/>
      <c r="H784" s="1325"/>
      <c r="I784" s="1325"/>
      <c r="J784" s="1325"/>
      <c r="K784" s="1325"/>
      <c r="L784" s="1325"/>
      <c r="M784" s="1325"/>
      <c r="N784" s="1325"/>
      <c r="O784" s="1325"/>
      <c r="P784" s="1325"/>
      <c r="Q784" s="1325"/>
    </row>
    <row r="785" spans="1:17" ht="13.5" thickBot="1" x14ac:dyDescent="0.25">
      <c r="A785" s="460"/>
      <c r="B785" s="460"/>
      <c r="C785" s="460"/>
      <c r="D785" s="460"/>
      <c r="E785" s="1165" t="s">
        <v>268</v>
      </c>
      <c r="F785" s="1165"/>
      <c r="G785" s="1165"/>
      <c r="H785" s="1165"/>
      <c r="I785" s="460">
        <v>0.5</v>
      </c>
      <c r="J785" s="460" t="s">
        <v>267</v>
      </c>
      <c r="K785" s="460" t="s">
        <v>269</v>
      </c>
      <c r="L785" s="460">
        <v>525</v>
      </c>
      <c r="M785" s="460"/>
      <c r="N785" s="460"/>
      <c r="O785" s="460"/>
      <c r="P785" s="460"/>
      <c r="Q785" s="460"/>
    </row>
    <row r="786" spans="1:17" x14ac:dyDescent="0.2">
      <c r="A786" s="1181" t="s">
        <v>1</v>
      </c>
      <c r="B786" s="1183" t="s">
        <v>0</v>
      </c>
      <c r="C786" s="1185" t="s">
        <v>2</v>
      </c>
      <c r="D786" s="1185" t="s">
        <v>3</v>
      </c>
      <c r="E786" s="1185" t="s">
        <v>11</v>
      </c>
      <c r="F786" s="1188" t="s">
        <v>12</v>
      </c>
      <c r="G786" s="1189"/>
      <c r="H786" s="1189"/>
      <c r="I786" s="1190"/>
      <c r="J786" s="1185" t="s">
        <v>4</v>
      </c>
      <c r="K786" s="1185" t="s">
        <v>13</v>
      </c>
      <c r="L786" s="1185" t="s">
        <v>5</v>
      </c>
      <c r="M786" s="1185" t="s">
        <v>6</v>
      </c>
      <c r="N786" s="1185" t="s">
        <v>14</v>
      </c>
      <c r="O786" s="1204" t="s">
        <v>15</v>
      </c>
      <c r="P786" s="1185" t="s">
        <v>22</v>
      </c>
      <c r="Q786" s="1193" t="s">
        <v>23</v>
      </c>
    </row>
    <row r="787" spans="1:17" ht="33.75" x14ac:dyDescent="0.2">
      <c r="A787" s="1182"/>
      <c r="B787" s="1184"/>
      <c r="C787" s="1186"/>
      <c r="D787" s="1187"/>
      <c r="E787" s="1187"/>
      <c r="F787" s="255" t="s">
        <v>16</v>
      </c>
      <c r="G787" s="255" t="s">
        <v>17</v>
      </c>
      <c r="H787" s="255" t="s">
        <v>18</v>
      </c>
      <c r="I787" s="255" t="s">
        <v>19</v>
      </c>
      <c r="J787" s="1187"/>
      <c r="K787" s="1187"/>
      <c r="L787" s="1187"/>
      <c r="M787" s="1187"/>
      <c r="N787" s="1187"/>
      <c r="O787" s="1205"/>
      <c r="P787" s="1187"/>
      <c r="Q787" s="1194"/>
    </row>
    <row r="788" spans="1:17" ht="12" thickBot="1" x14ac:dyDescent="0.25">
      <c r="A788" s="1182"/>
      <c r="B788" s="1184"/>
      <c r="C788" s="1186"/>
      <c r="D788" s="8" t="s">
        <v>7</v>
      </c>
      <c r="E788" s="8" t="s">
        <v>8</v>
      </c>
      <c r="F788" s="8" t="s">
        <v>9</v>
      </c>
      <c r="G788" s="8" t="s">
        <v>9</v>
      </c>
      <c r="H788" s="8" t="s">
        <v>9</v>
      </c>
      <c r="I788" s="8" t="s">
        <v>9</v>
      </c>
      <c r="J788" s="8" t="s">
        <v>20</v>
      </c>
      <c r="K788" s="8" t="s">
        <v>9</v>
      </c>
      <c r="L788" s="8" t="s">
        <v>20</v>
      </c>
      <c r="M788" s="8" t="s">
        <v>52</v>
      </c>
      <c r="N788" s="8" t="s">
        <v>294</v>
      </c>
      <c r="O788" s="8" t="s">
        <v>295</v>
      </c>
      <c r="P788" s="731" t="s">
        <v>24</v>
      </c>
      <c r="Q788" s="732" t="s">
        <v>296</v>
      </c>
    </row>
    <row r="789" spans="1:17" ht="11.25" customHeight="1" x14ac:dyDescent="0.2">
      <c r="A789" s="1301" t="s">
        <v>229</v>
      </c>
      <c r="B789" s="1013">
        <v>1</v>
      </c>
      <c r="C789" s="329" t="s">
        <v>520</v>
      </c>
      <c r="D789" s="322">
        <v>40</v>
      </c>
      <c r="E789" s="322">
        <v>1975</v>
      </c>
      <c r="F789" s="392">
        <v>33.76</v>
      </c>
      <c r="G789" s="392">
        <v>4.08</v>
      </c>
      <c r="H789" s="392">
        <v>6.4</v>
      </c>
      <c r="I789" s="393">
        <v>23.28</v>
      </c>
      <c r="J789" s="394">
        <v>2232.09</v>
      </c>
      <c r="K789" s="1340">
        <v>23.28</v>
      </c>
      <c r="L789" s="394">
        <v>2232.09</v>
      </c>
      <c r="M789" s="326">
        <f>K789/L789</f>
        <v>1.0429686974987567E-2</v>
      </c>
      <c r="N789" s="1353">
        <v>61.04</v>
      </c>
      <c r="O789" s="327">
        <f t="shared" ref="O789:O800" si="99">M789*N789</f>
        <v>0.63662809295324108</v>
      </c>
      <c r="P789" s="327">
        <f t="shared" ref="P789:P799" si="100">M789*60*1000</f>
        <v>625.78121849925401</v>
      </c>
      <c r="Q789" s="328">
        <f t="shared" ref="Q789:Q799" si="101">P789*N789/1000</f>
        <v>38.197685577194463</v>
      </c>
    </row>
    <row r="790" spans="1:17" x14ac:dyDescent="0.2">
      <c r="A790" s="1302"/>
      <c r="B790" s="1014">
        <v>2</v>
      </c>
      <c r="C790" s="329" t="s">
        <v>521</v>
      </c>
      <c r="D790" s="322">
        <v>40</v>
      </c>
      <c r="E790" s="322">
        <v>1975</v>
      </c>
      <c r="F790" s="393">
        <v>35.923000000000002</v>
      </c>
      <c r="G790" s="393">
        <v>4.76</v>
      </c>
      <c r="H790" s="393">
        <v>6.24</v>
      </c>
      <c r="I790" s="393">
        <v>24.92</v>
      </c>
      <c r="J790" s="396">
        <v>2215.37</v>
      </c>
      <c r="K790" s="749">
        <v>24.92</v>
      </c>
      <c r="L790" s="396">
        <v>2215.37</v>
      </c>
      <c r="M790" s="326">
        <f>K790/L790</f>
        <v>1.1248685321187885E-2</v>
      </c>
      <c r="N790" s="1353">
        <v>61.04</v>
      </c>
      <c r="O790" s="327">
        <f t="shared" si="99"/>
        <v>0.68661975200530845</v>
      </c>
      <c r="P790" s="327">
        <f t="shared" si="100"/>
        <v>674.92111927127303</v>
      </c>
      <c r="Q790" s="328">
        <f t="shared" si="101"/>
        <v>41.197185120318508</v>
      </c>
    </row>
    <row r="791" spans="1:17" x14ac:dyDescent="0.2">
      <c r="A791" s="1302"/>
      <c r="B791" s="1014">
        <v>3</v>
      </c>
      <c r="C791" s="397" t="s">
        <v>522</v>
      </c>
      <c r="D791" s="322">
        <v>20</v>
      </c>
      <c r="E791" s="322">
        <v>1989</v>
      </c>
      <c r="F791" s="393">
        <v>16.251999999999999</v>
      </c>
      <c r="G791" s="393">
        <v>2.48</v>
      </c>
      <c r="H791" s="393">
        <v>3.2</v>
      </c>
      <c r="I791" s="393">
        <v>10.57</v>
      </c>
      <c r="J791" s="396">
        <v>1042.6199999999999</v>
      </c>
      <c r="K791" s="749">
        <v>10.57</v>
      </c>
      <c r="L791" s="396">
        <v>1042.6199999999999</v>
      </c>
      <c r="M791" s="331">
        <f t="shared" ref="M791:M798" si="102">K791/L791</f>
        <v>1.0137921773992444E-2</v>
      </c>
      <c r="N791" s="1353">
        <v>61.04</v>
      </c>
      <c r="O791" s="327">
        <f t="shared" si="99"/>
        <v>0.61881874508449874</v>
      </c>
      <c r="P791" s="327">
        <f t="shared" si="100"/>
        <v>608.27530643954663</v>
      </c>
      <c r="Q791" s="332">
        <f t="shared" si="101"/>
        <v>37.129124705069927</v>
      </c>
    </row>
    <row r="792" spans="1:17" x14ac:dyDescent="0.2">
      <c r="A792" s="1302"/>
      <c r="B792" s="1014">
        <v>4</v>
      </c>
      <c r="C792" s="397" t="s">
        <v>523</v>
      </c>
      <c r="D792" s="322">
        <v>40</v>
      </c>
      <c r="E792" s="322">
        <v>1984</v>
      </c>
      <c r="F792" s="393">
        <v>35.627000000000002</v>
      </c>
      <c r="G792" s="393">
        <v>3.9</v>
      </c>
      <c r="H792" s="393">
        <v>6.4</v>
      </c>
      <c r="I792" s="393">
        <v>25.33</v>
      </c>
      <c r="J792" s="396">
        <v>2265.23</v>
      </c>
      <c r="K792" s="749">
        <v>25.33</v>
      </c>
      <c r="L792" s="396">
        <v>2265.23</v>
      </c>
      <c r="M792" s="331">
        <f t="shared" si="102"/>
        <v>1.1182087470146519E-2</v>
      </c>
      <c r="N792" s="1353">
        <v>61.04</v>
      </c>
      <c r="O792" s="398">
        <f t="shared" si="99"/>
        <v>0.68255461917774352</v>
      </c>
      <c r="P792" s="327">
        <f t="shared" si="100"/>
        <v>670.92524820879123</v>
      </c>
      <c r="Q792" s="332">
        <f t="shared" si="101"/>
        <v>40.953277150664618</v>
      </c>
    </row>
    <row r="793" spans="1:17" x14ac:dyDescent="0.2">
      <c r="A793" s="1302"/>
      <c r="B793" s="1014">
        <v>5</v>
      </c>
      <c r="C793" s="397" t="s">
        <v>524</v>
      </c>
      <c r="D793" s="322">
        <v>20</v>
      </c>
      <c r="E793" s="322">
        <v>1987</v>
      </c>
      <c r="F793" s="393">
        <v>17.98</v>
      </c>
      <c r="G793" s="393">
        <v>2.27</v>
      </c>
      <c r="H793" s="393">
        <v>3.2</v>
      </c>
      <c r="I793" s="393">
        <v>12.51</v>
      </c>
      <c r="J793" s="396">
        <v>1032.3699999999999</v>
      </c>
      <c r="K793" s="749">
        <v>12.51</v>
      </c>
      <c r="L793" s="396">
        <v>1032.3699999999999</v>
      </c>
      <c r="M793" s="331">
        <f t="shared" si="102"/>
        <v>1.2117748481649022E-2</v>
      </c>
      <c r="N793" s="1353">
        <v>61.04</v>
      </c>
      <c r="O793" s="398">
        <f t="shared" si="99"/>
        <v>0.73966736731985627</v>
      </c>
      <c r="P793" s="327">
        <f t="shared" si="100"/>
        <v>727.06490889894133</v>
      </c>
      <c r="Q793" s="332">
        <f t="shared" si="101"/>
        <v>44.38004203919138</v>
      </c>
    </row>
    <row r="794" spans="1:17" x14ac:dyDescent="0.2">
      <c r="A794" s="1302"/>
      <c r="B794" s="1014">
        <v>6</v>
      </c>
      <c r="C794" s="397" t="s">
        <v>525</v>
      </c>
      <c r="D794" s="322">
        <v>9</v>
      </c>
      <c r="E794" s="322">
        <v>1991</v>
      </c>
      <c r="F794" s="393">
        <v>8.0280000000000005</v>
      </c>
      <c r="G794" s="393">
        <v>1.59</v>
      </c>
      <c r="H794" s="393">
        <v>1.44</v>
      </c>
      <c r="I794" s="393">
        <v>5</v>
      </c>
      <c r="J794" s="396">
        <v>520.64</v>
      </c>
      <c r="K794" s="749">
        <v>5</v>
      </c>
      <c r="L794" s="396">
        <v>520.64</v>
      </c>
      <c r="M794" s="331">
        <f t="shared" si="102"/>
        <v>9.6035648432698222E-3</v>
      </c>
      <c r="N794" s="1353">
        <v>61.04</v>
      </c>
      <c r="O794" s="398">
        <f t="shared" si="99"/>
        <v>0.58620159803318994</v>
      </c>
      <c r="P794" s="327">
        <f t="shared" si="100"/>
        <v>576.21389059618934</v>
      </c>
      <c r="Q794" s="332">
        <f t="shared" si="101"/>
        <v>35.172095881991396</v>
      </c>
    </row>
    <row r="795" spans="1:17" x14ac:dyDescent="0.2">
      <c r="A795" s="1302"/>
      <c r="B795" s="1014">
        <v>7</v>
      </c>
      <c r="C795" s="397" t="s">
        <v>526</v>
      </c>
      <c r="D795" s="322">
        <v>20</v>
      </c>
      <c r="E795" s="322">
        <v>1984</v>
      </c>
      <c r="F795" s="393">
        <v>14.420999999999999</v>
      </c>
      <c r="G795" s="1761" t="s">
        <v>799</v>
      </c>
      <c r="H795" s="393">
        <v>3.04</v>
      </c>
      <c r="I795" s="393">
        <v>9.82</v>
      </c>
      <c r="J795" s="396">
        <v>900.66</v>
      </c>
      <c r="K795" s="749">
        <v>9.82</v>
      </c>
      <c r="L795" s="396">
        <v>900.66</v>
      </c>
      <c r="M795" s="331">
        <f t="shared" si="102"/>
        <v>1.090311549308285E-2</v>
      </c>
      <c r="N795" s="1353">
        <v>61.04</v>
      </c>
      <c r="O795" s="398">
        <f t="shared" si="99"/>
        <v>0.66552616969777723</v>
      </c>
      <c r="P795" s="327">
        <f t="shared" si="100"/>
        <v>654.18692958497104</v>
      </c>
      <c r="Q795" s="332">
        <f t="shared" si="101"/>
        <v>39.931570181866633</v>
      </c>
    </row>
    <row r="796" spans="1:17" x14ac:dyDescent="0.2">
      <c r="A796" s="1302"/>
      <c r="B796" s="1014">
        <v>8</v>
      </c>
      <c r="C796" s="397" t="s">
        <v>527</v>
      </c>
      <c r="D796" s="322">
        <v>22</v>
      </c>
      <c r="E796" s="322">
        <v>1973</v>
      </c>
      <c r="F796" s="393">
        <v>20.260000000000002</v>
      </c>
      <c r="G796" s="393">
        <v>2.5499999999999998</v>
      </c>
      <c r="H796" s="393">
        <v>3.52</v>
      </c>
      <c r="I796" s="393">
        <v>14.19</v>
      </c>
      <c r="J796" s="396">
        <v>1350.47</v>
      </c>
      <c r="K796" s="749">
        <v>14.19</v>
      </c>
      <c r="L796" s="396">
        <v>1350.47</v>
      </c>
      <c r="M796" s="331">
        <f t="shared" si="102"/>
        <v>1.0507452960821046E-2</v>
      </c>
      <c r="N796" s="1353">
        <v>61.04</v>
      </c>
      <c r="O796" s="398">
        <f t="shared" si="99"/>
        <v>0.64137492872851665</v>
      </c>
      <c r="P796" s="327">
        <f t="shared" si="100"/>
        <v>630.44717764926281</v>
      </c>
      <c r="Q796" s="332">
        <f t="shared" si="101"/>
        <v>38.482495723710997</v>
      </c>
    </row>
    <row r="797" spans="1:17" x14ac:dyDescent="0.2">
      <c r="A797" s="1302"/>
      <c r="B797" s="1014">
        <v>9</v>
      </c>
      <c r="C797" s="397" t="s">
        <v>528</v>
      </c>
      <c r="D797" s="322">
        <v>44</v>
      </c>
      <c r="E797" s="322">
        <v>1970</v>
      </c>
      <c r="F797" s="393">
        <v>39.098999999999997</v>
      </c>
      <c r="G797" s="393">
        <v>2.89</v>
      </c>
      <c r="H797" s="393">
        <v>6.96</v>
      </c>
      <c r="I797" s="393">
        <v>29.25</v>
      </c>
      <c r="J797" s="396">
        <v>2033.99</v>
      </c>
      <c r="K797" s="749">
        <v>29.25</v>
      </c>
      <c r="L797" s="396">
        <v>2033.99</v>
      </c>
      <c r="M797" s="331">
        <f t="shared" si="102"/>
        <v>1.4380601674541173E-2</v>
      </c>
      <c r="N797" s="1353">
        <v>61.04</v>
      </c>
      <c r="O797" s="398">
        <f t="shared" si="99"/>
        <v>0.87779192621399316</v>
      </c>
      <c r="P797" s="327">
        <f t="shared" si="100"/>
        <v>862.83610047247043</v>
      </c>
      <c r="Q797" s="332">
        <f t="shared" si="101"/>
        <v>52.667515572839591</v>
      </c>
    </row>
    <row r="798" spans="1:17" ht="12" thickBot="1" x14ac:dyDescent="0.25">
      <c r="A798" s="1303"/>
      <c r="B798" s="1015">
        <v>10</v>
      </c>
      <c r="C798" s="399" t="s">
        <v>800</v>
      </c>
      <c r="D798" s="400">
        <v>20</v>
      </c>
      <c r="E798" s="400">
        <v>1975</v>
      </c>
      <c r="F798" s="1354">
        <v>15.628</v>
      </c>
      <c r="G798" s="1354">
        <v>1.93</v>
      </c>
      <c r="H798" s="1354">
        <v>3.04</v>
      </c>
      <c r="I798" s="1354">
        <v>10.66</v>
      </c>
      <c r="J798" s="401">
        <v>937.3</v>
      </c>
      <c r="K798" s="1762">
        <v>10.66</v>
      </c>
      <c r="L798" s="401">
        <v>937.3</v>
      </c>
      <c r="M798" s="402">
        <f t="shared" si="102"/>
        <v>1.1373092926490986E-2</v>
      </c>
      <c r="N798" s="1353">
        <v>61.04</v>
      </c>
      <c r="O798" s="403">
        <f t="shared" si="99"/>
        <v>0.69421359223300982</v>
      </c>
      <c r="P798" s="403">
        <f t="shared" si="100"/>
        <v>682.38557558945911</v>
      </c>
      <c r="Q798" s="404">
        <f t="shared" si="101"/>
        <v>41.652815533980579</v>
      </c>
    </row>
    <row r="799" spans="1:17" x14ac:dyDescent="0.2">
      <c r="A799" s="1330" t="s">
        <v>228</v>
      </c>
      <c r="B799" s="283">
        <v>1</v>
      </c>
      <c r="C799" s="366" t="s">
        <v>801</v>
      </c>
      <c r="D799" s="405">
        <v>20</v>
      </c>
      <c r="E799" s="405">
        <v>1986</v>
      </c>
      <c r="F799" s="1343">
        <v>22.166</v>
      </c>
      <c r="G799" s="1343">
        <v>2.66</v>
      </c>
      <c r="H799" s="1343">
        <v>3.2</v>
      </c>
      <c r="I799" s="1343">
        <v>16.3</v>
      </c>
      <c r="J799" s="1344">
        <v>1053.6300000000001</v>
      </c>
      <c r="K799" s="1345">
        <v>16.3</v>
      </c>
      <c r="L799" s="368">
        <v>1053.6300000000001</v>
      </c>
      <c r="M799" s="335">
        <f>K799/L799</f>
        <v>1.5470326395413949E-2</v>
      </c>
      <c r="N799" s="704">
        <v>61.04</v>
      </c>
      <c r="O799" s="336">
        <f>M799*N799</f>
        <v>0.94430872317606751</v>
      </c>
      <c r="P799" s="336">
        <f>M799*60*1000</f>
        <v>928.21958372483698</v>
      </c>
      <c r="Q799" s="337">
        <f>P799*N799/1000</f>
        <v>56.658523390564049</v>
      </c>
    </row>
    <row r="800" spans="1:17" x14ac:dyDescent="0.2">
      <c r="A800" s="1315"/>
      <c r="B800" s="113">
        <v>2</v>
      </c>
      <c r="C800" s="367" t="s">
        <v>802</v>
      </c>
      <c r="D800" s="407">
        <v>30</v>
      </c>
      <c r="E800" s="407">
        <v>1991</v>
      </c>
      <c r="F800" s="408">
        <v>34.292999999999999</v>
      </c>
      <c r="G800" s="408">
        <v>3.3149999999999999</v>
      </c>
      <c r="H800" s="408">
        <v>4.8</v>
      </c>
      <c r="I800" s="408">
        <v>26.17</v>
      </c>
      <c r="J800" s="377">
        <v>1605.58</v>
      </c>
      <c r="K800" s="728">
        <v>26.17</v>
      </c>
      <c r="L800" s="377">
        <v>1605.58</v>
      </c>
      <c r="M800" s="246">
        <f t="shared" ref="M800:M808" si="103">K800/L800</f>
        <v>1.6299405822195096E-2</v>
      </c>
      <c r="N800" s="704">
        <v>61.04</v>
      </c>
      <c r="O800" s="248">
        <f t="shared" ref="O800:O808" si="104">M800*N800</f>
        <v>0.99491573138678868</v>
      </c>
      <c r="P800" s="336">
        <f t="shared" ref="P800:P808" si="105">M800*60*1000</f>
        <v>977.96434933170576</v>
      </c>
      <c r="Q800" s="249">
        <f t="shared" ref="Q800:Q808" si="106">P800*N800/1000</f>
        <v>59.694943883207323</v>
      </c>
    </row>
    <row r="801" spans="1:17" x14ac:dyDescent="0.2">
      <c r="A801" s="1315"/>
      <c r="B801" s="113">
        <v>3</v>
      </c>
      <c r="C801" s="367" t="s">
        <v>531</v>
      </c>
      <c r="D801" s="407">
        <v>50</v>
      </c>
      <c r="E801" s="407">
        <v>1974</v>
      </c>
      <c r="F801" s="408">
        <v>49.578000000000003</v>
      </c>
      <c r="G801" s="408">
        <v>4.1100000000000003</v>
      </c>
      <c r="H801" s="408">
        <v>7.84</v>
      </c>
      <c r="I801" s="408">
        <v>37.630000000000003</v>
      </c>
      <c r="J801" s="377">
        <v>2478.85</v>
      </c>
      <c r="K801" s="728">
        <v>37.630000000000003</v>
      </c>
      <c r="L801" s="377">
        <v>2478.85</v>
      </c>
      <c r="M801" s="246">
        <f t="shared" si="103"/>
        <v>1.5180426407406663E-2</v>
      </c>
      <c r="N801" s="704">
        <v>61.04</v>
      </c>
      <c r="O801" s="248">
        <f t="shared" si="104"/>
        <v>0.92661322790810263</v>
      </c>
      <c r="P801" s="336">
        <f t="shared" si="105"/>
        <v>910.82558444439974</v>
      </c>
      <c r="Q801" s="249">
        <f t="shared" si="106"/>
        <v>55.596793674486157</v>
      </c>
    </row>
    <row r="802" spans="1:17" x14ac:dyDescent="0.2">
      <c r="A802" s="1315"/>
      <c r="B802" s="113">
        <v>4</v>
      </c>
      <c r="C802" s="367" t="s">
        <v>532</v>
      </c>
      <c r="D802" s="407">
        <v>40</v>
      </c>
      <c r="E802" s="407">
        <v>1986</v>
      </c>
      <c r="F802" s="408">
        <v>45.408000000000001</v>
      </c>
      <c r="G802" s="408">
        <v>4.25</v>
      </c>
      <c r="H802" s="408">
        <v>6.4</v>
      </c>
      <c r="I802" s="408">
        <v>34.76</v>
      </c>
      <c r="J802" s="377">
        <v>2213.79</v>
      </c>
      <c r="K802" s="728">
        <v>34.76</v>
      </c>
      <c r="L802" s="377">
        <v>2213.79</v>
      </c>
      <c r="M802" s="246">
        <f t="shared" si="103"/>
        <v>1.5701579643959001E-2</v>
      </c>
      <c r="N802" s="704">
        <v>61.04</v>
      </c>
      <c r="O802" s="248">
        <f t="shared" si="104"/>
        <v>0.95842442146725737</v>
      </c>
      <c r="P802" s="336">
        <f t="shared" si="105"/>
        <v>942.09477863754012</v>
      </c>
      <c r="Q802" s="249">
        <f t="shared" si="106"/>
        <v>57.505465288035445</v>
      </c>
    </row>
    <row r="803" spans="1:17" x14ac:dyDescent="0.2">
      <c r="A803" s="1315"/>
      <c r="B803" s="113">
        <v>5</v>
      </c>
      <c r="C803" s="367" t="s">
        <v>530</v>
      </c>
      <c r="D803" s="407">
        <v>45</v>
      </c>
      <c r="E803" s="407">
        <v>1982</v>
      </c>
      <c r="F803" s="408">
        <v>50.356000000000002</v>
      </c>
      <c r="G803" s="408">
        <v>5.16</v>
      </c>
      <c r="H803" s="408">
        <v>7.2</v>
      </c>
      <c r="I803" s="408">
        <v>38</v>
      </c>
      <c r="J803" s="377">
        <v>2283.7800000000002</v>
      </c>
      <c r="K803" s="728">
        <v>38</v>
      </c>
      <c r="L803" s="377">
        <v>2283.7800000000002</v>
      </c>
      <c r="M803" s="246">
        <f t="shared" si="103"/>
        <v>1.6639080822145741E-2</v>
      </c>
      <c r="N803" s="704">
        <v>61.04</v>
      </c>
      <c r="O803" s="248">
        <f t="shared" si="104"/>
        <v>1.0156494933837761</v>
      </c>
      <c r="P803" s="336">
        <f t="shared" si="105"/>
        <v>998.34484932874443</v>
      </c>
      <c r="Q803" s="249">
        <f t="shared" si="106"/>
        <v>60.938969603026564</v>
      </c>
    </row>
    <row r="804" spans="1:17" x14ac:dyDescent="0.2">
      <c r="A804" s="1315"/>
      <c r="B804" s="113">
        <v>6</v>
      </c>
      <c r="C804" s="367" t="s">
        <v>803</v>
      </c>
      <c r="D804" s="407">
        <v>32</v>
      </c>
      <c r="E804" s="407">
        <v>1980</v>
      </c>
      <c r="F804" s="408">
        <v>33.677</v>
      </c>
      <c r="G804" s="408">
        <v>2.9</v>
      </c>
      <c r="H804" s="408">
        <v>5.12</v>
      </c>
      <c r="I804" s="408">
        <v>25.6</v>
      </c>
      <c r="J804" s="377">
        <v>1796.39</v>
      </c>
      <c r="K804" s="728">
        <v>25.6</v>
      </c>
      <c r="L804" s="377">
        <v>1796.39</v>
      </c>
      <c r="M804" s="246">
        <f t="shared" si="103"/>
        <v>1.4250802999348694E-2</v>
      </c>
      <c r="N804" s="704">
        <v>61.04</v>
      </c>
      <c r="O804" s="248">
        <f t="shared" si="104"/>
        <v>0.86986901508024428</v>
      </c>
      <c r="P804" s="336">
        <f t="shared" si="105"/>
        <v>855.04817996092163</v>
      </c>
      <c r="Q804" s="249">
        <f t="shared" si="106"/>
        <v>52.19214090481465</v>
      </c>
    </row>
    <row r="805" spans="1:17" x14ac:dyDescent="0.2">
      <c r="A805" s="1315"/>
      <c r="B805" s="113">
        <v>7</v>
      </c>
      <c r="C805" s="367" t="s">
        <v>529</v>
      </c>
      <c r="D805" s="407">
        <v>40</v>
      </c>
      <c r="E805" s="407">
        <v>1986</v>
      </c>
      <c r="F805" s="408">
        <v>45.667000000000002</v>
      </c>
      <c r="G805" s="408">
        <v>4.5910000000000002</v>
      </c>
      <c r="H805" s="408">
        <v>6.4</v>
      </c>
      <c r="I805" s="408">
        <v>34.676000000000002</v>
      </c>
      <c r="J805" s="377">
        <v>2258.5500000000002</v>
      </c>
      <c r="K805" s="728">
        <v>34.676000000000002</v>
      </c>
      <c r="L805" s="377">
        <v>2258.5500000000002</v>
      </c>
      <c r="M805" s="246">
        <f t="shared" si="103"/>
        <v>1.5353213344845143E-2</v>
      </c>
      <c r="N805" s="704">
        <v>61.04</v>
      </c>
      <c r="O805" s="248">
        <f t="shared" si="104"/>
        <v>0.93716014256934754</v>
      </c>
      <c r="P805" s="336">
        <f t="shared" si="105"/>
        <v>921.19280069070862</v>
      </c>
      <c r="Q805" s="249">
        <f t="shared" si="106"/>
        <v>56.229608554160855</v>
      </c>
    </row>
    <row r="806" spans="1:17" x14ac:dyDescent="0.2">
      <c r="A806" s="1315"/>
      <c r="B806" s="113">
        <v>8</v>
      </c>
      <c r="C806" s="367" t="s">
        <v>533</v>
      </c>
      <c r="D806" s="407">
        <v>40</v>
      </c>
      <c r="E806" s="407">
        <v>1972</v>
      </c>
      <c r="F806" s="408">
        <v>39.185000000000002</v>
      </c>
      <c r="G806" s="408">
        <v>1.98</v>
      </c>
      <c r="H806" s="408">
        <v>5.92</v>
      </c>
      <c r="I806" s="408">
        <v>31.28</v>
      </c>
      <c r="J806" s="377">
        <v>1052.24</v>
      </c>
      <c r="K806" s="728">
        <v>31.28</v>
      </c>
      <c r="L806" s="377">
        <v>1052.24</v>
      </c>
      <c r="M806" s="246">
        <f t="shared" si="103"/>
        <v>2.9727058465749259E-2</v>
      </c>
      <c r="N806" s="704">
        <v>61.04</v>
      </c>
      <c r="O806" s="248">
        <f t="shared" si="104"/>
        <v>1.8145396487493348</v>
      </c>
      <c r="P806" s="336">
        <f t="shared" si="105"/>
        <v>1783.6235079449557</v>
      </c>
      <c r="Q806" s="249">
        <f t="shared" si="106"/>
        <v>108.8723789249601</v>
      </c>
    </row>
    <row r="807" spans="1:17" x14ac:dyDescent="0.2">
      <c r="A807" s="1315"/>
      <c r="B807" s="113">
        <v>9</v>
      </c>
      <c r="C807" s="367" t="s">
        <v>804</v>
      </c>
      <c r="D807" s="407">
        <v>30</v>
      </c>
      <c r="E807" s="407">
        <v>1990</v>
      </c>
      <c r="F807" s="408">
        <v>35.097999999999999</v>
      </c>
      <c r="G807" s="408">
        <v>3.0609999999999999</v>
      </c>
      <c r="H807" s="408">
        <v>4.4800000000000004</v>
      </c>
      <c r="I807" s="408">
        <v>27.556999999999999</v>
      </c>
      <c r="J807" s="377">
        <v>1563.68</v>
      </c>
      <c r="K807" s="728">
        <v>27.556999999999999</v>
      </c>
      <c r="L807" s="377">
        <v>1563.68</v>
      </c>
      <c r="M807" s="246">
        <f t="shared" si="103"/>
        <v>1.762317098127494E-2</v>
      </c>
      <c r="N807" s="704">
        <v>61.04</v>
      </c>
      <c r="O807" s="248">
        <f t="shared" si="104"/>
        <v>1.0757183566970223</v>
      </c>
      <c r="P807" s="336">
        <f t="shared" si="105"/>
        <v>1057.3902588764965</v>
      </c>
      <c r="Q807" s="249">
        <f t="shared" si="106"/>
        <v>64.543101401821346</v>
      </c>
    </row>
    <row r="808" spans="1:17" ht="12" thickBot="1" x14ac:dyDescent="0.25">
      <c r="A808" s="1331"/>
      <c r="B808" s="129">
        <v>10</v>
      </c>
      <c r="C808" s="369" t="s">
        <v>805</v>
      </c>
      <c r="D808" s="410">
        <v>30</v>
      </c>
      <c r="E808" s="410">
        <v>1990</v>
      </c>
      <c r="F808" s="1355">
        <v>36.686</v>
      </c>
      <c r="G808" s="1355">
        <v>4.25</v>
      </c>
      <c r="H808" s="1355">
        <v>4.8</v>
      </c>
      <c r="I808" s="1355">
        <v>27.64</v>
      </c>
      <c r="J808" s="384">
        <v>1550.85</v>
      </c>
      <c r="K808" s="1763">
        <v>27.64</v>
      </c>
      <c r="L808" s="384">
        <v>1550.85</v>
      </c>
      <c r="M808" s="383">
        <f t="shared" si="103"/>
        <v>1.7822484444014575E-2</v>
      </c>
      <c r="N808" s="704">
        <v>61.04</v>
      </c>
      <c r="O808" s="370">
        <f t="shared" si="104"/>
        <v>1.0878844504626497</v>
      </c>
      <c r="P808" s="370">
        <f t="shared" si="105"/>
        <v>1069.3490666408745</v>
      </c>
      <c r="Q808" s="371">
        <f t="shared" si="106"/>
        <v>65.273067027758984</v>
      </c>
    </row>
    <row r="809" spans="1:17" ht="11.25" customHeight="1" x14ac:dyDescent="0.2">
      <c r="A809" s="1307" t="s">
        <v>172</v>
      </c>
      <c r="B809" s="16">
        <v>1</v>
      </c>
      <c r="C809" s="339" t="s">
        <v>806</v>
      </c>
      <c r="D809" s="340">
        <v>20</v>
      </c>
      <c r="E809" s="340">
        <v>1975</v>
      </c>
      <c r="F809" s="412">
        <v>19.68</v>
      </c>
      <c r="G809" s="412">
        <v>1.93</v>
      </c>
      <c r="H809" s="412">
        <v>3.2</v>
      </c>
      <c r="I809" s="412">
        <v>14.55</v>
      </c>
      <c r="J809" s="372">
        <v>1032.8900000000001</v>
      </c>
      <c r="K809" s="729">
        <v>14.55</v>
      </c>
      <c r="L809" s="314">
        <v>1062.8900000000001</v>
      </c>
      <c r="M809" s="343">
        <f>K809/L809</f>
        <v>1.3689092944707354E-2</v>
      </c>
      <c r="N809" s="705">
        <v>61.04</v>
      </c>
      <c r="O809" s="344">
        <f>M809*N809</f>
        <v>0.83558223334493686</v>
      </c>
      <c r="P809" s="344">
        <f>M809*60*1000</f>
        <v>821.34557668244122</v>
      </c>
      <c r="Q809" s="345">
        <f>P809*N809/1000</f>
        <v>50.134934000696205</v>
      </c>
    </row>
    <row r="810" spans="1:17" ht="12.75" customHeight="1" x14ac:dyDescent="0.2">
      <c r="A810" s="1225"/>
      <c r="B810" s="17">
        <v>2</v>
      </c>
      <c r="C810" s="373" t="s">
        <v>807</v>
      </c>
      <c r="D810" s="414">
        <v>24</v>
      </c>
      <c r="E810" s="414">
        <v>1985</v>
      </c>
      <c r="F810" s="415">
        <v>38.686</v>
      </c>
      <c r="G810" s="415">
        <v>2.66</v>
      </c>
      <c r="H810" s="415">
        <v>3.84</v>
      </c>
      <c r="I810" s="415">
        <v>32.18</v>
      </c>
      <c r="J810" s="378">
        <v>1503.04</v>
      </c>
      <c r="K810" s="730">
        <v>32.18</v>
      </c>
      <c r="L810" s="378">
        <v>1503.04</v>
      </c>
      <c r="M810" s="250">
        <f t="shared" ref="M810:M818" si="107">K810/L810</f>
        <v>2.1409942516499893E-2</v>
      </c>
      <c r="N810" s="705">
        <v>61.04</v>
      </c>
      <c r="O810" s="252">
        <f t="shared" ref="O810:O818" si="108">M810*N810</f>
        <v>1.3068628912071534</v>
      </c>
      <c r="P810" s="344">
        <f t="shared" ref="P810:P818" si="109">M810*60*1000</f>
        <v>1284.5965509899934</v>
      </c>
      <c r="Q810" s="253">
        <f t="shared" ref="Q810:Q818" si="110">P810*N810/1000</f>
        <v>78.411773472429189</v>
      </c>
    </row>
    <row r="811" spans="1:17" ht="12.75" customHeight="1" x14ac:dyDescent="0.2">
      <c r="A811" s="1225"/>
      <c r="B811" s="17">
        <v>3</v>
      </c>
      <c r="C811" s="373" t="s">
        <v>808</v>
      </c>
      <c r="D811" s="414">
        <v>20</v>
      </c>
      <c r="E811" s="414">
        <v>1984</v>
      </c>
      <c r="F811" s="415">
        <v>22.445</v>
      </c>
      <c r="G811" s="415">
        <v>2.04</v>
      </c>
      <c r="H811" s="415">
        <v>3.2</v>
      </c>
      <c r="I811" s="415">
        <v>17.21</v>
      </c>
      <c r="J811" s="378">
        <v>1075.26</v>
      </c>
      <c r="K811" s="730">
        <v>17.21</v>
      </c>
      <c r="L811" s="378">
        <v>1075.26</v>
      </c>
      <c r="M811" s="250">
        <f t="shared" si="107"/>
        <v>1.6005431244536208E-2</v>
      </c>
      <c r="N811" s="705">
        <v>61.04</v>
      </c>
      <c r="O811" s="252">
        <f t="shared" si="108"/>
        <v>0.97697152316649016</v>
      </c>
      <c r="P811" s="344">
        <f t="shared" si="109"/>
        <v>960.3258746721724</v>
      </c>
      <c r="Q811" s="253">
        <f t="shared" si="110"/>
        <v>58.618291389989402</v>
      </c>
    </row>
    <row r="812" spans="1:17" ht="12.75" customHeight="1" x14ac:dyDescent="0.2">
      <c r="A812" s="1225"/>
      <c r="B812" s="17">
        <v>4</v>
      </c>
      <c r="C812" s="373" t="s">
        <v>809</v>
      </c>
      <c r="D812" s="414">
        <v>22</v>
      </c>
      <c r="E812" s="414">
        <v>1991</v>
      </c>
      <c r="F812" s="415">
        <v>29.776</v>
      </c>
      <c r="G812" s="415">
        <v>2.72</v>
      </c>
      <c r="H812" s="415">
        <v>3.52</v>
      </c>
      <c r="I812" s="415">
        <v>23.54</v>
      </c>
      <c r="J812" s="378">
        <v>1218.99</v>
      </c>
      <c r="K812" s="730">
        <v>23.54</v>
      </c>
      <c r="L812" s="378">
        <v>1218.99</v>
      </c>
      <c r="M812" s="250">
        <f t="shared" si="107"/>
        <v>1.931106899974569E-2</v>
      </c>
      <c r="N812" s="705">
        <v>61.04</v>
      </c>
      <c r="O812" s="252">
        <f t="shared" si="108"/>
        <v>1.1787476517444768</v>
      </c>
      <c r="P812" s="344">
        <f t="shared" si="109"/>
        <v>1158.6641399847415</v>
      </c>
      <c r="Q812" s="253">
        <f t="shared" si="110"/>
        <v>70.724859104668624</v>
      </c>
    </row>
    <row r="813" spans="1:17" ht="12.75" customHeight="1" x14ac:dyDescent="0.2">
      <c r="A813" s="1225"/>
      <c r="B813" s="17">
        <v>5</v>
      </c>
      <c r="C813" s="373" t="s">
        <v>810</v>
      </c>
      <c r="D813" s="414">
        <v>20</v>
      </c>
      <c r="E813" s="414">
        <v>1974</v>
      </c>
      <c r="F813" s="415">
        <v>23.311</v>
      </c>
      <c r="G813" s="415">
        <v>2.38</v>
      </c>
      <c r="H813" s="415">
        <v>3.2</v>
      </c>
      <c r="I813" s="415">
        <v>14.93</v>
      </c>
      <c r="J813" s="378">
        <v>944.31</v>
      </c>
      <c r="K813" s="730">
        <v>14.93</v>
      </c>
      <c r="L813" s="378">
        <v>944.31</v>
      </c>
      <c r="M813" s="250">
        <f t="shared" si="107"/>
        <v>1.5810485963295953E-2</v>
      </c>
      <c r="N813" s="705">
        <v>61.04</v>
      </c>
      <c r="O813" s="252">
        <f t="shared" si="108"/>
        <v>0.96507206319958494</v>
      </c>
      <c r="P813" s="344">
        <f t="shared" si="109"/>
        <v>948.6291577977571</v>
      </c>
      <c r="Q813" s="253">
        <f t="shared" si="110"/>
        <v>57.904323791975088</v>
      </c>
    </row>
    <row r="814" spans="1:17" ht="12.75" customHeight="1" x14ac:dyDescent="0.2">
      <c r="A814" s="1225"/>
      <c r="B814" s="17">
        <v>6</v>
      </c>
      <c r="C814" s="373" t="s">
        <v>811</v>
      </c>
      <c r="D814" s="414">
        <v>20</v>
      </c>
      <c r="E814" s="414">
        <v>1974</v>
      </c>
      <c r="F814" s="415">
        <v>20.509</v>
      </c>
      <c r="G814" s="415">
        <v>1.3</v>
      </c>
      <c r="H814" s="415">
        <v>3.2</v>
      </c>
      <c r="I814" s="415">
        <v>18.809999999999999</v>
      </c>
      <c r="J814" s="378">
        <v>910.74</v>
      </c>
      <c r="K814" s="730">
        <v>18.809999999999999</v>
      </c>
      <c r="L814" s="378">
        <v>910.74</v>
      </c>
      <c r="M814" s="250">
        <f t="shared" si="107"/>
        <v>2.0653534488437972E-2</v>
      </c>
      <c r="N814" s="705">
        <v>61.04</v>
      </c>
      <c r="O814" s="252">
        <f t="shared" si="108"/>
        <v>1.2606917451742539</v>
      </c>
      <c r="P814" s="344">
        <f t="shared" si="109"/>
        <v>1239.2120693062782</v>
      </c>
      <c r="Q814" s="253">
        <f t="shared" si="110"/>
        <v>75.641504710455223</v>
      </c>
    </row>
    <row r="815" spans="1:17" ht="12.75" customHeight="1" x14ac:dyDescent="0.2">
      <c r="A815" s="1225"/>
      <c r="B815" s="17">
        <v>7</v>
      </c>
      <c r="C815" s="373" t="s">
        <v>812</v>
      </c>
      <c r="D815" s="414">
        <v>32</v>
      </c>
      <c r="E815" s="414">
        <v>1978</v>
      </c>
      <c r="F815" s="415">
        <v>41.072000000000003</v>
      </c>
      <c r="G815" s="415">
        <v>2.44</v>
      </c>
      <c r="H815" s="415">
        <v>5.04</v>
      </c>
      <c r="I815" s="415">
        <v>33.590000000000003</v>
      </c>
      <c r="J815" s="378">
        <v>1793.66</v>
      </c>
      <c r="K815" s="730">
        <v>33.590000000000003</v>
      </c>
      <c r="L815" s="378">
        <v>1793.66</v>
      </c>
      <c r="M815" s="250">
        <f t="shared" si="107"/>
        <v>1.8727072020338305E-2</v>
      </c>
      <c r="N815" s="705">
        <v>61.04</v>
      </c>
      <c r="O815" s="252">
        <f t="shared" si="108"/>
        <v>1.14310047612145</v>
      </c>
      <c r="P815" s="344">
        <f t="shared" si="109"/>
        <v>1123.6243212202983</v>
      </c>
      <c r="Q815" s="253">
        <f t="shared" si="110"/>
        <v>68.586028567287002</v>
      </c>
    </row>
    <row r="816" spans="1:17" ht="12.75" customHeight="1" x14ac:dyDescent="0.2">
      <c r="A816" s="1225"/>
      <c r="B816" s="17">
        <v>8</v>
      </c>
      <c r="C816" s="373" t="s">
        <v>813</v>
      </c>
      <c r="D816" s="414">
        <v>20</v>
      </c>
      <c r="E816" s="414">
        <v>1974</v>
      </c>
      <c r="F816" s="415">
        <v>21.533999999999999</v>
      </c>
      <c r="G816" s="415">
        <v>1.53</v>
      </c>
      <c r="H816" s="415">
        <v>3.2</v>
      </c>
      <c r="I816" s="415">
        <v>18.940000000000001</v>
      </c>
      <c r="J816" s="378">
        <v>958.43</v>
      </c>
      <c r="K816" s="730">
        <v>18.940000000000001</v>
      </c>
      <c r="L816" s="378">
        <v>958.43</v>
      </c>
      <c r="M816" s="250">
        <f t="shared" si="107"/>
        <v>1.9761484928476781E-2</v>
      </c>
      <c r="N816" s="705">
        <v>61.04</v>
      </c>
      <c r="O816" s="252">
        <f t="shared" si="108"/>
        <v>1.2062410400342227</v>
      </c>
      <c r="P816" s="344">
        <f t="shared" si="109"/>
        <v>1185.6890957086068</v>
      </c>
      <c r="Q816" s="253">
        <f t="shared" si="110"/>
        <v>72.374462402053368</v>
      </c>
    </row>
    <row r="817" spans="1:17" ht="13.5" customHeight="1" x14ac:dyDescent="0.2">
      <c r="A817" s="1225"/>
      <c r="B817" s="17">
        <v>9</v>
      </c>
      <c r="C817" s="417" t="s">
        <v>814</v>
      </c>
      <c r="D817" s="414">
        <v>20</v>
      </c>
      <c r="E817" s="414">
        <v>1974</v>
      </c>
      <c r="F817" s="415">
        <v>21.507999999999999</v>
      </c>
      <c r="G817" s="415">
        <v>1.59</v>
      </c>
      <c r="H817" s="415">
        <v>2.72</v>
      </c>
      <c r="I817" s="415">
        <v>17.23</v>
      </c>
      <c r="J817" s="378">
        <v>899.46</v>
      </c>
      <c r="K817" s="415">
        <v>17.23</v>
      </c>
      <c r="L817" s="378">
        <v>899.46</v>
      </c>
      <c r="M817" s="250">
        <f t="shared" si="107"/>
        <v>1.9155938007248793E-2</v>
      </c>
      <c r="N817" s="705">
        <v>61.04</v>
      </c>
      <c r="O817" s="252">
        <f t="shared" si="108"/>
        <v>1.1692784559624663</v>
      </c>
      <c r="P817" s="344">
        <f t="shared" si="109"/>
        <v>1149.3562804349276</v>
      </c>
      <c r="Q817" s="253">
        <f t="shared" si="110"/>
        <v>70.156707357747976</v>
      </c>
    </row>
    <row r="818" spans="1:17" ht="13.5" customHeight="1" thickBot="1" x14ac:dyDescent="0.25">
      <c r="A818" s="1226"/>
      <c r="B818" s="18">
        <v>10</v>
      </c>
      <c r="C818" s="418" t="s">
        <v>815</v>
      </c>
      <c r="D818" s="419">
        <v>20</v>
      </c>
      <c r="E818" s="419">
        <v>1974</v>
      </c>
      <c r="F818" s="421">
        <v>23.666</v>
      </c>
      <c r="G818" s="421">
        <v>1.64</v>
      </c>
      <c r="H818" s="421">
        <v>3.04</v>
      </c>
      <c r="I818" s="421">
        <v>16.829999999999998</v>
      </c>
      <c r="J818" s="380">
        <v>948.51</v>
      </c>
      <c r="K818" s="421">
        <v>16.829999999999998</v>
      </c>
      <c r="L818" s="380">
        <v>948.51</v>
      </c>
      <c r="M818" s="379">
        <f t="shared" si="107"/>
        <v>1.774361893917829E-2</v>
      </c>
      <c r="N818" s="705">
        <v>61.04</v>
      </c>
      <c r="O818" s="375">
        <f t="shared" si="108"/>
        <v>1.0830705000474428</v>
      </c>
      <c r="P818" s="375">
        <f t="shared" si="109"/>
        <v>1064.6171363506974</v>
      </c>
      <c r="Q818" s="376">
        <f t="shared" si="110"/>
        <v>64.984230002846573</v>
      </c>
    </row>
    <row r="819" spans="1:17" x14ac:dyDescent="0.2">
      <c r="A819" s="94"/>
      <c r="B819" s="95"/>
      <c r="C819" s="715"/>
      <c r="D819" s="716"/>
      <c r="E819" s="716"/>
      <c r="F819" s="717"/>
      <c r="G819" s="717"/>
      <c r="H819" s="717"/>
      <c r="I819" s="717"/>
      <c r="J819" s="717"/>
      <c r="K819" s="718"/>
      <c r="L819" s="717"/>
      <c r="M819" s="719"/>
      <c r="N819" s="720"/>
      <c r="O819" s="721"/>
      <c r="P819" s="721"/>
      <c r="Q819" s="721"/>
    </row>
    <row r="822" spans="1:17" ht="15" x14ac:dyDescent="0.2">
      <c r="A822" s="1180" t="s">
        <v>552</v>
      </c>
      <c r="B822" s="1180"/>
      <c r="C822" s="1180"/>
      <c r="D822" s="1180"/>
      <c r="E822" s="1180"/>
      <c r="F822" s="1180"/>
      <c r="G822" s="1180"/>
      <c r="H822" s="1180"/>
      <c r="I822" s="1180"/>
      <c r="J822" s="1180"/>
      <c r="K822" s="1180"/>
      <c r="L822" s="1180"/>
      <c r="M822" s="1180"/>
      <c r="N822" s="1180"/>
      <c r="O822" s="1180"/>
      <c r="P822" s="1180"/>
      <c r="Q822" s="1180"/>
    </row>
    <row r="823" spans="1:17" ht="13.5" thickBot="1" x14ac:dyDescent="0.25">
      <c r="A823" s="460"/>
      <c r="B823" s="460"/>
      <c r="C823" s="460"/>
      <c r="D823" s="460"/>
      <c r="E823" s="1165" t="s">
        <v>268</v>
      </c>
      <c r="F823" s="1165"/>
      <c r="G823" s="1165"/>
      <c r="H823" s="1165"/>
      <c r="I823" s="460">
        <v>0.5</v>
      </c>
      <c r="J823" s="460" t="s">
        <v>267</v>
      </c>
      <c r="K823" s="460" t="s">
        <v>269</v>
      </c>
      <c r="L823" s="460">
        <v>525</v>
      </c>
      <c r="M823" s="460"/>
      <c r="N823" s="460"/>
      <c r="O823" s="460"/>
      <c r="P823" s="460"/>
      <c r="Q823" s="460"/>
    </row>
    <row r="824" spans="1:17" x14ac:dyDescent="0.2">
      <c r="A824" s="1181" t="s">
        <v>1</v>
      </c>
      <c r="B824" s="1183" t="s">
        <v>0</v>
      </c>
      <c r="C824" s="1185" t="s">
        <v>2</v>
      </c>
      <c r="D824" s="1185" t="s">
        <v>3</v>
      </c>
      <c r="E824" s="1185" t="s">
        <v>11</v>
      </c>
      <c r="F824" s="1188" t="s">
        <v>12</v>
      </c>
      <c r="G824" s="1189"/>
      <c r="H824" s="1189"/>
      <c r="I824" s="1190"/>
      <c r="J824" s="1185" t="s">
        <v>4</v>
      </c>
      <c r="K824" s="1185" t="s">
        <v>13</v>
      </c>
      <c r="L824" s="1185" t="s">
        <v>5</v>
      </c>
      <c r="M824" s="1185" t="s">
        <v>6</v>
      </c>
      <c r="N824" s="1185" t="s">
        <v>14</v>
      </c>
      <c r="O824" s="1204" t="s">
        <v>15</v>
      </c>
      <c r="P824" s="1185" t="s">
        <v>22</v>
      </c>
      <c r="Q824" s="1193" t="s">
        <v>23</v>
      </c>
    </row>
    <row r="825" spans="1:17" ht="33.75" x14ac:dyDescent="0.2">
      <c r="A825" s="1182"/>
      <c r="B825" s="1184"/>
      <c r="C825" s="1186"/>
      <c r="D825" s="1187"/>
      <c r="E825" s="1187"/>
      <c r="F825" s="968" t="s">
        <v>16</v>
      </c>
      <c r="G825" s="968" t="s">
        <v>17</v>
      </c>
      <c r="H825" s="968" t="s">
        <v>18</v>
      </c>
      <c r="I825" s="968" t="s">
        <v>19</v>
      </c>
      <c r="J825" s="1187"/>
      <c r="K825" s="1187"/>
      <c r="L825" s="1187"/>
      <c r="M825" s="1187"/>
      <c r="N825" s="1187"/>
      <c r="O825" s="1205"/>
      <c r="P825" s="1187"/>
      <c r="Q825" s="1194"/>
    </row>
    <row r="826" spans="1:17" ht="12" thickBot="1" x14ac:dyDescent="0.25">
      <c r="A826" s="1227"/>
      <c r="B826" s="1228"/>
      <c r="C826" s="1229"/>
      <c r="D826" s="28" t="s">
        <v>7</v>
      </c>
      <c r="E826" s="28" t="s">
        <v>8</v>
      </c>
      <c r="F826" s="28" t="s">
        <v>9</v>
      </c>
      <c r="G826" s="28" t="s">
        <v>9</v>
      </c>
      <c r="H826" s="28" t="s">
        <v>9</v>
      </c>
      <c r="I826" s="28" t="s">
        <v>9</v>
      </c>
      <c r="J826" s="28" t="s">
        <v>20</v>
      </c>
      <c r="K826" s="28" t="s">
        <v>9</v>
      </c>
      <c r="L826" s="28" t="s">
        <v>20</v>
      </c>
      <c r="M826" s="28" t="s">
        <v>21</v>
      </c>
      <c r="N826" s="28" t="s">
        <v>294</v>
      </c>
      <c r="O826" s="28" t="s">
        <v>295</v>
      </c>
      <c r="P826" s="751" t="s">
        <v>24</v>
      </c>
      <c r="Q826" s="752" t="s">
        <v>296</v>
      </c>
    </row>
    <row r="827" spans="1:17" x14ac:dyDescent="0.2">
      <c r="A827" s="1296" t="s">
        <v>10</v>
      </c>
      <c r="B827" s="29">
        <v>1</v>
      </c>
      <c r="C827" s="353" t="s">
        <v>840</v>
      </c>
      <c r="D827" s="311">
        <v>12</v>
      </c>
      <c r="E827" s="311">
        <v>1958</v>
      </c>
      <c r="F827" s="287">
        <v>8.9</v>
      </c>
      <c r="G827" s="287">
        <v>1.677</v>
      </c>
      <c r="H827" s="287">
        <v>0.32200000000000001</v>
      </c>
      <c r="I827" s="287">
        <v>3.58</v>
      </c>
      <c r="J827" s="287">
        <v>563.53</v>
      </c>
      <c r="K827" s="312">
        <v>3.58</v>
      </c>
      <c r="L827" s="287">
        <v>563.5</v>
      </c>
      <c r="M827" s="313">
        <f>K827/L827</f>
        <v>6.3531499556344281E-3</v>
      </c>
      <c r="N827" s="354">
        <v>72.400000000000006</v>
      </c>
      <c r="O827" s="315">
        <f>M827*N827</f>
        <v>0.45996805678793262</v>
      </c>
      <c r="P827" s="315">
        <f>M827*60*1000</f>
        <v>381.18899733806563</v>
      </c>
      <c r="Q827" s="316">
        <f>P827*N827/1000</f>
        <v>27.598083407275954</v>
      </c>
    </row>
    <row r="828" spans="1:17" x14ac:dyDescent="0.2">
      <c r="A828" s="1272"/>
      <c r="B828" s="11">
        <v>2</v>
      </c>
      <c r="C828" s="356" t="s">
        <v>841</v>
      </c>
      <c r="D828" s="317">
        <v>26</v>
      </c>
      <c r="E828" s="317">
        <v>1962</v>
      </c>
      <c r="F828" s="241">
        <v>15.89</v>
      </c>
      <c r="G828" s="241">
        <v>1.867</v>
      </c>
      <c r="H828" s="241">
        <v>3.68</v>
      </c>
      <c r="I828" s="241">
        <v>10.342000000000001</v>
      </c>
      <c r="J828" s="241">
        <v>1176.43</v>
      </c>
      <c r="K828" s="318">
        <v>9.8190000000000008</v>
      </c>
      <c r="L828" s="241">
        <v>1053.94</v>
      </c>
      <c r="M828" s="242">
        <f t="shared" ref="M828:M836" si="111">K828/L828</f>
        <v>9.3164696282520831E-3</v>
      </c>
      <c r="N828" s="357">
        <v>72.400000000000006</v>
      </c>
      <c r="O828" s="319">
        <f t="shared" ref="O828:O846" si="112">M828*N828</f>
        <v>0.67451240108545085</v>
      </c>
      <c r="P828" s="315">
        <f t="shared" ref="P828:P846" si="113">M828*60*1000</f>
        <v>558.98817769512493</v>
      </c>
      <c r="Q828" s="320">
        <f t="shared" ref="Q828:Q846" si="114">P828*N828/1000</f>
        <v>40.47074406512705</v>
      </c>
    </row>
    <row r="829" spans="1:17" x14ac:dyDescent="0.2">
      <c r="A829" s="1272"/>
      <c r="B829" s="11">
        <v>3</v>
      </c>
      <c r="C829" s="356" t="s">
        <v>842</v>
      </c>
      <c r="D829" s="317">
        <v>8</v>
      </c>
      <c r="E829" s="317">
        <v>1975</v>
      </c>
      <c r="F829" s="241">
        <v>7.56</v>
      </c>
      <c r="G829" s="241">
        <v>0.82199999999999995</v>
      </c>
      <c r="H829" s="241">
        <v>1.28</v>
      </c>
      <c r="I829" s="241">
        <v>5.46</v>
      </c>
      <c r="J829" s="241">
        <v>574.41</v>
      </c>
      <c r="K829" s="318">
        <v>5.46</v>
      </c>
      <c r="L829" s="241">
        <v>574.41</v>
      </c>
      <c r="M829" s="242">
        <f t="shared" si="111"/>
        <v>9.5054055465608189E-3</v>
      </c>
      <c r="N829" s="357">
        <v>72.400000000000006</v>
      </c>
      <c r="O829" s="319">
        <f t="shared" si="112"/>
        <v>0.68819136157100336</v>
      </c>
      <c r="P829" s="315">
        <f t="shared" si="113"/>
        <v>570.32433279364909</v>
      </c>
      <c r="Q829" s="320">
        <f t="shared" si="114"/>
        <v>41.291481694260199</v>
      </c>
    </row>
    <row r="830" spans="1:17" x14ac:dyDescent="0.2">
      <c r="A830" s="1272"/>
      <c r="B830" s="11">
        <v>4</v>
      </c>
      <c r="C830" s="356" t="s">
        <v>843</v>
      </c>
      <c r="D830" s="317">
        <v>10</v>
      </c>
      <c r="E830" s="317" t="s">
        <v>331</v>
      </c>
      <c r="F830" s="241">
        <v>4.32</v>
      </c>
      <c r="G830" s="241">
        <v>0</v>
      </c>
      <c r="H830" s="241">
        <v>0</v>
      </c>
      <c r="I830" s="241">
        <v>4.3</v>
      </c>
      <c r="J830" s="241">
        <v>397.1</v>
      </c>
      <c r="K830" s="318">
        <v>4.3</v>
      </c>
      <c r="L830" s="241">
        <v>397.1</v>
      </c>
      <c r="M830" s="242">
        <f t="shared" si="111"/>
        <v>1.0828506673382018E-2</v>
      </c>
      <c r="N830" s="357">
        <v>72.400000000000006</v>
      </c>
      <c r="O830" s="319">
        <f t="shared" si="112"/>
        <v>0.78398388315285816</v>
      </c>
      <c r="P830" s="315">
        <f t="shared" si="113"/>
        <v>649.7104004029211</v>
      </c>
      <c r="Q830" s="320">
        <f t="shared" si="114"/>
        <v>47.039032989171496</v>
      </c>
    </row>
    <row r="831" spans="1:17" x14ac:dyDescent="0.2">
      <c r="A831" s="1272"/>
      <c r="B831" s="11">
        <v>5</v>
      </c>
      <c r="C831" s="356"/>
      <c r="D831" s="317"/>
      <c r="E831" s="317"/>
      <c r="F831" s="241"/>
      <c r="G831" s="241"/>
      <c r="H831" s="241"/>
      <c r="I831" s="241"/>
      <c r="J831" s="241"/>
      <c r="K831" s="318"/>
      <c r="L831" s="241"/>
      <c r="M831" s="242" t="e">
        <f t="shared" si="111"/>
        <v>#DIV/0!</v>
      </c>
      <c r="N831" s="357"/>
      <c r="O831" s="319" t="e">
        <f t="shared" si="112"/>
        <v>#DIV/0!</v>
      </c>
      <c r="P831" s="315" t="e">
        <f t="shared" si="113"/>
        <v>#DIV/0!</v>
      </c>
      <c r="Q831" s="320" t="e">
        <f t="shared" si="114"/>
        <v>#DIV/0!</v>
      </c>
    </row>
    <row r="832" spans="1:17" x14ac:dyDescent="0.2">
      <c r="A832" s="1272"/>
      <c r="B832" s="11">
        <v>6</v>
      </c>
      <c r="C832" s="356"/>
      <c r="D832" s="317"/>
      <c r="E832" s="317"/>
      <c r="F832" s="241"/>
      <c r="G832" s="241"/>
      <c r="H832" s="241"/>
      <c r="I832" s="241"/>
      <c r="J832" s="241"/>
      <c r="K832" s="318"/>
      <c r="L832" s="241"/>
      <c r="M832" s="242" t="e">
        <f t="shared" si="111"/>
        <v>#DIV/0!</v>
      </c>
      <c r="N832" s="357"/>
      <c r="O832" s="319" t="e">
        <f t="shared" si="112"/>
        <v>#DIV/0!</v>
      </c>
      <c r="P832" s="315" t="e">
        <f t="shared" si="113"/>
        <v>#DIV/0!</v>
      </c>
      <c r="Q832" s="320" t="e">
        <f t="shared" si="114"/>
        <v>#DIV/0!</v>
      </c>
    </row>
    <row r="833" spans="1:17" x14ac:dyDescent="0.2">
      <c r="A833" s="1272"/>
      <c r="B833" s="11">
        <v>7</v>
      </c>
      <c r="C833" s="356"/>
      <c r="D833" s="317"/>
      <c r="E833" s="317"/>
      <c r="F833" s="241"/>
      <c r="G833" s="241"/>
      <c r="H833" s="241"/>
      <c r="I833" s="241"/>
      <c r="J833" s="241"/>
      <c r="K833" s="318"/>
      <c r="L833" s="241"/>
      <c r="M833" s="242" t="e">
        <f t="shared" si="111"/>
        <v>#DIV/0!</v>
      </c>
      <c r="N833" s="357"/>
      <c r="O833" s="319" t="e">
        <f t="shared" si="112"/>
        <v>#DIV/0!</v>
      </c>
      <c r="P833" s="315" t="e">
        <f t="shared" si="113"/>
        <v>#DIV/0!</v>
      </c>
      <c r="Q833" s="320" t="e">
        <f t="shared" si="114"/>
        <v>#DIV/0!</v>
      </c>
    </row>
    <row r="834" spans="1:17" x14ac:dyDescent="0.2">
      <c r="A834" s="1272"/>
      <c r="B834" s="11">
        <v>8</v>
      </c>
      <c r="C834" s="356"/>
      <c r="D834" s="317"/>
      <c r="E834" s="317"/>
      <c r="F834" s="241"/>
      <c r="G834" s="241"/>
      <c r="H834" s="241"/>
      <c r="I834" s="241"/>
      <c r="J834" s="241"/>
      <c r="K834" s="318"/>
      <c r="L834" s="241"/>
      <c r="M834" s="242" t="e">
        <f t="shared" si="111"/>
        <v>#DIV/0!</v>
      </c>
      <c r="N834" s="357"/>
      <c r="O834" s="319" t="e">
        <f t="shared" si="112"/>
        <v>#DIV/0!</v>
      </c>
      <c r="P834" s="315" t="e">
        <f t="shared" si="113"/>
        <v>#DIV/0!</v>
      </c>
      <c r="Q834" s="320" t="e">
        <f t="shared" si="114"/>
        <v>#DIV/0!</v>
      </c>
    </row>
    <row r="835" spans="1:17" x14ac:dyDescent="0.2">
      <c r="A835" s="1272"/>
      <c r="B835" s="11">
        <v>9</v>
      </c>
      <c r="C835" s="356"/>
      <c r="D835" s="317"/>
      <c r="E835" s="317"/>
      <c r="F835" s="241"/>
      <c r="G835" s="241"/>
      <c r="H835" s="241"/>
      <c r="I835" s="241"/>
      <c r="J835" s="241"/>
      <c r="K835" s="318"/>
      <c r="L835" s="241"/>
      <c r="M835" s="242" t="e">
        <f t="shared" si="111"/>
        <v>#DIV/0!</v>
      </c>
      <c r="N835" s="357"/>
      <c r="O835" s="319" t="e">
        <f t="shared" si="112"/>
        <v>#DIV/0!</v>
      </c>
      <c r="P835" s="315" t="e">
        <f t="shared" si="113"/>
        <v>#DIV/0!</v>
      </c>
      <c r="Q835" s="320" t="e">
        <f t="shared" si="114"/>
        <v>#DIV/0!</v>
      </c>
    </row>
    <row r="836" spans="1:17" ht="12" thickBot="1" x14ac:dyDescent="0.25">
      <c r="A836" s="1295"/>
      <c r="B836" s="30">
        <v>10</v>
      </c>
      <c r="C836" s="365"/>
      <c r="D836" s="388"/>
      <c r="E836" s="388"/>
      <c r="F836" s="463"/>
      <c r="G836" s="463"/>
      <c r="H836" s="463"/>
      <c r="I836" s="463"/>
      <c r="J836" s="463"/>
      <c r="K836" s="464"/>
      <c r="L836" s="463"/>
      <c r="M836" s="381" t="e">
        <f t="shared" si="111"/>
        <v>#DIV/0!</v>
      </c>
      <c r="N836" s="382"/>
      <c r="O836" s="389" t="e">
        <f t="shared" si="112"/>
        <v>#DIV/0!</v>
      </c>
      <c r="P836" s="390" t="e">
        <f t="shared" si="113"/>
        <v>#DIV/0!</v>
      </c>
      <c r="Q836" s="391" t="e">
        <f t="shared" si="114"/>
        <v>#DIV/0!</v>
      </c>
    </row>
    <row r="837" spans="1:17" x14ac:dyDescent="0.2">
      <c r="A837" s="1301" t="s">
        <v>25</v>
      </c>
      <c r="B837" s="107">
        <v>1</v>
      </c>
      <c r="C837" s="329" t="s">
        <v>316</v>
      </c>
      <c r="D837" s="322">
        <v>20</v>
      </c>
      <c r="E837" s="322">
        <v>1995</v>
      </c>
      <c r="F837" s="324">
        <v>22.04</v>
      </c>
      <c r="G837" s="324">
        <v>2.0099999999999998</v>
      </c>
      <c r="H837" s="324">
        <v>3.2</v>
      </c>
      <c r="I837" s="323">
        <v>16.829999999999998</v>
      </c>
      <c r="J837" s="324">
        <v>1108.2</v>
      </c>
      <c r="K837" s="325">
        <v>16.82</v>
      </c>
      <c r="L837" s="324">
        <v>1108.2</v>
      </c>
      <c r="M837" s="326">
        <f>K837/L837</f>
        <v>1.5177765746255189E-2</v>
      </c>
      <c r="N837" s="395">
        <v>72.400000000000006</v>
      </c>
      <c r="O837" s="327">
        <f t="shared" si="112"/>
        <v>1.0988702400288757</v>
      </c>
      <c r="P837" s="327">
        <f t="shared" si="113"/>
        <v>910.66594477531135</v>
      </c>
      <c r="Q837" s="328">
        <f t="shared" si="114"/>
        <v>65.932214401732551</v>
      </c>
    </row>
    <row r="838" spans="1:17" x14ac:dyDescent="0.2">
      <c r="A838" s="1318"/>
      <c r="B838" s="106">
        <v>2</v>
      </c>
      <c r="C838" s="329" t="s">
        <v>844</v>
      </c>
      <c r="D838" s="322">
        <v>30</v>
      </c>
      <c r="E838" s="322">
        <v>1988</v>
      </c>
      <c r="F838" s="323">
        <v>30.01</v>
      </c>
      <c r="G838" s="323">
        <v>1.73</v>
      </c>
      <c r="H838" s="323">
        <v>4.3499999999999996</v>
      </c>
      <c r="I838" s="323">
        <v>23.93</v>
      </c>
      <c r="J838" s="323">
        <v>1574.8</v>
      </c>
      <c r="K838" s="330">
        <v>23.93</v>
      </c>
      <c r="L838" s="323">
        <v>1574.8</v>
      </c>
      <c r="M838" s="326">
        <f>K838/L838</f>
        <v>1.5195580391160783E-2</v>
      </c>
      <c r="N838" s="395">
        <v>72.400000000000006</v>
      </c>
      <c r="O838" s="327">
        <f t="shared" si="112"/>
        <v>1.1001600203200408</v>
      </c>
      <c r="P838" s="327">
        <f t="shared" si="113"/>
        <v>911.73482346964693</v>
      </c>
      <c r="Q838" s="328">
        <f t="shared" si="114"/>
        <v>66.009601219202438</v>
      </c>
    </row>
    <row r="839" spans="1:17" x14ac:dyDescent="0.2">
      <c r="A839" s="1318"/>
      <c r="B839" s="106">
        <v>3</v>
      </c>
      <c r="C839" s="397" t="s">
        <v>845</v>
      </c>
      <c r="D839" s="322">
        <v>22</v>
      </c>
      <c r="E839" s="322">
        <v>1991</v>
      </c>
      <c r="F839" s="323">
        <v>22.8</v>
      </c>
      <c r="G839" s="323">
        <v>1.48</v>
      </c>
      <c r="H839" s="323">
        <v>3.52</v>
      </c>
      <c r="I839" s="323">
        <v>17.797999999999998</v>
      </c>
      <c r="J839" s="323">
        <v>1170.08</v>
      </c>
      <c r="K839" s="330">
        <v>17.8</v>
      </c>
      <c r="L839" s="323">
        <v>1170.08</v>
      </c>
      <c r="M839" s="331">
        <f t="shared" ref="M839:M846" si="115">K839/L839</f>
        <v>1.5212635033501985E-2</v>
      </c>
      <c r="N839" s="395">
        <v>72.400000000000006</v>
      </c>
      <c r="O839" s="327">
        <f t="shared" si="112"/>
        <v>1.1013947764255438</v>
      </c>
      <c r="P839" s="327">
        <f t="shared" si="113"/>
        <v>912.75810201011905</v>
      </c>
      <c r="Q839" s="332">
        <f t="shared" si="114"/>
        <v>66.083686585532618</v>
      </c>
    </row>
    <row r="840" spans="1:17" x14ac:dyDescent="0.2">
      <c r="A840" s="1318"/>
      <c r="B840" s="106">
        <v>4</v>
      </c>
      <c r="C840" s="397" t="s">
        <v>846</v>
      </c>
      <c r="D840" s="322">
        <v>21</v>
      </c>
      <c r="E840" s="322">
        <v>1971</v>
      </c>
      <c r="F840" s="323">
        <v>19.66</v>
      </c>
      <c r="G840" s="323">
        <v>1.73</v>
      </c>
      <c r="H840" s="323">
        <v>3.2</v>
      </c>
      <c r="I840" s="323">
        <v>14.73</v>
      </c>
      <c r="J840" s="323">
        <v>965.39</v>
      </c>
      <c r="K840" s="330">
        <v>14.73</v>
      </c>
      <c r="L840" s="323">
        <v>965.39</v>
      </c>
      <c r="M840" s="331">
        <f t="shared" si="115"/>
        <v>1.5258082225836191E-2</v>
      </c>
      <c r="N840" s="395">
        <v>72.400000000000006</v>
      </c>
      <c r="O840" s="398">
        <f t="shared" si="112"/>
        <v>1.1046851531505404</v>
      </c>
      <c r="P840" s="327">
        <f t="shared" si="113"/>
        <v>915.48493355017149</v>
      </c>
      <c r="Q840" s="332">
        <f t="shared" si="114"/>
        <v>66.281109189032421</v>
      </c>
    </row>
    <row r="841" spans="1:17" x14ac:dyDescent="0.2">
      <c r="A841" s="1318"/>
      <c r="B841" s="106">
        <v>5</v>
      </c>
      <c r="C841" s="397" t="s">
        <v>847</v>
      </c>
      <c r="D841" s="322">
        <v>13</v>
      </c>
      <c r="E841" s="322">
        <v>1985</v>
      </c>
      <c r="F841" s="323">
        <v>14.2</v>
      </c>
      <c r="G841" s="323">
        <v>1.677</v>
      </c>
      <c r="H841" s="323">
        <v>1.92</v>
      </c>
      <c r="I841" s="323">
        <v>10.6</v>
      </c>
      <c r="J841" s="323">
        <v>692.09</v>
      </c>
      <c r="K841" s="330">
        <v>10.38</v>
      </c>
      <c r="L841" s="323">
        <v>677.83</v>
      </c>
      <c r="M841" s="331">
        <f t="shared" si="115"/>
        <v>1.5313574200020654E-2</v>
      </c>
      <c r="N841" s="395">
        <v>72.400000000000006</v>
      </c>
      <c r="O841" s="398">
        <f t="shared" si="112"/>
        <v>1.1087027720814955</v>
      </c>
      <c r="P841" s="327">
        <f t="shared" si="113"/>
        <v>918.81445200123926</v>
      </c>
      <c r="Q841" s="332">
        <f t="shared" si="114"/>
        <v>66.522166324889724</v>
      </c>
    </row>
    <row r="842" spans="1:17" x14ac:dyDescent="0.2">
      <c r="A842" s="1318"/>
      <c r="B842" s="106">
        <v>6</v>
      </c>
      <c r="C842" s="397" t="s">
        <v>541</v>
      </c>
      <c r="D842" s="322">
        <v>18</v>
      </c>
      <c r="E842" s="322">
        <v>1962</v>
      </c>
      <c r="F842" s="323">
        <v>16.43</v>
      </c>
      <c r="G842" s="323">
        <v>1.7</v>
      </c>
      <c r="H842" s="323">
        <v>2.3199999999999998</v>
      </c>
      <c r="I842" s="323">
        <v>12.4</v>
      </c>
      <c r="J842" s="323">
        <v>802.35</v>
      </c>
      <c r="K842" s="330">
        <v>12.4</v>
      </c>
      <c r="L842" s="323">
        <v>802.4</v>
      </c>
      <c r="M842" s="331">
        <f t="shared" si="115"/>
        <v>1.5453639082751746E-2</v>
      </c>
      <c r="N842" s="395">
        <v>72.400000000000006</v>
      </c>
      <c r="O842" s="398">
        <f t="shared" si="112"/>
        <v>1.1188434695912266</v>
      </c>
      <c r="P842" s="327">
        <f t="shared" si="113"/>
        <v>927.21834496510485</v>
      </c>
      <c r="Q842" s="332">
        <f t="shared" si="114"/>
        <v>67.130608175473597</v>
      </c>
    </row>
    <row r="843" spans="1:17" x14ac:dyDescent="0.2">
      <c r="A843" s="1318"/>
      <c r="B843" s="106">
        <v>7</v>
      </c>
      <c r="C843" s="397" t="s">
        <v>848</v>
      </c>
      <c r="D843" s="322">
        <v>12</v>
      </c>
      <c r="E843" s="322">
        <v>1985</v>
      </c>
      <c r="F843" s="323">
        <v>13.74</v>
      </c>
      <c r="G843" s="323">
        <v>1.1599999999999999</v>
      </c>
      <c r="H843" s="323">
        <v>1.92</v>
      </c>
      <c r="I843" s="323">
        <v>10.65</v>
      </c>
      <c r="J843" s="323">
        <v>684.9</v>
      </c>
      <c r="K843" s="330">
        <v>10.65</v>
      </c>
      <c r="L843" s="323">
        <v>684.9</v>
      </c>
      <c r="M843" s="331">
        <f t="shared" si="115"/>
        <v>1.5549715286903198E-2</v>
      </c>
      <c r="N843" s="395">
        <v>72.400000000000006</v>
      </c>
      <c r="O843" s="398">
        <f t="shared" si="112"/>
        <v>1.1257993867717917</v>
      </c>
      <c r="P843" s="327">
        <f t="shared" si="113"/>
        <v>932.98291721419196</v>
      </c>
      <c r="Q843" s="332">
        <f t="shared" si="114"/>
        <v>67.5479632063075</v>
      </c>
    </row>
    <row r="844" spans="1:17" x14ac:dyDescent="0.2">
      <c r="A844" s="1318"/>
      <c r="B844" s="106">
        <v>8</v>
      </c>
      <c r="C844" s="397" t="s">
        <v>849</v>
      </c>
      <c r="D844" s="322">
        <v>42</v>
      </c>
      <c r="E844" s="322">
        <v>1968</v>
      </c>
      <c r="F844" s="323">
        <v>39.450000000000003</v>
      </c>
      <c r="G844" s="323">
        <v>3.68</v>
      </c>
      <c r="H844" s="323">
        <v>6.4</v>
      </c>
      <c r="I844" s="323">
        <v>29.369</v>
      </c>
      <c r="J844" s="323">
        <v>1886.7</v>
      </c>
      <c r="K844" s="330">
        <v>29.369</v>
      </c>
      <c r="L844" s="323">
        <v>1886.7</v>
      </c>
      <c r="M844" s="331">
        <f t="shared" si="115"/>
        <v>1.5566332750304765E-2</v>
      </c>
      <c r="N844" s="395">
        <v>72.400000000000006</v>
      </c>
      <c r="O844" s="398">
        <f t="shared" si="112"/>
        <v>1.1270024911220651</v>
      </c>
      <c r="P844" s="327">
        <f t="shared" si="113"/>
        <v>933.97996501828584</v>
      </c>
      <c r="Q844" s="332">
        <f t="shared" si="114"/>
        <v>67.620149467323913</v>
      </c>
    </row>
    <row r="845" spans="1:17" x14ac:dyDescent="0.2">
      <c r="A845" s="1318"/>
      <c r="B845" s="106">
        <v>9</v>
      </c>
      <c r="C845" s="397" t="s">
        <v>850</v>
      </c>
      <c r="D845" s="322">
        <v>70</v>
      </c>
      <c r="E845" s="322">
        <v>1977</v>
      </c>
      <c r="F845" s="323">
        <v>69.3</v>
      </c>
      <c r="G845" s="323">
        <v>4.45</v>
      </c>
      <c r="H845" s="323">
        <v>11.2</v>
      </c>
      <c r="I845" s="323">
        <v>53.64</v>
      </c>
      <c r="J845" s="323">
        <v>3369.42</v>
      </c>
      <c r="K845" s="330">
        <v>53.64</v>
      </c>
      <c r="L845" s="323">
        <v>3369.42</v>
      </c>
      <c r="M845" s="331">
        <f t="shared" si="115"/>
        <v>1.5919653827661733E-2</v>
      </c>
      <c r="N845" s="395">
        <v>72.400000000000006</v>
      </c>
      <c r="O845" s="398">
        <f t="shared" si="112"/>
        <v>1.1525829371227096</v>
      </c>
      <c r="P845" s="327">
        <f t="shared" si="113"/>
        <v>955.17922965970399</v>
      </c>
      <c r="Q845" s="332">
        <f t="shared" si="114"/>
        <v>69.154976227362567</v>
      </c>
    </row>
    <row r="846" spans="1:17" ht="12" thickBot="1" x14ac:dyDescent="0.25">
      <c r="A846" s="1326"/>
      <c r="B846" s="109">
        <v>10</v>
      </c>
      <c r="C846" s="399" t="s">
        <v>851</v>
      </c>
      <c r="D846" s="400">
        <v>20</v>
      </c>
      <c r="E846" s="400">
        <v>1976</v>
      </c>
      <c r="F846" s="441">
        <v>21.01</v>
      </c>
      <c r="G846" s="441">
        <v>1.42</v>
      </c>
      <c r="H846" s="441">
        <v>2.56</v>
      </c>
      <c r="I846" s="441">
        <v>17.02</v>
      </c>
      <c r="J846" s="441">
        <v>1064.72</v>
      </c>
      <c r="K846" s="442">
        <v>17.02</v>
      </c>
      <c r="L846" s="441">
        <v>1064.72</v>
      </c>
      <c r="M846" s="402">
        <f t="shared" si="115"/>
        <v>1.5985423397700801E-2</v>
      </c>
      <c r="N846" s="395">
        <v>72.400000000000006</v>
      </c>
      <c r="O846" s="403">
        <f t="shared" si="112"/>
        <v>1.1573446539935381</v>
      </c>
      <c r="P846" s="403">
        <f t="shared" si="113"/>
        <v>959.12540386204807</v>
      </c>
      <c r="Q846" s="404">
        <f t="shared" si="114"/>
        <v>69.440679239612294</v>
      </c>
    </row>
    <row r="847" spans="1:17" x14ac:dyDescent="0.2">
      <c r="A847" s="1327" t="s">
        <v>26</v>
      </c>
      <c r="B847" s="118">
        <v>1</v>
      </c>
      <c r="C847" s="366" t="s">
        <v>852</v>
      </c>
      <c r="D847" s="405">
        <v>22</v>
      </c>
      <c r="E847" s="405">
        <v>1983</v>
      </c>
      <c r="F847" s="245">
        <v>27.9</v>
      </c>
      <c r="G847" s="245">
        <v>2.08</v>
      </c>
      <c r="H847" s="245">
        <v>2.62</v>
      </c>
      <c r="I847" s="245">
        <v>23.19</v>
      </c>
      <c r="J847" s="245">
        <v>1173.49</v>
      </c>
      <c r="K847" s="333">
        <v>23.19</v>
      </c>
      <c r="L847" s="334">
        <v>1173.49</v>
      </c>
      <c r="M847" s="335">
        <f>K847/L847</f>
        <v>1.9761565927276757E-2</v>
      </c>
      <c r="N847" s="368">
        <v>72.400000000000006</v>
      </c>
      <c r="O847" s="336">
        <f>M847*N847</f>
        <v>1.4307373731348374</v>
      </c>
      <c r="P847" s="336">
        <f>M847*60*1000</f>
        <v>1185.6939556366056</v>
      </c>
      <c r="Q847" s="337">
        <f>P847*N847/1000</f>
        <v>85.844242388090251</v>
      </c>
    </row>
    <row r="848" spans="1:17" x14ac:dyDescent="0.2">
      <c r="A848" s="1315"/>
      <c r="B848" s="113">
        <v>2</v>
      </c>
      <c r="C848" s="367" t="s">
        <v>853</v>
      </c>
      <c r="D848" s="407">
        <v>13</v>
      </c>
      <c r="E848" s="407">
        <v>1975</v>
      </c>
      <c r="F848" s="247">
        <v>17.428999999999998</v>
      </c>
      <c r="G848" s="247">
        <v>1.46</v>
      </c>
      <c r="H848" s="247">
        <v>1.92</v>
      </c>
      <c r="I848" s="247">
        <v>14.04</v>
      </c>
      <c r="J848" s="247">
        <v>707.11</v>
      </c>
      <c r="K848" s="338">
        <v>14.04</v>
      </c>
      <c r="L848" s="247">
        <v>707.11</v>
      </c>
      <c r="M848" s="246">
        <f t="shared" ref="M848:M856" si="116">K848/L848</f>
        <v>1.9855468031847942E-2</v>
      </c>
      <c r="N848" s="368">
        <v>72.400000000000006</v>
      </c>
      <c r="O848" s="248">
        <f t="shared" ref="O848:O856" si="117">M848*N848</f>
        <v>1.4375358855057911</v>
      </c>
      <c r="P848" s="336">
        <f t="shared" ref="P848:P856" si="118">M848*60*1000</f>
        <v>1191.3280819108766</v>
      </c>
      <c r="Q848" s="249">
        <f t="shared" ref="Q848:Q856" si="119">P848*N848/1000</f>
        <v>86.25215313034748</v>
      </c>
    </row>
    <row r="849" spans="1:17" x14ac:dyDescent="0.2">
      <c r="A849" s="1315"/>
      <c r="B849" s="113">
        <v>3</v>
      </c>
      <c r="C849" s="367" t="s">
        <v>854</v>
      </c>
      <c r="D849" s="407">
        <v>25</v>
      </c>
      <c r="E849" s="407">
        <v>1990</v>
      </c>
      <c r="F849" s="247">
        <v>29.73</v>
      </c>
      <c r="G849" s="247">
        <v>1.36</v>
      </c>
      <c r="H849" s="247">
        <v>3.85</v>
      </c>
      <c r="I849" s="247">
        <v>24.52</v>
      </c>
      <c r="J849" s="247">
        <v>1221.9000000000001</v>
      </c>
      <c r="K849" s="338">
        <v>21.027999999999999</v>
      </c>
      <c r="L849" s="247">
        <v>1047.9000000000001</v>
      </c>
      <c r="M849" s="246">
        <f t="shared" si="116"/>
        <v>2.0066800267201066E-2</v>
      </c>
      <c r="N849" s="368">
        <v>72.400000000000006</v>
      </c>
      <c r="O849" s="248">
        <f t="shared" si="117"/>
        <v>1.4528363393453574</v>
      </c>
      <c r="P849" s="336">
        <f t="shared" si="118"/>
        <v>1204.0080160320638</v>
      </c>
      <c r="Q849" s="249">
        <f t="shared" si="119"/>
        <v>87.170180360721417</v>
      </c>
    </row>
    <row r="850" spans="1:17" x14ac:dyDescent="0.2">
      <c r="A850" s="1315"/>
      <c r="B850" s="113">
        <v>4</v>
      </c>
      <c r="C850" s="367" t="s">
        <v>548</v>
      </c>
      <c r="D850" s="407">
        <v>8</v>
      </c>
      <c r="E850" s="407">
        <v>1970</v>
      </c>
      <c r="F850" s="247">
        <v>12.41</v>
      </c>
      <c r="G850" s="247">
        <v>0.52900000000000003</v>
      </c>
      <c r="H850" s="247">
        <v>1.28</v>
      </c>
      <c r="I850" s="247">
        <v>10.605</v>
      </c>
      <c r="J850" s="247">
        <v>526.13</v>
      </c>
      <c r="K850" s="338">
        <v>10.605</v>
      </c>
      <c r="L850" s="247">
        <v>526.13</v>
      </c>
      <c r="M850" s="246">
        <f t="shared" si="116"/>
        <v>2.0156615285195675E-2</v>
      </c>
      <c r="N850" s="368">
        <v>72.400000000000006</v>
      </c>
      <c r="O850" s="248">
        <f t="shared" si="117"/>
        <v>1.459338946648167</v>
      </c>
      <c r="P850" s="336">
        <f t="shared" si="118"/>
        <v>1209.3969171117405</v>
      </c>
      <c r="Q850" s="249">
        <f t="shared" si="119"/>
        <v>87.560336798890035</v>
      </c>
    </row>
    <row r="851" spans="1:17" x14ac:dyDescent="0.2">
      <c r="A851" s="1315"/>
      <c r="B851" s="113">
        <v>5</v>
      </c>
      <c r="C851" s="367" t="s">
        <v>365</v>
      </c>
      <c r="D851" s="407">
        <v>12</v>
      </c>
      <c r="E851" s="407">
        <v>1963</v>
      </c>
      <c r="F851" s="247">
        <v>13.18</v>
      </c>
      <c r="G851" s="247">
        <v>1.1399999999999999</v>
      </c>
      <c r="H851" s="247">
        <v>1.92</v>
      </c>
      <c r="I851" s="247">
        <v>10.119999999999999</v>
      </c>
      <c r="J851" s="247">
        <v>495.62</v>
      </c>
      <c r="K851" s="338">
        <v>10.119999999999999</v>
      </c>
      <c r="L851" s="247">
        <v>495.62</v>
      </c>
      <c r="M851" s="246">
        <f t="shared" si="116"/>
        <v>2.0418869295024414E-2</v>
      </c>
      <c r="N851" s="368">
        <v>72.400000000000006</v>
      </c>
      <c r="O851" s="248">
        <f t="shared" si="117"/>
        <v>1.4783261369597678</v>
      </c>
      <c r="P851" s="336">
        <f t="shared" si="118"/>
        <v>1225.1321577014648</v>
      </c>
      <c r="Q851" s="249">
        <f t="shared" si="119"/>
        <v>88.699568217586062</v>
      </c>
    </row>
    <row r="852" spans="1:17" x14ac:dyDescent="0.2">
      <c r="A852" s="1315"/>
      <c r="B852" s="113">
        <v>6</v>
      </c>
      <c r="C852" s="367" t="s">
        <v>855</v>
      </c>
      <c r="D852" s="407">
        <v>37</v>
      </c>
      <c r="E852" s="407">
        <v>1969</v>
      </c>
      <c r="F852" s="247">
        <v>41.6</v>
      </c>
      <c r="G852" s="247">
        <v>3.18</v>
      </c>
      <c r="H852" s="247">
        <v>5.84</v>
      </c>
      <c r="I852" s="247">
        <v>32.57</v>
      </c>
      <c r="J852" s="247">
        <v>1586.93</v>
      </c>
      <c r="K852" s="338">
        <v>32.57</v>
      </c>
      <c r="L852" s="247">
        <v>1586.93</v>
      </c>
      <c r="M852" s="246">
        <f t="shared" si="116"/>
        <v>2.0523904646077645E-2</v>
      </c>
      <c r="N852" s="368">
        <v>72.400000000000006</v>
      </c>
      <c r="O852" s="248">
        <f t="shared" si="117"/>
        <v>1.4859306963760217</v>
      </c>
      <c r="P852" s="336">
        <f t="shared" si="118"/>
        <v>1231.4342787646585</v>
      </c>
      <c r="Q852" s="249">
        <f t="shared" si="119"/>
        <v>89.155841782561282</v>
      </c>
    </row>
    <row r="853" spans="1:17" x14ac:dyDescent="0.2">
      <c r="A853" s="1315"/>
      <c r="B853" s="113">
        <v>7</v>
      </c>
      <c r="C853" s="367" t="s">
        <v>544</v>
      </c>
      <c r="D853" s="407">
        <v>12</v>
      </c>
      <c r="E853" s="407">
        <v>1977</v>
      </c>
      <c r="F853" s="247">
        <v>13.718</v>
      </c>
      <c r="G853" s="247">
        <v>1.1890000000000001</v>
      </c>
      <c r="H853" s="247">
        <v>1.92</v>
      </c>
      <c r="I853" s="247">
        <v>10.61</v>
      </c>
      <c r="J853" s="247">
        <v>514.64</v>
      </c>
      <c r="K853" s="338">
        <v>10.61</v>
      </c>
      <c r="L853" s="247">
        <v>514.64</v>
      </c>
      <c r="M853" s="246">
        <f t="shared" si="116"/>
        <v>2.0616353178921187E-2</v>
      </c>
      <c r="N853" s="368">
        <v>72.400000000000006</v>
      </c>
      <c r="O853" s="248">
        <f t="shared" si="117"/>
        <v>1.4926239701538941</v>
      </c>
      <c r="P853" s="336">
        <f t="shared" si="118"/>
        <v>1236.9811907352712</v>
      </c>
      <c r="Q853" s="249">
        <f t="shared" si="119"/>
        <v>89.557438209233652</v>
      </c>
    </row>
    <row r="854" spans="1:17" x14ac:dyDescent="0.2">
      <c r="A854" s="1315"/>
      <c r="B854" s="113">
        <v>8</v>
      </c>
      <c r="C854" s="367" t="s">
        <v>543</v>
      </c>
      <c r="D854" s="407">
        <v>10</v>
      </c>
      <c r="E854" s="407">
        <v>1978</v>
      </c>
      <c r="F854" s="247">
        <v>12</v>
      </c>
      <c r="G854" s="247">
        <v>0.502</v>
      </c>
      <c r="H854" s="247">
        <v>1.29</v>
      </c>
      <c r="I854" s="247">
        <v>10.210000000000001</v>
      </c>
      <c r="J854" s="247">
        <v>494.78</v>
      </c>
      <c r="K854" s="338">
        <v>10.210000000000001</v>
      </c>
      <c r="L854" s="247">
        <v>494.78</v>
      </c>
      <c r="M854" s="246">
        <f t="shared" si="116"/>
        <v>2.0635433930231623E-2</v>
      </c>
      <c r="N854" s="368">
        <v>72.400000000000006</v>
      </c>
      <c r="O854" s="248">
        <f t="shared" si="117"/>
        <v>1.4940054165487695</v>
      </c>
      <c r="P854" s="336">
        <f t="shared" si="118"/>
        <v>1238.1260358138975</v>
      </c>
      <c r="Q854" s="249">
        <f t="shared" si="119"/>
        <v>89.640324992926182</v>
      </c>
    </row>
    <row r="855" spans="1:17" x14ac:dyDescent="0.2">
      <c r="A855" s="1315"/>
      <c r="B855" s="113">
        <v>9</v>
      </c>
      <c r="C855" s="367" t="s">
        <v>547</v>
      </c>
      <c r="D855" s="407">
        <v>56</v>
      </c>
      <c r="E855" s="407">
        <v>1965</v>
      </c>
      <c r="F855" s="247">
        <v>53.36</v>
      </c>
      <c r="G855" s="247">
        <v>4.01</v>
      </c>
      <c r="H855" s="247">
        <v>0.52</v>
      </c>
      <c r="I855" s="247">
        <v>48.83</v>
      </c>
      <c r="J855" s="247">
        <v>2355.17</v>
      </c>
      <c r="K855" s="338">
        <v>44.33</v>
      </c>
      <c r="L855" s="247">
        <v>2138.36</v>
      </c>
      <c r="M855" s="246">
        <f t="shared" si="116"/>
        <v>2.0730840457172786E-2</v>
      </c>
      <c r="N855" s="368">
        <v>72.400000000000006</v>
      </c>
      <c r="O855" s="248">
        <f t="shared" si="117"/>
        <v>1.5009128490993098</v>
      </c>
      <c r="P855" s="336">
        <f t="shared" si="118"/>
        <v>1243.8504274303673</v>
      </c>
      <c r="Q855" s="249">
        <f t="shared" si="119"/>
        <v>90.054770945958609</v>
      </c>
    </row>
    <row r="856" spans="1:17" ht="12" thickBot="1" x14ac:dyDescent="0.25">
      <c r="A856" s="1316"/>
      <c r="B856" s="114">
        <v>10</v>
      </c>
      <c r="C856" s="369" t="s">
        <v>856</v>
      </c>
      <c r="D856" s="410">
        <v>22</v>
      </c>
      <c r="E856" s="410">
        <v>1981</v>
      </c>
      <c r="F856" s="428">
        <v>29.97</v>
      </c>
      <c r="G856" s="428">
        <v>1.87</v>
      </c>
      <c r="H856" s="428">
        <v>3.52</v>
      </c>
      <c r="I856" s="428">
        <v>24.57</v>
      </c>
      <c r="J856" s="428">
        <v>1177.79</v>
      </c>
      <c r="K856" s="443">
        <v>24.57</v>
      </c>
      <c r="L856" s="428">
        <v>1177.79</v>
      </c>
      <c r="M856" s="383">
        <f t="shared" si="116"/>
        <v>2.0861104271559447E-2</v>
      </c>
      <c r="N856" s="368">
        <v>72.400000000000006</v>
      </c>
      <c r="O856" s="370">
        <f t="shared" si="117"/>
        <v>1.5103439492609041</v>
      </c>
      <c r="P856" s="370">
        <f t="shared" si="118"/>
        <v>1251.6662562935667</v>
      </c>
      <c r="Q856" s="371">
        <f t="shared" si="119"/>
        <v>90.620636955654234</v>
      </c>
    </row>
    <row r="857" spans="1:17" x14ac:dyDescent="0.2">
      <c r="A857" s="1308" t="s">
        <v>60</v>
      </c>
      <c r="B857" s="36">
        <v>1</v>
      </c>
      <c r="C857" s="339" t="s">
        <v>550</v>
      </c>
      <c r="D857" s="340">
        <v>56</v>
      </c>
      <c r="E857" s="340">
        <v>1967</v>
      </c>
      <c r="F857" s="292">
        <v>70</v>
      </c>
      <c r="G857" s="292">
        <v>4</v>
      </c>
      <c r="H857" s="292">
        <v>8.7200000000000006</v>
      </c>
      <c r="I857" s="292">
        <v>57.28</v>
      </c>
      <c r="J857" s="292">
        <v>2494.33</v>
      </c>
      <c r="K857" s="341">
        <v>57.27</v>
      </c>
      <c r="L857" s="342">
        <v>2494.33</v>
      </c>
      <c r="M857" s="343">
        <f>K857/L857</f>
        <v>2.2960073446576839E-2</v>
      </c>
      <c r="N857" s="314">
        <v>72.400000000000006</v>
      </c>
      <c r="O857" s="344">
        <f>M857*N857</f>
        <v>1.6623093175321633</v>
      </c>
      <c r="P857" s="344">
        <f>M857*60*1000</f>
        <v>1377.6044067946102</v>
      </c>
      <c r="Q857" s="345">
        <f>P857*N857/1000</f>
        <v>99.738559051929784</v>
      </c>
    </row>
    <row r="858" spans="1:17" x14ac:dyDescent="0.2">
      <c r="A858" s="1225"/>
      <c r="B858" s="17">
        <v>2</v>
      </c>
      <c r="C858" s="373" t="s">
        <v>545</v>
      </c>
      <c r="D858" s="414">
        <v>22</v>
      </c>
      <c r="E858" s="414">
        <v>1983</v>
      </c>
      <c r="F858" s="251">
        <v>33.700000000000003</v>
      </c>
      <c r="G858" s="251">
        <v>2.7570000000000001</v>
      </c>
      <c r="H858" s="251">
        <v>3.52</v>
      </c>
      <c r="I858" s="251">
        <v>27.42</v>
      </c>
      <c r="J858" s="251">
        <v>1182.51</v>
      </c>
      <c r="K858" s="347">
        <v>27.42</v>
      </c>
      <c r="L858" s="251">
        <v>1182.51</v>
      </c>
      <c r="M858" s="250">
        <f t="shared" ref="M858:M866" si="120">K858/L858</f>
        <v>2.3187964583809017E-2</v>
      </c>
      <c r="N858" s="314">
        <v>72.400000000000006</v>
      </c>
      <c r="O858" s="252">
        <f t="shared" ref="O858:O866" si="121">M858*N858</f>
        <v>1.678808635867773</v>
      </c>
      <c r="P858" s="344">
        <f t="shared" ref="P858:P866" si="122">M858*60*1000</f>
        <v>1391.2778750285411</v>
      </c>
      <c r="Q858" s="253">
        <f t="shared" ref="Q858:Q866" si="123">P858*N858/1000</f>
        <v>100.72851815206637</v>
      </c>
    </row>
    <row r="859" spans="1:17" x14ac:dyDescent="0.2">
      <c r="A859" s="1225"/>
      <c r="B859" s="17">
        <v>3</v>
      </c>
      <c r="C859" s="373" t="s">
        <v>857</v>
      </c>
      <c r="D859" s="414">
        <v>28</v>
      </c>
      <c r="E859" s="414">
        <v>1957</v>
      </c>
      <c r="F859" s="251">
        <v>34.9</v>
      </c>
      <c r="G859" s="251">
        <v>0</v>
      </c>
      <c r="H859" s="251">
        <v>0</v>
      </c>
      <c r="I859" s="251">
        <v>34.9</v>
      </c>
      <c r="J859" s="251">
        <v>1486.32</v>
      </c>
      <c r="K859" s="347">
        <v>32.33</v>
      </c>
      <c r="L859" s="251">
        <v>1322.95</v>
      </c>
      <c r="M859" s="250">
        <f t="shared" si="120"/>
        <v>2.4437809441021956E-2</v>
      </c>
      <c r="N859" s="314">
        <v>72.400000000000006</v>
      </c>
      <c r="O859" s="252">
        <f t="shared" si="121"/>
        <v>1.7692974035299898</v>
      </c>
      <c r="P859" s="344">
        <f t="shared" si="122"/>
        <v>1466.2685664613173</v>
      </c>
      <c r="Q859" s="253">
        <f t="shared" si="123"/>
        <v>106.15784421179939</v>
      </c>
    </row>
    <row r="860" spans="1:17" x14ac:dyDescent="0.2">
      <c r="A860" s="1225"/>
      <c r="B860" s="17">
        <v>4</v>
      </c>
      <c r="C860" s="373" t="s">
        <v>858</v>
      </c>
      <c r="D860" s="414">
        <v>13</v>
      </c>
      <c r="E860" s="414">
        <v>1960</v>
      </c>
      <c r="F860" s="251">
        <v>13</v>
      </c>
      <c r="G860" s="251">
        <v>0</v>
      </c>
      <c r="H860" s="251">
        <v>0</v>
      </c>
      <c r="I860" s="251">
        <v>13</v>
      </c>
      <c r="J860" s="251">
        <v>526.47</v>
      </c>
      <c r="K860" s="347">
        <v>13</v>
      </c>
      <c r="L860" s="251">
        <v>526.47</v>
      </c>
      <c r="M860" s="250">
        <f t="shared" si="120"/>
        <v>2.4692765019849183E-2</v>
      </c>
      <c r="N860" s="314">
        <v>72.400000000000006</v>
      </c>
      <c r="O860" s="252">
        <f t="shared" si="121"/>
        <v>1.7877561874370811</v>
      </c>
      <c r="P860" s="344">
        <f t="shared" si="122"/>
        <v>1481.5659011909511</v>
      </c>
      <c r="Q860" s="253">
        <f t="shared" si="123"/>
        <v>107.26537124622486</v>
      </c>
    </row>
    <row r="861" spans="1:17" x14ac:dyDescent="0.2">
      <c r="A861" s="1225"/>
      <c r="B861" s="17">
        <v>5</v>
      </c>
      <c r="C861" s="373" t="s">
        <v>859</v>
      </c>
      <c r="D861" s="414">
        <v>6</v>
      </c>
      <c r="E861" s="414">
        <v>1986</v>
      </c>
      <c r="F861" s="251">
        <v>10.77</v>
      </c>
      <c r="G861" s="251">
        <v>0.47</v>
      </c>
      <c r="H861" s="251">
        <v>0.88</v>
      </c>
      <c r="I861" s="251">
        <v>9.4</v>
      </c>
      <c r="J861" s="251">
        <v>378.43</v>
      </c>
      <c r="K861" s="347">
        <v>7.5960000000000001</v>
      </c>
      <c r="L861" s="251">
        <v>305.16000000000003</v>
      </c>
      <c r="M861" s="250">
        <f t="shared" si="120"/>
        <v>2.4891860007864725E-2</v>
      </c>
      <c r="N861" s="314">
        <v>72.400000000000006</v>
      </c>
      <c r="O861" s="252">
        <f t="shared" si="121"/>
        <v>1.8021706645694062</v>
      </c>
      <c r="P861" s="344">
        <f t="shared" si="122"/>
        <v>1493.5116004718836</v>
      </c>
      <c r="Q861" s="253">
        <f t="shared" si="123"/>
        <v>108.13023987416439</v>
      </c>
    </row>
    <row r="862" spans="1:17" x14ac:dyDescent="0.2">
      <c r="A862" s="1225"/>
      <c r="B862" s="17">
        <v>6</v>
      </c>
      <c r="C862" s="373" t="s">
        <v>542</v>
      </c>
      <c r="D862" s="414">
        <v>24</v>
      </c>
      <c r="E862" s="414">
        <v>1963</v>
      </c>
      <c r="F862" s="251">
        <v>29.57</v>
      </c>
      <c r="G862" s="251">
        <v>2.3570000000000002</v>
      </c>
      <c r="H862" s="251">
        <v>0.23</v>
      </c>
      <c r="I862" s="251">
        <v>26.98</v>
      </c>
      <c r="J862" s="251">
        <v>1066.5999999999999</v>
      </c>
      <c r="K862" s="347">
        <v>26.98</v>
      </c>
      <c r="L862" s="251">
        <v>1066.5999999999999</v>
      </c>
      <c r="M862" s="250">
        <f t="shared" si="120"/>
        <v>2.529533095818489E-2</v>
      </c>
      <c r="N862" s="314">
        <v>72.400000000000006</v>
      </c>
      <c r="O862" s="252">
        <f t="shared" si="121"/>
        <v>1.8313819613725861</v>
      </c>
      <c r="P862" s="344">
        <f t="shared" si="122"/>
        <v>1517.7198574910935</v>
      </c>
      <c r="Q862" s="253">
        <f t="shared" si="123"/>
        <v>109.88291768235518</v>
      </c>
    </row>
    <row r="863" spans="1:17" x14ac:dyDescent="0.2">
      <c r="A863" s="1225"/>
      <c r="B863" s="17">
        <v>7</v>
      </c>
      <c r="C863" s="373" t="s">
        <v>546</v>
      </c>
      <c r="D863" s="414">
        <v>8</v>
      </c>
      <c r="E863" s="414">
        <v>1955</v>
      </c>
      <c r="F863" s="251">
        <v>11.9</v>
      </c>
      <c r="G863" s="251">
        <v>0.81899999999999995</v>
      </c>
      <c r="H863" s="251">
        <v>1.2</v>
      </c>
      <c r="I863" s="251">
        <v>9.8800000000000008</v>
      </c>
      <c r="J863" s="251">
        <v>390.37</v>
      </c>
      <c r="K863" s="347">
        <v>9.8800000000000008</v>
      </c>
      <c r="L863" s="251">
        <v>390.37</v>
      </c>
      <c r="M863" s="250">
        <f t="shared" si="120"/>
        <v>2.5309321925352873E-2</v>
      </c>
      <c r="N863" s="314">
        <v>72.400000000000006</v>
      </c>
      <c r="O863" s="252">
        <f t="shared" si="121"/>
        <v>1.8323949073955481</v>
      </c>
      <c r="P863" s="344">
        <f t="shared" si="122"/>
        <v>1518.5593155211725</v>
      </c>
      <c r="Q863" s="253">
        <f t="shared" si="123"/>
        <v>109.94369444373289</v>
      </c>
    </row>
    <row r="864" spans="1:17" x14ac:dyDescent="0.2">
      <c r="A864" s="1225"/>
      <c r="B864" s="17">
        <v>8</v>
      </c>
      <c r="C864" s="373" t="s">
        <v>551</v>
      </c>
      <c r="D864" s="414">
        <v>9</v>
      </c>
      <c r="E864" s="414">
        <v>1958</v>
      </c>
      <c r="F864" s="251">
        <v>5.4</v>
      </c>
      <c r="G864" s="251">
        <v>0</v>
      </c>
      <c r="H864" s="251">
        <v>0</v>
      </c>
      <c r="I864" s="251">
        <v>5.4</v>
      </c>
      <c r="J864" s="251">
        <v>206.92</v>
      </c>
      <c r="K864" s="347">
        <v>5.4</v>
      </c>
      <c r="L864" s="251">
        <v>206.92</v>
      </c>
      <c r="M864" s="250">
        <f t="shared" si="120"/>
        <v>2.6097042335202013E-2</v>
      </c>
      <c r="N864" s="314">
        <v>72.400000000000006</v>
      </c>
      <c r="O864" s="252">
        <f t="shared" si="121"/>
        <v>1.889425865068626</v>
      </c>
      <c r="P864" s="344">
        <f t="shared" si="122"/>
        <v>1565.8225401121208</v>
      </c>
      <c r="Q864" s="253">
        <f t="shared" si="123"/>
        <v>113.36555190411755</v>
      </c>
    </row>
    <row r="865" spans="1:17" x14ac:dyDescent="0.2">
      <c r="A865" s="1225"/>
      <c r="B865" s="17">
        <v>9</v>
      </c>
      <c r="C865" s="417" t="s">
        <v>549</v>
      </c>
      <c r="D865" s="414">
        <v>12</v>
      </c>
      <c r="E865" s="414">
        <v>1965</v>
      </c>
      <c r="F865" s="373">
        <v>13.4</v>
      </c>
      <c r="G865" s="373">
        <v>0.82</v>
      </c>
      <c r="H865" s="373">
        <v>0.11</v>
      </c>
      <c r="I865" s="373">
        <v>12.46</v>
      </c>
      <c r="J865" s="373">
        <v>461.73</v>
      </c>
      <c r="K865" s="444">
        <v>12.46</v>
      </c>
      <c r="L865" s="378">
        <v>461.73</v>
      </c>
      <c r="M865" s="250">
        <f t="shared" si="120"/>
        <v>2.6985467697572176E-2</v>
      </c>
      <c r="N865" s="314">
        <v>72.400000000000006</v>
      </c>
      <c r="O865" s="252">
        <f t="shared" si="121"/>
        <v>1.9537478613042256</v>
      </c>
      <c r="P865" s="344">
        <f t="shared" si="122"/>
        <v>1619.1280618543308</v>
      </c>
      <c r="Q865" s="253">
        <f t="shared" si="123"/>
        <v>117.22487167825356</v>
      </c>
    </row>
    <row r="866" spans="1:17" ht="12" thickBot="1" x14ac:dyDescent="0.25">
      <c r="A866" s="1226"/>
      <c r="B866" s="18">
        <v>10</v>
      </c>
      <c r="C866" s="418" t="s">
        <v>317</v>
      </c>
      <c r="D866" s="419">
        <v>9</v>
      </c>
      <c r="E866" s="419">
        <v>1977</v>
      </c>
      <c r="F866" s="374">
        <v>16.5</v>
      </c>
      <c r="G866" s="374">
        <v>0.82</v>
      </c>
      <c r="H866" s="374">
        <v>1.44</v>
      </c>
      <c r="I866" s="380">
        <v>14.239000000000001</v>
      </c>
      <c r="J866" s="374">
        <v>460.02</v>
      </c>
      <c r="K866" s="445">
        <v>14.239000000000001</v>
      </c>
      <c r="L866" s="380">
        <v>460.02</v>
      </c>
      <c r="M866" s="379">
        <f t="shared" si="120"/>
        <v>3.0953002043389421E-2</v>
      </c>
      <c r="N866" s="314">
        <v>72.400000000000006</v>
      </c>
      <c r="O866" s="375">
        <f t="shared" si="121"/>
        <v>2.240997347941394</v>
      </c>
      <c r="P866" s="375">
        <f t="shared" si="122"/>
        <v>1857.1801226033654</v>
      </c>
      <c r="Q866" s="376">
        <f t="shared" si="123"/>
        <v>134.45984087648364</v>
      </c>
    </row>
    <row r="870" spans="1:17" ht="15" x14ac:dyDescent="0.2">
      <c r="A870" s="1325" t="s">
        <v>270</v>
      </c>
      <c r="B870" s="1325"/>
      <c r="C870" s="1325"/>
      <c r="D870" s="1325"/>
      <c r="E870" s="1325"/>
      <c r="F870" s="1325"/>
      <c r="G870" s="1325"/>
      <c r="H870" s="1325"/>
      <c r="I870" s="1325"/>
      <c r="J870" s="1325"/>
      <c r="K870" s="1325"/>
      <c r="L870" s="1325"/>
      <c r="M870" s="1325"/>
      <c r="N870" s="1325"/>
      <c r="O870" s="1325"/>
      <c r="P870" s="1325"/>
      <c r="Q870" s="1325"/>
    </row>
    <row r="871" spans="1:17" ht="13.5" thickBot="1" x14ac:dyDescent="0.25">
      <c r="A871" s="460"/>
      <c r="B871" s="460"/>
      <c r="C871" s="460"/>
      <c r="D871" s="460"/>
      <c r="E871" s="1165" t="s">
        <v>268</v>
      </c>
      <c r="F871" s="1165"/>
      <c r="G871" s="1165"/>
      <c r="H871" s="1165"/>
      <c r="I871" s="460">
        <v>0.5</v>
      </c>
      <c r="J871" s="460" t="s">
        <v>267</v>
      </c>
      <c r="K871" s="460" t="s">
        <v>269</v>
      </c>
      <c r="L871" s="460">
        <v>525</v>
      </c>
      <c r="M871" s="460"/>
      <c r="N871" s="460"/>
      <c r="O871" s="460"/>
      <c r="P871" s="460"/>
      <c r="Q871" s="460"/>
    </row>
    <row r="872" spans="1:17" x14ac:dyDescent="0.2">
      <c r="A872" s="1181" t="s">
        <v>1</v>
      </c>
      <c r="B872" s="1183" t="s">
        <v>0</v>
      </c>
      <c r="C872" s="1185" t="s">
        <v>2</v>
      </c>
      <c r="D872" s="1185" t="s">
        <v>3</v>
      </c>
      <c r="E872" s="1185" t="s">
        <v>11</v>
      </c>
      <c r="F872" s="1188" t="s">
        <v>12</v>
      </c>
      <c r="G872" s="1189"/>
      <c r="H872" s="1189"/>
      <c r="I872" s="1190"/>
      <c r="J872" s="1185" t="s">
        <v>4</v>
      </c>
      <c r="K872" s="1185" t="s">
        <v>13</v>
      </c>
      <c r="L872" s="1185" t="s">
        <v>5</v>
      </c>
      <c r="M872" s="1185" t="s">
        <v>6</v>
      </c>
      <c r="N872" s="1185" t="s">
        <v>14</v>
      </c>
      <c r="O872" s="1204" t="s">
        <v>15</v>
      </c>
      <c r="P872" s="1185" t="s">
        <v>22</v>
      </c>
      <c r="Q872" s="1193" t="s">
        <v>23</v>
      </c>
    </row>
    <row r="873" spans="1:17" ht="33.75" x14ac:dyDescent="0.2">
      <c r="A873" s="1182"/>
      <c r="B873" s="1184"/>
      <c r="C873" s="1186"/>
      <c r="D873" s="1187"/>
      <c r="E873" s="1187"/>
      <c r="F873" s="968" t="s">
        <v>16</v>
      </c>
      <c r="G873" s="968" t="s">
        <v>17</v>
      </c>
      <c r="H873" s="968" t="s">
        <v>18</v>
      </c>
      <c r="I873" s="968" t="s">
        <v>19</v>
      </c>
      <c r="J873" s="1187"/>
      <c r="K873" s="1187"/>
      <c r="L873" s="1187"/>
      <c r="M873" s="1187"/>
      <c r="N873" s="1187"/>
      <c r="O873" s="1205"/>
      <c r="P873" s="1187"/>
      <c r="Q873" s="1194"/>
    </row>
    <row r="874" spans="1:17" ht="12" thickBot="1" x14ac:dyDescent="0.25">
      <c r="A874" s="1227"/>
      <c r="B874" s="1228"/>
      <c r="C874" s="1229"/>
      <c r="D874" s="28" t="s">
        <v>7</v>
      </c>
      <c r="E874" s="28" t="s">
        <v>8</v>
      </c>
      <c r="F874" s="28" t="s">
        <v>9</v>
      </c>
      <c r="G874" s="28" t="s">
        <v>9</v>
      </c>
      <c r="H874" s="28" t="s">
        <v>9</v>
      </c>
      <c r="I874" s="28" t="s">
        <v>9</v>
      </c>
      <c r="J874" s="28" t="s">
        <v>20</v>
      </c>
      <c r="K874" s="28" t="s">
        <v>9</v>
      </c>
      <c r="L874" s="28" t="s">
        <v>20</v>
      </c>
      <c r="M874" s="28" t="s">
        <v>52</v>
      </c>
      <c r="N874" s="28" t="s">
        <v>294</v>
      </c>
      <c r="O874" s="28" t="s">
        <v>295</v>
      </c>
      <c r="P874" s="751" t="s">
        <v>24</v>
      </c>
      <c r="Q874" s="752" t="s">
        <v>296</v>
      </c>
    </row>
    <row r="875" spans="1:17" ht="11.25" customHeight="1" x14ac:dyDescent="0.2">
      <c r="A875" s="1296" t="s">
        <v>236</v>
      </c>
      <c r="B875" s="29">
        <v>1</v>
      </c>
      <c r="C875" s="353" t="s">
        <v>422</v>
      </c>
      <c r="D875" s="311">
        <v>20</v>
      </c>
      <c r="E875" s="311">
        <v>1983</v>
      </c>
      <c r="F875" s="1336">
        <v>11.183999999999999</v>
      </c>
      <c r="G875" s="1336">
        <v>1.653</v>
      </c>
      <c r="H875" s="970">
        <v>3.2</v>
      </c>
      <c r="I875" s="970">
        <v>6.33</v>
      </c>
      <c r="J875" s="354">
        <v>1143.9000000000001</v>
      </c>
      <c r="K875" s="1337">
        <v>6.33</v>
      </c>
      <c r="L875" s="354">
        <v>1143.9000000000001</v>
      </c>
      <c r="M875" s="1338">
        <f>K875/L875</f>
        <v>5.5337004982953051E-3</v>
      </c>
      <c r="N875" s="354">
        <v>64.855000000000004</v>
      </c>
      <c r="O875" s="1352">
        <f>M875*N875</f>
        <v>0.35888814581694206</v>
      </c>
      <c r="P875" s="315">
        <f>M875*60*1000</f>
        <v>332.02202989771831</v>
      </c>
      <c r="Q875" s="316">
        <f>P875*N875/1000</f>
        <v>21.533288749016524</v>
      </c>
    </row>
    <row r="876" spans="1:17" x14ac:dyDescent="0.2">
      <c r="A876" s="1272"/>
      <c r="B876" s="11">
        <v>2</v>
      </c>
      <c r="C876" s="356" t="s">
        <v>423</v>
      </c>
      <c r="D876" s="317">
        <v>12</v>
      </c>
      <c r="E876" s="317">
        <v>1990</v>
      </c>
      <c r="F876" s="386">
        <v>7.5819999999999999</v>
      </c>
      <c r="G876" s="386">
        <v>1.179</v>
      </c>
      <c r="H876" s="386">
        <v>1.92</v>
      </c>
      <c r="I876" s="386">
        <v>4.4820000000000002</v>
      </c>
      <c r="J876" s="357">
        <v>707.4</v>
      </c>
      <c r="K876" s="727">
        <v>4.4820000000000002</v>
      </c>
      <c r="L876" s="357">
        <v>707.4</v>
      </c>
      <c r="M876" s="1339">
        <f t="shared" ref="M876:M884" si="124">K876/L876</f>
        <v>6.3358778625954206E-3</v>
      </c>
      <c r="N876" s="354">
        <v>64.855000000000004</v>
      </c>
      <c r="O876" s="319">
        <f t="shared" ref="O876:O894" si="125">M876*N876</f>
        <v>0.410913358778626</v>
      </c>
      <c r="P876" s="315">
        <f t="shared" ref="P876:P894" si="126">M876*60*1000</f>
        <v>380.15267175572524</v>
      </c>
      <c r="Q876" s="320">
        <f t="shared" ref="Q876:Q894" si="127">P876*N876/1000</f>
        <v>24.654801526717563</v>
      </c>
    </row>
    <row r="877" spans="1:17" x14ac:dyDescent="0.2">
      <c r="A877" s="1272"/>
      <c r="B877" s="11">
        <v>3</v>
      </c>
      <c r="C877" s="356" t="s">
        <v>424</v>
      </c>
      <c r="D877" s="317">
        <v>50</v>
      </c>
      <c r="E877" s="317">
        <v>1977</v>
      </c>
      <c r="F877" s="386">
        <v>25.963999999999999</v>
      </c>
      <c r="G877" s="386">
        <v>3.577</v>
      </c>
      <c r="H877" s="386">
        <v>8</v>
      </c>
      <c r="I877" s="386">
        <v>14.387</v>
      </c>
      <c r="J877" s="357">
        <v>2555.87</v>
      </c>
      <c r="K877" s="727">
        <v>14.387</v>
      </c>
      <c r="L877" s="357">
        <v>2555.87</v>
      </c>
      <c r="M877" s="1339">
        <f t="shared" si="124"/>
        <v>5.6290030400607234E-3</v>
      </c>
      <c r="N877" s="354">
        <v>64.855000000000004</v>
      </c>
      <c r="O877" s="319">
        <f t="shared" si="125"/>
        <v>0.36506899216313826</v>
      </c>
      <c r="P877" s="315">
        <f t="shared" si="126"/>
        <v>337.74018240364342</v>
      </c>
      <c r="Q877" s="320">
        <f t="shared" si="127"/>
        <v>21.904139529788296</v>
      </c>
    </row>
    <row r="878" spans="1:17" x14ac:dyDescent="0.2">
      <c r="A878" s="1272"/>
      <c r="B878" s="11">
        <v>4</v>
      </c>
      <c r="C878" s="356" t="s">
        <v>425</v>
      </c>
      <c r="D878" s="317">
        <v>10</v>
      </c>
      <c r="E878" s="317">
        <v>1963</v>
      </c>
      <c r="F878" s="386">
        <v>5.4390000000000001</v>
      </c>
      <c r="G878" s="386">
        <v>0.46700000000000003</v>
      </c>
      <c r="H878" s="386">
        <v>1.6</v>
      </c>
      <c r="I878" s="386">
        <v>3.3719999999999999</v>
      </c>
      <c r="J878" s="357">
        <v>453.09</v>
      </c>
      <c r="K878" s="727">
        <v>3.3719999999999999</v>
      </c>
      <c r="L878" s="357">
        <v>453.09</v>
      </c>
      <c r="M878" s="1339">
        <f t="shared" si="124"/>
        <v>7.4422300205257237E-3</v>
      </c>
      <c r="N878" s="354">
        <v>64.855000000000004</v>
      </c>
      <c r="O878" s="319">
        <f t="shared" si="125"/>
        <v>0.48266582798119584</v>
      </c>
      <c r="P878" s="315">
        <f t="shared" si="126"/>
        <v>446.53380123154341</v>
      </c>
      <c r="Q878" s="320">
        <f t="shared" si="127"/>
        <v>28.959949678871748</v>
      </c>
    </row>
    <row r="879" spans="1:17" x14ac:dyDescent="0.2">
      <c r="A879" s="1272"/>
      <c r="B879" s="11">
        <v>5</v>
      </c>
      <c r="C879" s="356" t="s">
        <v>426</v>
      </c>
      <c r="D879" s="317">
        <v>22</v>
      </c>
      <c r="E879" s="317">
        <v>1992</v>
      </c>
      <c r="F879" s="386">
        <v>13.098000000000001</v>
      </c>
      <c r="G879" s="386">
        <v>2.3679999999999999</v>
      </c>
      <c r="H879" s="386">
        <v>3.57</v>
      </c>
      <c r="I879" s="386">
        <v>7.16</v>
      </c>
      <c r="J879" s="357">
        <v>1099.99</v>
      </c>
      <c r="K879" s="727">
        <v>7.16</v>
      </c>
      <c r="L879" s="357">
        <v>1099.99</v>
      </c>
      <c r="M879" s="1339">
        <f t="shared" si="124"/>
        <v>6.5091500831825745E-3</v>
      </c>
      <c r="N879" s="354">
        <v>64.855000000000004</v>
      </c>
      <c r="O879" s="319">
        <f t="shared" si="125"/>
        <v>0.42215092864480591</v>
      </c>
      <c r="P879" s="315">
        <f t="shared" si="126"/>
        <v>390.54900499095447</v>
      </c>
      <c r="Q879" s="320">
        <f t="shared" si="127"/>
        <v>25.329055718688352</v>
      </c>
    </row>
    <row r="880" spans="1:17" x14ac:dyDescent="0.2">
      <c r="A880" s="1272"/>
      <c r="B880" s="11">
        <v>6</v>
      </c>
      <c r="C880" s="356" t="s">
        <v>634</v>
      </c>
      <c r="D880" s="317">
        <v>39</v>
      </c>
      <c r="E880" s="317">
        <v>1979</v>
      </c>
      <c r="F880" s="386">
        <v>24.157</v>
      </c>
      <c r="G880" s="386">
        <v>2.657</v>
      </c>
      <c r="H880" s="386">
        <v>6.24</v>
      </c>
      <c r="I880" s="386">
        <v>15.259</v>
      </c>
      <c r="J880" s="357">
        <v>2234.0300000000002</v>
      </c>
      <c r="K880" s="727">
        <v>15.259</v>
      </c>
      <c r="L880" s="357">
        <v>2234.0300000000002</v>
      </c>
      <c r="M880" s="1339">
        <f t="shared" si="124"/>
        <v>6.8302574271607809E-3</v>
      </c>
      <c r="N880" s="354">
        <v>64.855000000000004</v>
      </c>
      <c r="O880" s="319">
        <f t="shared" si="125"/>
        <v>0.4429763454385125</v>
      </c>
      <c r="P880" s="315">
        <f t="shared" si="126"/>
        <v>409.81544562964683</v>
      </c>
      <c r="Q880" s="320">
        <f t="shared" si="127"/>
        <v>26.578580726310744</v>
      </c>
    </row>
    <row r="881" spans="1:17" x14ac:dyDescent="0.2">
      <c r="A881" s="1272"/>
      <c r="B881" s="11">
        <v>7</v>
      </c>
      <c r="C881" s="356" t="s">
        <v>427</v>
      </c>
      <c r="D881" s="317">
        <v>21</v>
      </c>
      <c r="E881" s="317">
        <v>1982</v>
      </c>
      <c r="F881" s="386">
        <v>12.409000000000001</v>
      </c>
      <c r="G881" s="386">
        <v>2.2589999999999999</v>
      </c>
      <c r="H881" s="386">
        <v>3.57</v>
      </c>
      <c r="I881" s="386">
        <v>6.58</v>
      </c>
      <c r="J881" s="357">
        <v>1139.95</v>
      </c>
      <c r="K881" s="727">
        <v>6.58</v>
      </c>
      <c r="L881" s="357">
        <v>1139.95</v>
      </c>
      <c r="M881" s="1339">
        <f t="shared" si="124"/>
        <v>5.7721829904820382E-3</v>
      </c>
      <c r="N881" s="354">
        <v>64.855000000000004</v>
      </c>
      <c r="O881" s="319">
        <f t="shared" si="125"/>
        <v>0.37435492784771263</v>
      </c>
      <c r="P881" s="315">
        <f t="shared" si="126"/>
        <v>346.33097942892226</v>
      </c>
      <c r="Q881" s="320">
        <f t="shared" si="127"/>
        <v>22.461295670862754</v>
      </c>
    </row>
    <row r="882" spans="1:17" x14ac:dyDescent="0.2">
      <c r="A882" s="1272"/>
      <c r="B882" s="11">
        <v>8</v>
      </c>
      <c r="C882" s="356" t="s">
        <v>428</v>
      </c>
      <c r="D882" s="317">
        <v>22</v>
      </c>
      <c r="E882" s="317">
        <v>1982</v>
      </c>
      <c r="F882" s="386">
        <v>13.361000000000001</v>
      </c>
      <c r="G882" s="386">
        <v>2.242</v>
      </c>
      <c r="H882" s="386">
        <v>3.74</v>
      </c>
      <c r="I882" s="386">
        <v>7.3789999999999996</v>
      </c>
      <c r="J882" s="357">
        <v>1146.26</v>
      </c>
      <c r="K882" s="727">
        <v>7.3780000000000001</v>
      </c>
      <c r="L882" s="357">
        <v>1146.26</v>
      </c>
      <c r="M882" s="1339">
        <f t="shared" si="124"/>
        <v>6.4365850679601487E-3</v>
      </c>
      <c r="N882" s="354">
        <v>64.855000000000004</v>
      </c>
      <c r="O882" s="319">
        <f t="shared" si="125"/>
        <v>0.41744472458255549</v>
      </c>
      <c r="P882" s="315">
        <f t="shared" si="126"/>
        <v>386.1951040776089</v>
      </c>
      <c r="Q882" s="320">
        <f t="shared" si="127"/>
        <v>25.046683474953326</v>
      </c>
    </row>
    <row r="883" spans="1:17" x14ac:dyDescent="0.2">
      <c r="A883" s="1272"/>
      <c r="B883" s="11">
        <v>9</v>
      </c>
      <c r="C883" s="356" t="s">
        <v>429</v>
      </c>
      <c r="D883" s="317">
        <v>22</v>
      </c>
      <c r="E883" s="317">
        <v>1986</v>
      </c>
      <c r="F883" s="386">
        <v>13.05</v>
      </c>
      <c r="G883" s="386">
        <v>1.36</v>
      </c>
      <c r="H883" s="386">
        <v>3.74</v>
      </c>
      <c r="I883" s="386">
        <v>7.9530000000000003</v>
      </c>
      <c r="J883" s="357">
        <v>1144.1600000000001</v>
      </c>
      <c r="K883" s="727">
        <v>7.952</v>
      </c>
      <c r="L883" s="357">
        <v>1144.1600000000001</v>
      </c>
      <c r="M883" s="1339">
        <f t="shared" si="124"/>
        <v>6.9500769123199543E-3</v>
      </c>
      <c r="N883" s="354">
        <v>64.855000000000004</v>
      </c>
      <c r="O883" s="319">
        <f t="shared" si="125"/>
        <v>0.45074723814851064</v>
      </c>
      <c r="P883" s="315">
        <f t="shared" si="126"/>
        <v>417.00461473919728</v>
      </c>
      <c r="Q883" s="320">
        <f t="shared" si="127"/>
        <v>27.044834288910643</v>
      </c>
    </row>
    <row r="884" spans="1:17" ht="12" thickBot="1" x14ac:dyDescent="0.25">
      <c r="A884" s="1295"/>
      <c r="B884" s="30">
        <v>10</v>
      </c>
      <c r="C884" s="365"/>
      <c r="D884" s="388"/>
      <c r="E884" s="388"/>
      <c r="F884" s="463"/>
      <c r="G884" s="463"/>
      <c r="H884" s="463"/>
      <c r="I884" s="463"/>
      <c r="J884" s="463"/>
      <c r="K884" s="464"/>
      <c r="L884" s="463"/>
      <c r="M884" s="381" t="e">
        <f t="shared" si="124"/>
        <v>#DIV/0!</v>
      </c>
      <c r="N884" s="382"/>
      <c r="O884" s="389" t="e">
        <f t="shared" si="125"/>
        <v>#DIV/0!</v>
      </c>
      <c r="P884" s="390" t="e">
        <f t="shared" si="126"/>
        <v>#DIV/0!</v>
      </c>
      <c r="Q884" s="391" t="e">
        <f t="shared" si="127"/>
        <v>#DIV/0!</v>
      </c>
    </row>
    <row r="885" spans="1:17" ht="11.25" customHeight="1" x14ac:dyDescent="0.2">
      <c r="A885" s="1301" t="s">
        <v>25</v>
      </c>
      <c r="B885" s="107">
        <v>1</v>
      </c>
      <c r="C885" s="329" t="s">
        <v>635</v>
      </c>
      <c r="D885" s="322">
        <v>20</v>
      </c>
      <c r="E885" s="322">
        <v>1989</v>
      </c>
      <c r="F885" s="392">
        <v>19.550999999999998</v>
      </c>
      <c r="G885" s="392">
        <v>1.3009999999999999</v>
      </c>
      <c r="H885" s="392">
        <v>3.2</v>
      </c>
      <c r="I885" s="393">
        <v>15.05</v>
      </c>
      <c r="J885" s="394">
        <v>1175.77</v>
      </c>
      <c r="K885" s="1340">
        <v>15.05</v>
      </c>
      <c r="L885" s="394">
        <v>1175.77</v>
      </c>
      <c r="M885" s="1341">
        <f>K885/L885</f>
        <v>1.2800122472932633E-2</v>
      </c>
      <c r="N885" s="395">
        <v>64.855000000000004</v>
      </c>
      <c r="O885" s="327">
        <f t="shared" si="125"/>
        <v>0.83015194298204598</v>
      </c>
      <c r="P885" s="327">
        <f t="shared" si="126"/>
        <v>768.00734837595792</v>
      </c>
      <c r="Q885" s="328">
        <f t="shared" si="127"/>
        <v>49.809116578922755</v>
      </c>
    </row>
    <row r="886" spans="1:17" x14ac:dyDescent="0.2">
      <c r="A886" s="1318"/>
      <c r="B886" s="106">
        <v>2</v>
      </c>
      <c r="C886" s="329" t="s">
        <v>636</v>
      </c>
      <c r="D886" s="322">
        <v>39</v>
      </c>
      <c r="E886" s="322">
        <v>1966</v>
      </c>
      <c r="F886" s="393">
        <v>18.55</v>
      </c>
      <c r="G886" s="393">
        <v>1.6479999999999999</v>
      </c>
      <c r="H886" s="393">
        <v>0.36</v>
      </c>
      <c r="I886" s="393">
        <v>16.542000000000002</v>
      </c>
      <c r="J886" s="396">
        <v>1226.4100000000001</v>
      </c>
      <c r="K886" s="749">
        <v>16.542000000000002</v>
      </c>
      <c r="L886" s="396">
        <v>1226.4100000000001</v>
      </c>
      <c r="M886" s="1341">
        <f>K886/L886</f>
        <v>1.3488148335385393E-2</v>
      </c>
      <c r="N886" s="395">
        <v>64.855000000000004</v>
      </c>
      <c r="O886" s="327">
        <f t="shared" si="125"/>
        <v>0.87477386029141968</v>
      </c>
      <c r="P886" s="327">
        <f t="shared" si="126"/>
        <v>809.28890012312365</v>
      </c>
      <c r="Q886" s="328">
        <f t="shared" si="127"/>
        <v>52.486431617485188</v>
      </c>
    </row>
    <row r="887" spans="1:17" x14ac:dyDescent="0.2">
      <c r="A887" s="1318"/>
      <c r="B887" s="106">
        <v>3</v>
      </c>
      <c r="C887" s="397" t="s">
        <v>637</v>
      </c>
      <c r="D887" s="322">
        <v>30</v>
      </c>
      <c r="E887" s="322">
        <v>1973</v>
      </c>
      <c r="F887" s="393">
        <v>24.414999999999999</v>
      </c>
      <c r="G887" s="393">
        <v>3.2160000000000002</v>
      </c>
      <c r="H887" s="393">
        <v>4.4800000000000004</v>
      </c>
      <c r="I887" s="393">
        <v>16.719000000000001</v>
      </c>
      <c r="J887" s="396">
        <v>1396.27</v>
      </c>
      <c r="K887" s="749">
        <v>16.719000000000001</v>
      </c>
      <c r="L887" s="396">
        <v>1396.27</v>
      </c>
      <c r="M887" s="1342">
        <f t="shared" ref="M887:M894" si="128">K887/L887</f>
        <v>1.1974045134537018E-2</v>
      </c>
      <c r="N887" s="395">
        <v>64.855000000000004</v>
      </c>
      <c r="O887" s="327">
        <f t="shared" si="125"/>
        <v>0.77657669720039835</v>
      </c>
      <c r="P887" s="327">
        <f t="shared" si="126"/>
        <v>718.44270807222108</v>
      </c>
      <c r="Q887" s="332">
        <f t="shared" si="127"/>
        <v>46.594601832023905</v>
      </c>
    </row>
    <row r="888" spans="1:17" x14ac:dyDescent="0.2">
      <c r="A888" s="1318"/>
      <c r="B888" s="106">
        <v>4</v>
      </c>
      <c r="C888" s="397" t="s">
        <v>638</v>
      </c>
      <c r="D888" s="322">
        <v>37</v>
      </c>
      <c r="E888" s="322">
        <v>1974</v>
      </c>
      <c r="F888" s="393">
        <v>28.591999999999999</v>
      </c>
      <c r="G888" s="393">
        <v>2.391</v>
      </c>
      <c r="H888" s="393">
        <v>5.76</v>
      </c>
      <c r="I888" s="393">
        <v>20.440999999999999</v>
      </c>
      <c r="J888" s="396">
        <v>1681.18</v>
      </c>
      <c r="K888" s="749">
        <v>20.440999999999999</v>
      </c>
      <c r="L888" s="396">
        <v>1681.18</v>
      </c>
      <c r="M888" s="1342">
        <f t="shared" si="128"/>
        <v>1.2158721850129076E-2</v>
      </c>
      <c r="N888" s="395">
        <v>64.855000000000004</v>
      </c>
      <c r="O888" s="398">
        <f t="shared" si="125"/>
        <v>0.78855390559012128</v>
      </c>
      <c r="P888" s="327">
        <f t="shared" si="126"/>
        <v>729.52331100774461</v>
      </c>
      <c r="Q888" s="332">
        <f t="shared" si="127"/>
        <v>47.31323433540728</v>
      </c>
    </row>
    <row r="889" spans="1:17" x14ac:dyDescent="0.2">
      <c r="A889" s="1318"/>
      <c r="B889" s="106">
        <v>5</v>
      </c>
      <c r="C889" s="397" t="s">
        <v>430</v>
      </c>
      <c r="D889" s="322">
        <v>30</v>
      </c>
      <c r="E889" s="322">
        <v>1992</v>
      </c>
      <c r="F889" s="393">
        <v>27.143000000000001</v>
      </c>
      <c r="G889" s="393">
        <v>2.4260000000000002</v>
      </c>
      <c r="H889" s="393">
        <v>5.0999999999999996</v>
      </c>
      <c r="I889" s="393">
        <v>19.617000000000001</v>
      </c>
      <c r="J889" s="396">
        <v>1577.6</v>
      </c>
      <c r="K889" s="749">
        <v>19.617000000000001</v>
      </c>
      <c r="L889" s="396">
        <v>1577.6</v>
      </c>
      <c r="M889" s="1342">
        <f t="shared" si="128"/>
        <v>1.2434710953346858E-2</v>
      </c>
      <c r="N889" s="395">
        <v>64.855000000000004</v>
      </c>
      <c r="O889" s="398">
        <f t="shared" si="125"/>
        <v>0.80645317887931056</v>
      </c>
      <c r="P889" s="327">
        <f t="shared" si="126"/>
        <v>746.08265720081147</v>
      </c>
      <c r="Q889" s="332">
        <f t="shared" si="127"/>
        <v>48.387190732758633</v>
      </c>
    </row>
    <row r="890" spans="1:17" x14ac:dyDescent="0.2">
      <c r="A890" s="1318"/>
      <c r="B890" s="106">
        <v>6</v>
      </c>
      <c r="C890" s="397" t="s">
        <v>639</v>
      </c>
      <c r="D890" s="322">
        <v>44</v>
      </c>
      <c r="E890" s="322">
        <v>1970</v>
      </c>
      <c r="F890" s="393">
        <v>38.594999999999999</v>
      </c>
      <c r="G890" s="393">
        <v>2.2290000000000001</v>
      </c>
      <c r="H890" s="393">
        <v>6.88</v>
      </c>
      <c r="I890" s="393">
        <v>29.486000000000001</v>
      </c>
      <c r="J890" s="396">
        <v>2260.73</v>
      </c>
      <c r="K890" s="749">
        <v>29.486000000000001</v>
      </c>
      <c r="L890" s="396">
        <v>2260.73</v>
      </c>
      <c r="M890" s="1342">
        <f t="shared" si="128"/>
        <v>1.3042689750655761E-2</v>
      </c>
      <c r="N890" s="395">
        <v>64.855000000000004</v>
      </c>
      <c r="O890" s="398">
        <f t="shared" si="125"/>
        <v>0.84588364377877945</v>
      </c>
      <c r="P890" s="327">
        <f t="shared" si="126"/>
        <v>782.56138503934574</v>
      </c>
      <c r="Q890" s="332">
        <f t="shared" si="127"/>
        <v>50.753018626726771</v>
      </c>
    </row>
    <row r="891" spans="1:17" x14ac:dyDescent="0.2">
      <c r="A891" s="1318"/>
      <c r="B891" s="106">
        <v>7</v>
      </c>
      <c r="C891" s="397" t="s">
        <v>640</v>
      </c>
      <c r="D891" s="322">
        <v>60</v>
      </c>
      <c r="E891" s="322">
        <v>1987</v>
      </c>
      <c r="F891" s="393">
        <v>44.444000000000003</v>
      </c>
      <c r="G891" s="393">
        <v>3.0489999999999999</v>
      </c>
      <c r="H891" s="393">
        <v>10.199999999999999</v>
      </c>
      <c r="I891" s="393">
        <v>31.190999999999999</v>
      </c>
      <c r="J891" s="396">
        <v>2329.2399999999998</v>
      </c>
      <c r="K891" s="749">
        <v>31.191099999999999</v>
      </c>
      <c r="L891" s="396">
        <v>2329.2399999999998</v>
      </c>
      <c r="M891" s="1342">
        <f t="shared" si="128"/>
        <v>1.3391106111864814E-2</v>
      </c>
      <c r="N891" s="395">
        <v>64.855000000000004</v>
      </c>
      <c r="O891" s="398">
        <f t="shared" si="125"/>
        <v>0.86848018688499262</v>
      </c>
      <c r="P891" s="327">
        <f t="shared" si="126"/>
        <v>803.4663667118889</v>
      </c>
      <c r="Q891" s="332">
        <f t="shared" si="127"/>
        <v>52.108811213099557</v>
      </c>
    </row>
    <row r="892" spans="1:17" x14ac:dyDescent="0.2">
      <c r="A892" s="1318"/>
      <c r="B892" s="106">
        <v>8</v>
      </c>
      <c r="C892" s="397"/>
      <c r="D892" s="322"/>
      <c r="E892" s="322"/>
      <c r="F892" s="323"/>
      <c r="G892" s="323"/>
      <c r="H892" s="323"/>
      <c r="I892" s="323"/>
      <c r="J892" s="323"/>
      <c r="K892" s="330"/>
      <c r="L892" s="323"/>
      <c r="M892" s="331" t="e">
        <f t="shared" si="128"/>
        <v>#DIV/0!</v>
      </c>
      <c r="N892" s="395">
        <v>64.855000000000004</v>
      </c>
      <c r="O892" s="398" t="e">
        <f t="shared" si="125"/>
        <v>#DIV/0!</v>
      </c>
      <c r="P892" s="327" t="e">
        <f t="shared" si="126"/>
        <v>#DIV/0!</v>
      </c>
      <c r="Q892" s="332" t="e">
        <f t="shared" si="127"/>
        <v>#DIV/0!</v>
      </c>
    </row>
    <row r="893" spans="1:17" x14ac:dyDescent="0.2">
      <c r="A893" s="1318"/>
      <c r="B893" s="106">
        <v>9</v>
      </c>
      <c r="C893" s="397"/>
      <c r="D893" s="322"/>
      <c r="E893" s="322"/>
      <c r="F893" s="323"/>
      <c r="G893" s="323"/>
      <c r="H893" s="323"/>
      <c r="I893" s="323"/>
      <c r="J893" s="323"/>
      <c r="K893" s="330"/>
      <c r="L893" s="323"/>
      <c r="M893" s="331" t="e">
        <f t="shared" si="128"/>
        <v>#DIV/0!</v>
      </c>
      <c r="N893" s="395">
        <v>64.855000000000004</v>
      </c>
      <c r="O893" s="398" t="e">
        <f t="shared" si="125"/>
        <v>#DIV/0!</v>
      </c>
      <c r="P893" s="327" t="e">
        <f t="shared" si="126"/>
        <v>#DIV/0!</v>
      </c>
      <c r="Q893" s="332" t="e">
        <f t="shared" si="127"/>
        <v>#DIV/0!</v>
      </c>
    </row>
    <row r="894" spans="1:17" ht="12" thickBot="1" x14ac:dyDescent="0.25">
      <c r="A894" s="1319"/>
      <c r="B894" s="108">
        <v>10</v>
      </c>
      <c r="C894" s="399"/>
      <c r="D894" s="400"/>
      <c r="E894" s="400"/>
      <c r="F894" s="441"/>
      <c r="G894" s="441"/>
      <c r="H894" s="441"/>
      <c r="I894" s="441"/>
      <c r="J894" s="441"/>
      <c r="K894" s="442"/>
      <c r="L894" s="441"/>
      <c r="M894" s="402" t="e">
        <f t="shared" si="128"/>
        <v>#DIV/0!</v>
      </c>
      <c r="N894" s="401"/>
      <c r="O894" s="403" t="e">
        <f t="shared" si="125"/>
        <v>#DIV/0!</v>
      </c>
      <c r="P894" s="403" t="e">
        <f t="shared" si="126"/>
        <v>#DIV/0!</v>
      </c>
      <c r="Q894" s="404" t="e">
        <f t="shared" si="127"/>
        <v>#DIV/0!</v>
      </c>
    </row>
    <row r="895" spans="1:17" ht="11.25" customHeight="1" x14ac:dyDescent="0.2">
      <c r="A895" s="1330" t="s">
        <v>26</v>
      </c>
      <c r="B895" s="283">
        <v>1</v>
      </c>
      <c r="C895" s="366" t="s">
        <v>431</v>
      </c>
      <c r="D895" s="405">
        <v>9</v>
      </c>
      <c r="E895" s="405">
        <v>1992</v>
      </c>
      <c r="F895" s="1343">
        <v>11.956</v>
      </c>
      <c r="G895" s="1343">
        <v>0.73199999999999998</v>
      </c>
      <c r="H895" s="1343">
        <v>1.44</v>
      </c>
      <c r="I895" s="1343">
        <v>9.7829999999999995</v>
      </c>
      <c r="J895" s="1344">
        <v>464.07</v>
      </c>
      <c r="K895" s="1345">
        <v>9.7829999999999995</v>
      </c>
      <c r="L895" s="368">
        <v>464.07</v>
      </c>
      <c r="M895" s="1346">
        <f>K895/L895</f>
        <v>2.1080871420259873E-2</v>
      </c>
      <c r="N895" s="368">
        <v>64.849999999999994</v>
      </c>
      <c r="O895" s="336">
        <f>M895*N895</f>
        <v>1.3670945116038526</v>
      </c>
      <c r="P895" s="336">
        <f>M895*60*1000</f>
        <v>1264.8522852155922</v>
      </c>
      <c r="Q895" s="337">
        <f>P895*N895/1000</f>
        <v>82.025670696231145</v>
      </c>
    </row>
    <row r="896" spans="1:17" ht="11.25" customHeight="1" x14ac:dyDescent="0.2">
      <c r="A896" s="1315"/>
      <c r="B896" s="113">
        <v>2</v>
      </c>
      <c r="C896" s="367" t="s">
        <v>641</v>
      </c>
      <c r="D896" s="407">
        <v>9</v>
      </c>
      <c r="E896" s="407">
        <v>1988</v>
      </c>
      <c r="F896" s="408">
        <v>13.308999999999999</v>
      </c>
      <c r="G896" s="408">
        <v>0.97</v>
      </c>
      <c r="H896" s="408">
        <v>1.44</v>
      </c>
      <c r="I896" s="408">
        <v>10.898999999999999</v>
      </c>
      <c r="J896" s="377">
        <v>529.46</v>
      </c>
      <c r="K896" s="728">
        <v>10.898999999999999</v>
      </c>
      <c r="L896" s="377">
        <v>529.46</v>
      </c>
      <c r="M896" s="1347">
        <f t="shared" ref="M896:M904" si="129">K896/L896</f>
        <v>2.05851244664375E-2</v>
      </c>
      <c r="N896" s="368">
        <v>64.849999999999994</v>
      </c>
      <c r="O896" s="248">
        <f t="shared" ref="O896:O904" si="130">M896*N896</f>
        <v>1.3349453216484717</v>
      </c>
      <c r="P896" s="336">
        <f t="shared" ref="P896:P904" si="131">M896*60*1000</f>
        <v>1235.10746798625</v>
      </c>
      <c r="Q896" s="249">
        <f t="shared" ref="Q896:Q904" si="132">P896*N896/1000</f>
        <v>80.096719298908297</v>
      </c>
    </row>
    <row r="897" spans="1:17" ht="11.25" customHeight="1" x14ac:dyDescent="0.2">
      <c r="A897" s="1315"/>
      <c r="B897" s="113">
        <v>3</v>
      </c>
      <c r="C897" s="367" t="s">
        <v>432</v>
      </c>
      <c r="D897" s="407">
        <v>7</v>
      </c>
      <c r="E897" s="407">
        <v>1958</v>
      </c>
      <c r="F897" s="408">
        <v>9.15</v>
      </c>
      <c r="G897" s="408">
        <v>0.56100000000000005</v>
      </c>
      <c r="H897" s="408">
        <v>1.1200000000000001</v>
      </c>
      <c r="I897" s="408">
        <v>7.468</v>
      </c>
      <c r="J897" s="377">
        <v>321.56</v>
      </c>
      <c r="K897" s="728">
        <v>7.468</v>
      </c>
      <c r="L897" s="377">
        <v>321.56</v>
      </c>
      <c r="M897" s="1347">
        <f t="shared" si="129"/>
        <v>2.3224281627068043E-2</v>
      </c>
      <c r="N897" s="368">
        <v>64.849999999999994</v>
      </c>
      <c r="O897" s="248">
        <f t="shared" si="130"/>
        <v>1.5060946635153625</v>
      </c>
      <c r="P897" s="336">
        <f t="shared" si="131"/>
        <v>1393.4568976240826</v>
      </c>
      <c r="Q897" s="249">
        <f t="shared" si="132"/>
        <v>90.365679810921748</v>
      </c>
    </row>
    <row r="898" spans="1:17" ht="11.25" customHeight="1" x14ac:dyDescent="0.2">
      <c r="A898" s="1315"/>
      <c r="B898" s="113">
        <v>4</v>
      </c>
      <c r="C898" s="367" t="s">
        <v>433</v>
      </c>
      <c r="D898" s="407">
        <v>12</v>
      </c>
      <c r="E898" s="407">
        <v>1960</v>
      </c>
      <c r="F898" s="408">
        <v>11.401</v>
      </c>
      <c r="G898" s="408">
        <v>0.33800000000000002</v>
      </c>
      <c r="H898" s="408">
        <v>1.6</v>
      </c>
      <c r="I898" s="408">
        <v>9.4619999999999997</v>
      </c>
      <c r="J898" s="377">
        <v>453.51</v>
      </c>
      <c r="K898" s="728">
        <v>9.4619999999999997</v>
      </c>
      <c r="L898" s="377">
        <v>453.51</v>
      </c>
      <c r="M898" s="1348">
        <f t="shared" si="129"/>
        <v>2.0863928028047894E-2</v>
      </c>
      <c r="N898" s="368">
        <v>64.849999999999994</v>
      </c>
      <c r="O898" s="248">
        <f t="shared" si="130"/>
        <v>1.3530257326189059</v>
      </c>
      <c r="P898" s="336">
        <f t="shared" si="131"/>
        <v>1251.8356816828737</v>
      </c>
      <c r="Q898" s="249">
        <f t="shared" si="132"/>
        <v>81.181543957134352</v>
      </c>
    </row>
    <row r="899" spans="1:17" ht="11.25" customHeight="1" x14ac:dyDescent="0.2">
      <c r="A899" s="1315"/>
      <c r="B899" s="113">
        <v>5</v>
      </c>
      <c r="C899" s="367" t="s">
        <v>642</v>
      </c>
      <c r="D899" s="407">
        <v>7</v>
      </c>
      <c r="E899" s="407">
        <v>1976</v>
      </c>
      <c r="F899" s="408">
        <v>10.14</v>
      </c>
      <c r="G899" s="408">
        <v>0.55200000000000005</v>
      </c>
      <c r="H899" s="408">
        <v>1.1200000000000001</v>
      </c>
      <c r="I899" s="408">
        <v>8.4670000000000005</v>
      </c>
      <c r="J899" s="377">
        <v>328.29</v>
      </c>
      <c r="K899" s="728">
        <v>8.4670000000000005</v>
      </c>
      <c r="L899" s="377">
        <v>328.29</v>
      </c>
      <c r="M899" s="1348">
        <f t="shared" si="129"/>
        <v>2.5791221176398916E-2</v>
      </c>
      <c r="N899" s="368">
        <v>64.849999999999994</v>
      </c>
      <c r="O899" s="248">
        <f t="shared" si="130"/>
        <v>1.6725606932894697</v>
      </c>
      <c r="P899" s="336">
        <f t="shared" si="131"/>
        <v>1547.4732705839349</v>
      </c>
      <c r="Q899" s="249">
        <f t="shared" si="132"/>
        <v>100.35364159736817</v>
      </c>
    </row>
    <row r="900" spans="1:17" ht="11.25" customHeight="1" x14ac:dyDescent="0.2">
      <c r="A900" s="1315"/>
      <c r="B900" s="113">
        <v>6</v>
      </c>
      <c r="C900" s="367" t="s">
        <v>437</v>
      </c>
      <c r="D900" s="407">
        <v>6</v>
      </c>
      <c r="E900" s="407">
        <v>1977</v>
      </c>
      <c r="F900" s="408">
        <v>7.7869999999999999</v>
      </c>
      <c r="G900" s="408">
        <v>0.24</v>
      </c>
      <c r="H900" s="408">
        <v>0.05</v>
      </c>
      <c r="I900" s="408">
        <v>7.4969999999999999</v>
      </c>
      <c r="J900" s="377">
        <v>301.38</v>
      </c>
      <c r="K900" s="728">
        <v>7.4969999999999999</v>
      </c>
      <c r="L900" s="377">
        <v>301.38</v>
      </c>
      <c r="M900" s="1348">
        <f t="shared" si="129"/>
        <v>2.4875572367111288E-2</v>
      </c>
      <c r="N900" s="368">
        <v>64.849999999999994</v>
      </c>
      <c r="O900" s="248">
        <f t="shared" si="130"/>
        <v>1.6131808680071669</v>
      </c>
      <c r="P900" s="336">
        <f t="shared" si="131"/>
        <v>1492.5343420266772</v>
      </c>
      <c r="Q900" s="249">
        <f t="shared" si="132"/>
        <v>96.79085208043</v>
      </c>
    </row>
    <row r="901" spans="1:17" ht="11.25" customHeight="1" x14ac:dyDescent="0.2">
      <c r="A901" s="1315"/>
      <c r="B901" s="113">
        <v>7</v>
      </c>
      <c r="C901" s="367"/>
      <c r="D901" s="407"/>
      <c r="E901" s="407"/>
      <c r="F901" s="247"/>
      <c r="G901" s="247"/>
      <c r="H901" s="247"/>
      <c r="I901" s="247"/>
      <c r="J901" s="247"/>
      <c r="K901" s="338"/>
      <c r="L901" s="247"/>
      <c r="M901" s="246" t="e">
        <f t="shared" si="129"/>
        <v>#DIV/0!</v>
      </c>
      <c r="N901" s="377"/>
      <c r="O901" s="248" t="e">
        <f t="shared" si="130"/>
        <v>#DIV/0!</v>
      </c>
      <c r="P901" s="336" t="e">
        <f t="shared" si="131"/>
        <v>#DIV/0!</v>
      </c>
      <c r="Q901" s="249" t="e">
        <f t="shared" si="132"/>
        <v>#DIV/0!</v>
      </c>
    </row>
    <row r="902" spans="1:17" ht="11.25" customHeight="1" x14ac:dyDescent="0.2">
      <c r="A902" s="1315"/>
      <c r="B902" s="113">
        <v>8</v>
      </c>
      <c r="C902" s="367"/>
      <c r="D902" s="407"/>
      <c r="E902" s="407"/>
      <c r="F902" s="247"/>
      <c r="G902" s="247"/>
      <c r="H902" s="247"/>
      <c r="I902" s="247"/>
      <c r="J902" s="247"/>
      <c r="K902" s="338"/>
      <c r="L902" s="247"/>
      <c r="M902" s="246" t="e">
        <f t="shared" si="129"/>
        <v>#DIV/0!</v>
      </c>
      <c r="N902" s="377"/>
      <c r="O902" s="248" t="e">
        <f t="shared" si="130"/>
        <v>#DIV/0!</v>
      </c>
      <c r="P902" s="336" t="e">
        <f t="shared" si="131"/>
        <v>#DIV/0!</v>
      </c>
      <c r="Q902" s="249" t="e">
        <f t="shared" si="132"/>
        <v>#DIV/0!</v>
      </c>
    </row>
    <row r="903" spans="1:17" ht="11.25" customHeight="1" x14ac:dyDescent="0.2">
      <c r="A903" s="1315"/>
      <c r="B903" s="113">
        <v>9</v>
      </c>
      <c r="C903" s="367"/>
      <c r="D903" s="407"/>
      <c r="E903" s="407"/>
      <c r="F903" s="247"/>
      <c r="G903" s="247"/>
      <c r="H903" s="247"/>
      <c r="I903" s="247"/>
      <c r="J903" s="247"/>
      <c r="K903" s="338"/>
      <c r="L903" s="247"/>
      <c r="M903" s="246" t="e">
        <f t="shared" si="129"/>
        <v>#DIV/0!</v>
      </c>
      <c r="N903" s="377"/>
      <c r="O903" s="248" t="e">
        <f t="shared" si="130"/>
        <v>#DIV/0!</v>
      </c>
      <c r="P903" s="336" t="e">
        <f t="shared" si="131"/>
        <v>#DIV/0!</v>
      </c>
      <c r="Q903" s="249" t="e">
        <f t="shared" si="132"/>
        <v>#DIV/0!</v>
      </c>
    </row>
    <row r="904" spans="1:17" ht="11.25" customHeight="1" thickBot="1" x14ac:dyDescent="0.25">
      <c r="A904" s="1316"/>
      <c r="B904" s="114">
        <v>10</v>
      </c>
      <c r="C904" s="369"/>
      <c r="D904" s="410"/>
      <c r="E904" s="410"/>
      <c r="F904" s="428"/>
      <c r="G904" s="428"/>
      <c r="H904" s="428"/>
      <c r="I904" s="428"/>
      <c r="J904" s="428"/>
      <c r="K904" s="443"/>
      <c r="L904" s="428"/>
      <c r="M904" s="383" t="e">
        <f t="shared" si="129"/>
        <v>#DIV/0!</v>
      </c>
      <c r="N904" s="384"/>
      <c r="O904" s="370" t="e">
        <f t="shared" si="130"/>
        <v>#DIV/0!</v>
      </c>
      <c r="P904" s="370" t="e">
        <f t="shared" si="131"/>
        <v>#DIV/0!</v>
      </c>
      <c r="Q904" s="371" t="e">
        <f t="shared" si="132"/>
        <v>#DIV/0!</v>
      </c>
    </row>
    <row r="905" spans="1:17" ht="11.25" customHeight="1" x14ac:dyDescent="0.2">
      <c r="A905" s="1307" t="s">
        <v>60</v>
      </c>
      <c r="B905" s="16">
        <v>1</v>
      </c>
      <c r="C905" s="339" t="s">
        <v>434</v>
      </c>
      <c r="D905" s="340">
        <v>4</v>
      </c>
      <c r="E905" s="340">
        <v>1989</v>
      </c>
      <c r="F905" s="412">
        <v>7.4039999999999999</v>
      </c>
      <c r="G905" s="412">
        <v>0.16600000000000001</v>
      </c>
      <c r="H905" s="412">
        <v>0.64</v>
      </c>
      <c r="I905" s="412">
        <v>6.5979999999999999</v>
      </c>
      <c r="J905" s="372">
        <v>238.57</v>
      </c>
      <c r="K905" s="729">
        <v>6.5979999999999999</v>
      </c>
      <c r="L905" s="314">
        <v>238.57</v>
      </c>
      <c r="M905" s="1349">
        <f>K905/L905</f>
        <v>2.7656453032652892E-2</v>
      </c>
      <c r="N905" s="314">
        <v>64.855000000000004</v>
      </c>
      <c r="O905" s="344">
        <f>M905*N905</f>
        <v>1.7936592614327034</v>
      </c>
      <c r="P905" s="344">
        <f>M905*60*1000</f>
        <v>1659.3871819591734</v>
      </c>
      <c r="Q905" s="345">
        <f>P905*N905/1000</f>
        <v>107.6195556859622</v>
      </c>
    </row>
    <row r="906" spans="1:17" ht="11.25" customHeight="1" x14ac:dyDescent="0.2">
      <c r="A906" s="1225"/>
      <c r="B906" s="17">
        <v>2</v>
      </c>
      <c r="C906" s="373" t="s">
        <v>435</v>
      </c>
      <c r="D906" s="414">
        <v>8</v>
      </c>
      <c r="E906" s="414">
        <v>1992</v>
      </c>
      <c r="F906" s="415">
        <v>7.8550000000000004</v>
      </c>
      <c r="G906" s="415">
        <v>0.249</v>
      </c>
      <c r="H906" s="415">
        <v>0.64</v>
      </c>
      <c r="I906" s="415">
        <v>6.9660000000000002</v>
      </c>
      <c r="J906" s="378">
        <v>216.32</v>
      </c>
      <c r="K906" s="730">
        <v>6.9660000000000002</v>
      </c>
      <c r="L906" s="378">
        <v>216.32</v>
      </c>
      <c r="M906" s="1350">
        <f t="shared" ref="M906:M914" si="133">K906/L906</f>
        <v>3.2202292899408284E-2</v>
      </c>
      <c r="N906" s="314">
        <v>64.855000000000004</v>
      </c>
      <c r="O906" s="252">
        <f t="shared" ref="O906:O914" si="134">M906*N906</f>
        <v>2.0884797059911242</v>
      </c>
      <c r="P906" s="344">
        <f t="shared" ref="P906:P914" si="135">M906*60*1000</f>
        <v>1932.1375739644971</v>
      </c>
      <c r="Q906" s="253">
        <f t="shared" ref="Q906:Q914" si="136">P906*N906/1000</f>
        <v>125.30878235946747</v>
      </c>
    </row>
    <row r="907" spans="1:17" ht="11.25" customHeight="1" x14ac:dyDescent="0.2">
      <c r="A907" s="1225"/>
      <c r="B907" s="17">
        <v>3</v>
      </c>
      <c r="C907" s="373" t="s">
        <v>436</v>
      </c>
      <c r="D907" s="414">
        <v>48</v>
      </c>
      <c r="E907" s="414">
        <v>1992</v>
      </c>
      <c r="F907" s="415">
        <v>38.31</v>
      </c>
      <c r="G907" s="415">
        <v>2.9319999999999999</v>
      </c>
      <c r="H907" s="415">
        <v>0.48</v>
      </c>
      <c r="I907" s="415">
        <v>34.898000000000003</v>
      </c>
      <c r="J907" s="378">
        <v>1629.57</v>
      </c>
      <c r="K907" s="730">
        <v>34.898000000000003</v>
      </c>
      <c r="L907" s="378">
        <v>1629.57</v>
      </c>
      <c r="M907" s="1350">
        <f t="shared" si="133"/>
        <v>2.1415465429530493E-2</v>
      </c>
      <c r="N907" s="314">
        <v>64.855000000000004</v>
      </c>
      <c r="O907" s="252">
        <f t="shared" si="134"/>
        <v>1.3889000104322002</v>
      </c>
      <c r="P907" s="344">
        <f t="shared" si="135"/>
        <v>1284.9279257718297</v>
      </c>
      <c r="Q907" s="253">
        <f t="shared" si="136"/>
        <v>83.334000625932021</v>
      </c>
    </row>
    <row r="908" spans="1:17" ht="11.25" customHeight="1" x14ac:dyDescent="0.2">
      <c r="A908" s="1225"/>
      <c r="B908" s="17">
        <v>4</v>
      </c>
      <c r="C908" s="373" t="s">
        <v>643</v>
      </c>
      <c r="D908" s="414">
        <v>3</v>
      </c>
      <c r="E908" s="414">
        <v>1979</v>
      </c>
      <c r="F908" s="415">
        <v>6.0629999999999997</v>
      </c>
      <c r="G908" s="415">
        <v>0.217</v>
      </c>
      <c r="H908" s="415">
        <v>0.70899999999999996</v>
      </c>
      <c r="I908" s="415">
        <v>5.1360000000000001</v>
      </c>
      <c r="J908" s="378">
        <v>184.25</v>
      </c>
      <c r="K908" s="730">
        <v>5.1360000000000001</v>
      </c>
      <c r="L908" s="378">
        <v>184.25</v>
      </c>
      <c r="M908" s="1350">
        <f t="shared" si="133"/>
        <v>2.787516960651289E-2</v>
      </c>
      <c r="N908" s="314">
        <v>64.855000000000004</v>
      </c>
      <c r="O908" s="252">
        <f t="shared" si="134"/>
        <v>1.8078441248303936</v>
      </c>
      <c r="P908" s="344">
        <f t="shared" si="135"/>
        <v>1672.5101763907735</v>
      </c>
      <c r="Q908" s="253">
        <f t="shared" si="136"/>
        <v>108.47064748982362</v>
      </c>
    </row>
    <row r="909" spans="1:17" ht="11.25" customHeight="1" x14ac:dyDescent="0.2">
      <c r="A909" s="1225"/>
      <c r="B909" s="17">
        <v>5</v>
      </c>
      <c r="C909" s="373" t="s">
        <v>644</v>
      </c>
      <c r="D909" s="414">
        <v>6</v>
      </c>
      <c r="E909" s="414">
        <v>1987</v>
      </c>
      <c r="F909" s="415">
        <v>9.1329999999999991</v>
      </c>
      <c r="G909" s="415">
        <v>0.08</v>
      </c>
      <c r="H909" s="415">
        <v>0.06</v>
      </c>
      <c r="I909" s="415">
        <v>8.9930000000000003</v>
      </c>
      <c r="J909" s="378">
        <v>332.66</v>
      </c>
      <c r="K909" s="730">
        <v>8.9930000000000003</v>
      </c>
      <c r="L909" s="378">
        <v>332.66</v>
      </c>
      <c r="M909" s="1351">
        <f t="shared" si="133"/>
        <v>2.7033607887933624E-2</v>
      </c>
      <c r="N909" s="314">
        <v>64.855000000000004</v>
      </c>
      <c r="O909" s="252">
        <f t="shared" si="134"/>
        <v>1.7532646395719353</v>
      </c>
      <c r="P909" s="344">
        <f t="shared" si="135"/>
        <v>1622.0164732760175</v>
      </c>
      <c r="Q909" s="253">
        <f t="shared" si="136"/>
        <v>105.19587837431612</v>
      </c>
    </row>
    <row r="910" spans="1:17" ht="11.25" customHeight="1" x14ac:dyDescent="0.2">
      <c r="A910" s="1225"/>
      <c r="B910" s="17">
        <v>6</v>
      </c>
      <c r="C910" s="373" t="s">
        <v>438</v>
      </c>
      <c r="D910" s="414">
        <v>8</v>
      </c>
      <c r="E910" s="414">
        <v>1987</v>
      </c>
      <c r="F910" s="415">
        <v>9.3119999999999994</v>
      </c>
      <c r="G910" s="415">
        <v>0.36399999999999999</v>
      </c>
      <c r="H910" s="415">
        <v>7.0000000000000007E-2</v>
      </c>
      <c r="I910" s="415">
        <v>8.8780000000000001</v>
      </c>
      <c r="J910" s="378">
        <v>310.43</v>
      </c>
      <c r="K910" s="730">
        <v>8.8780000000000001</v>
      </c>
      <c r="L910" s="378">
        <v>310.43</v>
      </c>
      <c r="M910" s="1350">
        <f t="shared" si="133"/>
        <v>2.8599040041233127E-2</v>
      </c>
      <c r="N910" s="314">
        <v>64.855000000000004</v>
      </c>
      <c r="O910" s="252">
        <f t="shared" si="134"/>
        <v>1.8547907418741745</v>
      </c>
      <c r="P910" s="344">
        <f t="shared" si="135"/>
        <v>1715.9424024739876</v>
      </c>
      <c r="Q910" s="253">
        <f t="shared" si="136"/>
        <v>111.28744451245048</v>
      </c>
    </row>
    <row r="911" spans="1:17" ht="11.25" customHeight="1" x14ac:dyDescent="0.2">
      <c r="A911" s="1225"/>
      <c r="B911" s="17">
        <v>7</v>
      </c>
      <c r="C911" s="373" t="s">
        <v>439</v>
      </c>
      <c r="D911" s="414">
        <v>3</v>
      </c>
      <c r="E911" s="414">
        <v>1979</v>
      </c>
      <c r="F911" s="415">
        <v>6.0629999999999997</v>
      </c>
      <c r="G911" s="415">
        <v>0.217</v>
      </c>
      <c r="H911" s="415">
        <v>0.71</v>
      </c>
      <c r="I911" s="415">
        <v>5.1360000000000001</v>
      </c>
      <c r="J911" s="378">
        <v>184.25</v>
      </c>
      <c r="K911" s="730">
        <v>5.1360000000000001</v>
      </c>
      <c r="L911" s="378">
        <v>184.25</v>
      </c>
      <c r="M911" s="1351">
        <f t="shared" si="133"/>
        <v>2.787516960651289E-2</v>
      </c>
      <c r="N911" s="314">
        <v>64.855000000000004</v>
      </c>
      <c r="O911" s="252">
        <f t="shared" si="134"/>
        <v>1.8078441248303936</v>
      </c>
      <c r="P911" s="344">
        <f t="shared" si="135"/>
        <v>1672.5101763907735</v>
      </c>
      <c r="Q911" s="253">
        <f t="shared" si="136"/>
        <v>108.47064748982362</v>
      </c>
    </row>
    <row r="912" spans="1:17" ht="11.25" customHeight="1" x14ac:dyDescent="0.2">
      <c r="A912" s="1225"/>
      <c r="B912" s="17">
        <v>8</v>
      </c>
      <c r="C912" s="373"/>
      <c r="D912" s="414"/>
      <c r="E912" s="414"/>
      <c r="F912" s="251"/>
      <c r="G912" s="251"/>
      <c r="H912" s="251"/>
      <c r="I912" s="251"/>
      <c r="J912" s="251"/>
      <c r="K912" s="347"/>
      <c r="L912" s="251"/>
      <c r="M912" s="250" t="e">
        <f t="shared" si="133"/>
        <v>#DIV/0!</v>
      </c>
      <c r="N912" s="378"/>
      <c r="O912" s="252" t="e">
        <f t="shared" si="134"/>
        <v>#DIV/0!</v>
      </c>
      <c r="P912" s="344" t="e">
        <f t="shared" si="135"/>
        <v>#DIV/0!</v>
      </c>
      <c r="Q912" s="253" t="e">
        <f t="shared" si="136"/>
        <v>#DIV/0!</v>
      </c>
    </row>
    <row r="913" spans="1:17" ht="11.25" customHeight="1" x14ac:dyDescent="0.2">
      <c r="A913" s="1225"/>
      <c r="B913" s="17">
        <v>9</v>
      </c>
      <c r="C913" s="417"/>
      <c r="D913" s="414"/>
      <c r="E913" s="414"/>
      <c r="F913" s="373"/>
      <c r="G913" s="373"/>
      <c r="H913" s="373"/>
      <c r="I913" s="373"/>
      <c r="J913" s="373"/>
      <c r="K913" s="373"/>
      <c r="L913" s="373"/>
      <c r="M913" s="250" t="e">
        <f t="shared" si="133"/>
        <v>#DIV/0!</v>
      </c>
      <c r="N913" s="373"/>
      <c r="O913" s="252" t="e">
        <f t="shared" si="134"/>
        <v>#DIV/0!</v>
      </c>
      <c r="P913" s="344" t="e">
        <f t="shared" si="135"/>
        <v>#DIV/0!</v>
      </c>
      <c r="Q913" s="253" t="e">
        <f t="shared" si="136"/>
        <v>#DIV/0!</v>
      </c>
    </row>
    <row r="914" spans="1:17" ht="11.25" customHeight="1" thickBot="1" x14ac:dyDescent="0.25">
      <c r="A914" s="1226"/>
      <c r="B914" s="18">
        <v>10</v>
      </c>
      <c r="C914" s="418"/>
      <c r="D914" s="419"/>
      <c r="E914" s="419"/>
      <c r="F914" s="374"/>
      <c r="G914" s="374"/>
      <c r="H914" s="374"/>
      <c r="I914" s="374"/>
      <c r="J914" s="374"/>
      <c r="K914" s="374"/>
      <c r="L914" s="374"/>
      <c r="M914" s="379" t="e">
        <f t="shared" si="133"/>
        <v>#DIV/0!</v>
      </c>
      <c r="N914" s="374"/>
      <c r="O914" s="375" t="e">
        <f t="shared" si="134"/>
        <v>#DIV/0!</v>
      </c>
      <c r="P914" s="375" t="e">
        <f t="shared" si="135"/>
        <v>#DIV/0!</v>
      </c>
      <c r="Q914" s="376" t="e">
        <f t="shared" si="136"/>
        <v>#DIV/0!</v>
      </c>
    </row>
    <row r="915" spans="1:17" ht="11.25" customHeight="1" x14ac:dyDescent="0.2">
      <c r="A915" s="733"/>
      <c r="B915" s="95"/>
      <c r="C915" s="715"/>
      <c r="D915" s="716"/>
      <c r="E915" s="716"/>
      <c r="F915" s="717"/>
      <c r="G915" s="717"/>
      <c r="H915" s="717"/>
      <c r="I915" s="717"/>
      <c r="J915" s="717"/>
      <c r="K915" s="718"/>
      <c r="L915" s="717"/>
      <c r="M915" s="719"/>
      <c r="N915" s="734"/>
      <c r="O915" s="721"/>
      <c r="P915" s="721"/>
      <c r="Q915" s="721"/>
    </row>
    <row r="917" spans="1:17" s="1335" customFormat="1" ht="15" x14ac:dyDescent="0.2">
      <c r="A917" s="1237" t="s">
        <v>885</v>
      </c>
      <c r="B917" s="1237"/>
      <c r="C917" s="1237"/>
      <c r="D917" s="1237"/>
      <c r="E917" s="1237"/>
      <c r="F917" s="1237"/>
      <c r="G917" s="1237"/>
      <c r="H917" s="1237"/>
      <c r="I917" s="1237"/>
      <c r="J917" s="1237"/>
      <c r="K917" s="1237"/>
      <c r="L917" s="1237"/>
      <c r="M917" s="1237"/>
      <c r="N917" s="1237"/>
      <c r="O917" s="1237"/>
      <c r="P917" s="1237"/>
      <c r="Q917" s="1237"/>
    </row>
    <row r="918" spans="1:17" ht="13.5" thickBot="1" x14ac:dyDescent="0.25">
      <c r="A918" s="460"/>
      <c r="B918" s="460"/>
      <c r="C918" s="460"/>
      <c r="D918" s="460"/>
      <c r="E918" s="1165" t="s">
        <v>268</v>
      </c>
      <c r="F918" s="1165"/>
      <c r="G918" s="1165"/>
      <c r="H918" s="1165"/>
      <c r="I918" s="460">
        <v>1</v>
      </c>
      <c r="J918" s="460" t="s">
        <v>267</v>
      </c>
      <c r="K918" s="460" t="s">
        <v>269</v>
      </c>
      <c r="L918" s="460">
        <v>510</v>
      </c>
      <c r="M918" s="460"/>
      <c r="N918" s="460"/>
      <c r="O918" s="460"/>
      <c r="P918" s="460"/>
      <c r="Q918" s="460"/>
    </row>
    <row r="919" spans="1:17" x14ac:dyDescent="0.2">
      <c r="A919" s="1238" t="s">
        <v>1</v>
      </c>
      <c r="B919" s="1183" t="s">
        <v>0</v>
      </c>
      <c r="C919" s="1241" t="s">
        <v>2</v>
      </c>
      <c r="D919" s="1241" t="s">
        <v>3</v>
      </c>
      <c r="E919" s="1241" t="s">
        <v>33</v>
      </c>
      <c r="F919" s="1244" t="s">
        <v>12</v>
      </c>
      <c r="G919" s="1244"/>
      <c r="H919" s="1244"/>
      <c r="I919" s="1244"/>
      <c r="J919" s="1241" t="s">
        <v>4</v>
      </c>
      <c r="K919" s="1241" t="s">
        <v>13</v>
      </c>
      <c r="L919" s="1241" t="s">
        <v>5</v>
      </c>
      <c r="M919" s="1241" t="s">
        <v>6</v>
      </c>
      <c r="N919" s="1241" t="s">
        <v>14</v>
      </c>
      <c r="O919" s="1241" t="s">
        <v>15</v>
      </c>
      <c r="P919" s="1191" t="s">
        <v>22</v>
      </c>
      <c r="Q919" s="1193" t="s">
        <v>23</v>
      </c>
    </row>
    <row r="920" spans="1:17" ht="33.75" x14ac:dyDescent="0.2">
      <c r="A920" s="1239"/>
      <c r="B920" s="1184"/>
      <c r="C920" s="1242"/>
      <c r="D920" s="1242"/>
      <c r="E920" s="1242"/>
      <c r="F920" s="459" t="s">
        <v>16</v>
      </c>
      <c r="G920" s="459" t="s">
        <v>17</v>
      </c>
      <c r="H920" s="459" t="s">
        <v>28</v>
      </c>
      <c r="I920" s="459" t="s">
        <v>19</v>
      </c>
      <c r="J920" s="1242"/>
      <c r="K920" s="1242"/>
      <c r="L920" s="1242"/>
      <c r="M920" s="1242"/>
      <c r="N920" s="1242"/>
      <c r="O920" s="1242"/>
      <c r="P920" s="1192"/>
      <c r="Q920" s="1194"/>
    </row>
    <row r="921" spans="1:17" ht="12" thickBot="1" x14ac:dyDescent="0.25">
      <c r="A921" s="1240"/>
      <c r="B921" s="1228"/>
      <c r="C921" s="1243"/>
      <c r="D921" s="28" t="s">
        <v>7</v>
      </c>
      <c r="E921" s="28" t="s">
        <v>8</v>
      </c>
      <c r="F921" s="28" t="s">
        <v>9</v>
      </c>
      <c r="G921" s="28" t="s">
        <v>9</v>
      </c>
      <c r="H921" s="28" t="s">
        <v>9</v>
      </c>
      <c r="I921" s="28" t="s">
        <v>9</v>
      </c>
      <c r="J921" s="28" t="s">
        <v>20</v>
      </c>
      <c r="K921" s="28" t="s">
        <v>9</v>
      </c>
      <c r="L921" s="28" t="s">
        <v>20</v>
      </c>
      <c r="M921" s="28" t="s">
        <v>21</v>
      </c>
      <c r="N921" s="69" t="s">
        <v>294</v>
      </c>
      <c r="O921" s="69" t="s">
        <v>295</v>
      </c>
      <c r="P921" s="70" t="s">
        <v>24</v>
      </c>
      <c r="Q921" s="71" t="s">
        <v>296</v>
      </c>
    </row>
    <row r="922" spans="1:17" x14ac:dyDescent="0.2">
      <c r="A922" s="1328" t="s">
        <v>236</v>
      </c>
      <c r="B922" s="10">
        <v>1</v>
      </c>
      <c r="C922" s="353" t="s">
        <v>886</v>
      </c>
      <c r="D922" s="311">
        <v>10</v>
      </c>
      <c r="E922" s="311" t="s">
        <v>887</v>
      </c>
      <c r="F922" s="287">
        <f>SUM(G922+H922+I922)</f>
        <v>8.0129999999999999</v>
      </c>
      <c r="G922" s="287">
        <v>1.6319999999999999</v>
      </c>
      <c r="H922" s="287">
        <v>1.6</v>
      </c>
      <c r="I922" s="287">
        <v>4.7809999999999997</v>
      </c>
      <c r="J922" s="287">
        <v>684.27</v>
      </c>
      <c r="K922" s="312">
        <v>4.7809999999999997</v>
      </c>
      <c r="L922" s="287">
        <v>684.27</v>
      </c>
      <c r="M922" s="313">
        <f>K922/L922</f>
        <v>6.9870080523769858E-3</v>
      </c>
      <c r="N922" s="354">
        <v>50.58</v>
      </c>
      <c r="O922" s="315">
        <f>M922*N922</f>
        <v>0.35340286728922793</v>
      </c>
      <c r="P922" s="315">
        <f>M922*60*1000</f>
        <v>419.22048314261917</v>
      </c>
      <c r="Q922" s="316">
        <f>P922*N922/1000</f>
        <v>21.204172037353679</v>
      </c>
    </row>
    <row r="923" spans="1:17" x14ac:dyDescent="0.2">
      <c r="A923" s="1309"/>
      <c r="B923" s="11">
        <v>2</v>
      </c>
      <c r="C923" s="356" t="s">
        <v>888</v>
      </c>
      <c r="D923" s="317">
        <v>10</v>
      </c>
      <c r="E923" s="317" t="s">
        <v>887</v>
      </c>
      <c r="F923" s="287">
        <f t="shared" ref="F923:F961" si="137">SUM(G923+H923+I923)</f>
        <v>6.9520000000000008</v>
      </c>
      <c r="G923" s="241">
        <v>1.1220000000000001</v>
      </c>
      <c r="H923" s="241">
        <v>1.6</v>
      </c>
      <c r="I923" s="241">
        <v>4.2300000000000004</v>
      </c>
      <c r="J923" s="241">
        <v>546.62</v>
      </c>
      <c r="K923" s="318">
        <v>4.2300000000000004</v>
      </c>
      <c r="L923" s="241">
        <v>546.62</v>
      </c>
      <c r="M923" s="242">
        <f t="shared" ref="M923:M931" si="138">K923/L923</f>
        <v>7.7384654787603828E-3</v>
      </c>
      <c r="N923" s="357">
        <v>50.58</v>
      </c>
      <c r="O923" s="319">
        <f t="shared" ref="O923:O941" si="139">M923*N923</f>
        <v>0.39141158391570013</v>
      </c>
      <c r="P923" s="315">
        <f t="shared" ref="P923:P941" si="140">M923*60*1000</f>
        <v>464.30792872562301</v>
      </c>
      <c r="Q923" s="320">
        <f t="shared" ref="Q923:Q941" si="141">P923*N923/1000</f>
        <v>23.48469503494201</v>
      </c>
    </row>
    <row r="924" spans="1:17" x14ac:dyDescent="0.2">
      <c r="A924" s="1309"/>
      <c r="B924" s="11">
        <v>3</v>
      </c>
      <c r="C924" s="356" t="s">
        <v>889</v>
      </c>
      <c r="D924" s="317">
        <v>40</v>
      </c>
      <c r="E924" s="317" t="s">
        <v>887</v>
      </c>
      <c r="F924" s="287">
        <f t="shared" si="137"/>
        <v>23.9</v>
      </c>
      <c r="G924" s="241">
        <v>3.5270000000000001</v>
      </c>
      <c r="H924" s="241">
        <v>6.4</v>
      </c>
      <c r="I924" s="241">
        <v>13.973000000000001</v>
      </c>
      <c r="J924" s="241">
        <v>2190.4299999999998</v>
      </c>
      <c r="K924" s="318">
        <v>13.973000000000001</v>
      </c>
      <c r="L924" s="241">
        <v>2190.4299999999998</v>
      </c>
      <c r="M924" s="242">
        <f t="shared" si="138"/>
        <v>6.3791127769433405E-3</v>
      </c>
      <c r="N924" s="357">
        <v>50.58</v>
      </c>
      <c r="O924" s="319">
        <f t="shared" si="139"/>
        <v>0.32265552425779415</v>
      </c>
      <c r="P924" s="315">
        <f t="shared" si="140"/>
        <v>382.74676661660044</v>
      </c>
      <c r="Q924" s="320">
        <f t="shared" si="141"/>
        <v>19.35933145546765</v>
      </c>
    </row>
    <row r="925" spans="1:17" x14ac:dyDescent="0.2">
      <c r="A925" s="1309"/>
      <c r="B925" s="11">
        <v>4</v>
      </c>
      <c r="C925" s="356" t="s">
        <v>890</v>
      </c>
      <c r="D925" s="317">
        <v>40</v>
      </c>
      <c r="E925" s="317" t="s">
        <v>887</v>
      </c>
      <c r="F925" s="287">
        <f t="shared" si="137"/>
        <v>26.1</v>
      </c>
      <c r="G925" s="241">
        <v>3.3149999999999999</v>
      </c>
      <c r="H925" s="241">
        <v>6.4</v>
      </c>
      <c r="I925" s="241">
        <v>16.385000000000002</v>
      </c>
      <c r="J925" s="241">
        <v>2091.87</v>
      </c>
      <c r="K925" s="318">
        <v>16.385000000000002</v>
      </c>
      <c r="L925" s="241">
        <v>2091.87</v>
      </c>
      <c r="M925" s="242">
        <f t="shared" si="138"/>
        <v>7.8327047091836504E-3</v>
      </c>
      <c r="N925" s="357">
        <v>50.58</v>
      </c>
      <c r="O925" s="319">
        <f t="shared" si="139"/>
        <v>0.39617820419050903</v>
      </c>
      <c r="P925" s="315">
        <f t="shared" si="140"/>
        <v>469.96228255101903</v>
      </c>
      <c r="Q925" s="320">
        <f t="shared" si="141"/>
        <v>23.770692251430539</v>
      </c>
    </row>
    <row r="926" spans="1:17" x14ac:dyDescent="0.2">
      <c r="A926" s="1309"/>
      <c r="B926" s="11">
        <v>5</v>
      </c>
      <c r="C926" s="356" t="s">
        <v>891</v>
      </c>
      <c r="D926" s="317">
        <v>50</v>
      </c>
      <c r="E926" s="317" t="s">
        <v>887</v>
      </c>
      <c r="F926" s="287">
        <f t="shared" si="137"/>
        <v>30.163000000000004</v>
      </c>
      <c r="G926" s="241">
        <v>2.589</v>
      </c>
      <c r="H926" s="241">
        <v>7.84</v>
      </c>
      <c r="I926" s="241">
        <v>19.734000000000002</v>
      </c>
      <c r="J926" s="241">
        <v>2586.98</v>
      </c>
      <c r="K926" s="318">
        <v>19.734000000000002</v>
      </c>
      <c r="L926" s="241">
        <v>2586.98</v>
      </c>
      <c r="M926" s="242">
        <f t="shared" si="138"/>
        <v>7.6281996768432694E-3</v>
      </c>
      <c r="N926" s="357">
        <v>50.58</v>
      </c>
      <c r="O926" s="319">
        <f t="shared" si="139"/>
        <v>0.38583433965473257</v>
      </c>
      <c r="P926" s="315">
        <f t="shared" si="140"/>
        <v>457.6919806105962</v>
      </c>
      <c r="Q926" s="320">
        <f t="shared" si="141"/>
        <v>23.150060379283953</v>
      </c>
    </row>
    <row r="927" spans="1:17" x14ac:dyDescent="0.2">
      <c r="A927" s="1309"/>
      <c r="B927" s="11">
        <v>6</v>
      </c>
      <c r="C927" s="356" t="s">
        <v>892</v>
      </c>
      <c r="D927" s="317">
        <v>20</v>
      </c>
      <c r="E927" s="317" t="s">
        <v>887</v>
      </c>
      <c r="F927" s="287">
        <f t="shared" si="137"/>
        <v>12.398</v>
      </c>
      <c r="G927" s="241">
        <v>2.2440000000000002</v>
      </c>
      <c r="H927" s="241">
        <v>3.12</v>
      </c>
      <c r="I927" s="241">
        <v>7.0339999999999998</v>
      </c>
      <c r="J927" s="241">
        <v>961.24</v>
      </c>
      <c r="K927" s="318">
        <v>7.0339999999999998</v>
      </c>
      <c r="L927" s="241">
        <v>961.24</v>
      </c>
      <c r="M927" s="242">
        <f t="shared" si="138"/>
        <v>7.3176313927843196E-3</v>
      </c>
      <c r="N927" s="357">
        <v>50.58</v>
      </c>
      <c r="O927" s="319">
        <f t="shared" si="139"/>
        <v>0.37012579584703087</v>
      </c>
      <c r="P927" s="315">
        <f t="shared" si="140"/>
        <v>439.05788356705915</v>
      </c>
      <c r="Q927" s="320">
        <f t="shared" si="141"/>
        <v>22.207547750821849</v>
      </c>
    </row>
    <row r="928" spans="1:17" x14ac:dyDescent="0.2">
      <c r="A928" s="1309"/>
      <c r="B928" s="11">
        <v>7</v>
      </c>
      <c r="C928" s="356" t="s">
        <v>893</v>
      </c>
      <c r="D928" s="317">
        <v>22</v>
      </c>
      <c r="E928" s="317" t="s">
        <v>887</v>
      </c>
      <c r="F928" s="287">
        <f t="shared" si="137"/>
        <v>15.347999999999999</v>
      </c>
      <c r="G928" s="241">
        <v>2.3109999999999999</v>
      </c>
      <c r="H928" s="241">
        <v>3.52</v>
      </c>
      <c r="I928" s="241">
        <v>9.5169999999999995</v>
      </c>
      <c r="J928" s="357">
        <v>1210.95</v>
      </c>
      <c r="K928" s="318">
        <v>9.5169999999999995</v>
      </c>
      <c r="L928" s="357">
        <v>1210.95</v>
      </c>
      <c r="M928" s="242">
        <f t="shared" si="138"/>
        <v>7.8591188736116258E-3</v>
      </c>
      <c r="N928" s="357">
        <v>50.58</v>
      </c>
      <c r="O928" s="319">
        <f t="shared" si="139"/>
        <v>0.39751423262727603</v>
      </c>
      <c r="P928" s="315">
        <f t="shared" si="140"/>
        <v>471.54713241669754</v>
      </c>
      <c r="Q928" s="320">
        <f t="shared" si="141"/>
        <v>23.850853957636563</v>
      </c>
    </row>
    <row r="929" spans="1:17" x14ac:dyDescent="0.2">
      <c r="A929" s="1309"/>
      <c r="B929" s="11">
        <v>8</v>
      </c>
      <c r="C929" s="356" t="s">
        <v>894</v>
      </c>
      <c r="D929" s="317">
        <v>22</v>
      </c>
      <c r="E929" s="317" t="s">
        <v>887</v>
      </c>
      <c r="F929" s="287">
        <f t="shared" si="137"/>
        <v>14.163</v>
      </c>
      <c r="G929" s="241">
        <v>1.768</v>
      </c>
      <c r="H929" s="241">
        <v>3.52</v>
      </c>
      <c r="I929" s="241">
        <v>8.875</v>
      </c>
      <c r="J929" s="241">
        <v>1161.98</v>
      </c>
      <c r="K929" s="318">
        <v>8.875</v>
      </c>
      <c r="L929" s="241">
        <v>1161.98</v>
      </c>
      <c r="M929" s="242">
        <f t="shared" si="138"/>
        <v>7.6378250916539006E-3</v>
      </c>
      <c r="N929" s="357">
        <v>50.58</v>
      </c>
      <c r="O929" s="319">
        <f t="shared" si="139"/>
        <v>0.38632119313585428</v>
      </c>
      <c r="P929" s="315">
        <f t="shared" si="140"/>
        <v>458.26950549923407</v>
      </c>
      <c r="Q929" s="320">
        <f t="shared" si="141"/>
        <v>23.179271588151259</v>
      </c>
    </row>
    <row r="930" spans="1:17" x14ac:dyDescent="0.2">
      <c r="A930" s="1309"/>
      <c r="B930" s="11">
        <v>9</v>
      </c>
      <c r="C930" s="356" t="s">
        <v>895</v>
      </c>
      <c r="D930" s="317">
        <v>8</v>
      </c>
      <c r="E930" s="317" t="s">
        <v>887</v>
      </c>
      <c r="F930" s="287">
        <f t="shared" si="137"/>
        <v>4.1000000000000005</v>
      </c>
      <c r="G930" s="241">
        <v>0.86699999999999999</v>
      </c>
      <c r="H930" s="241">
        <v>1.28</v>
      </c>
      <c r="I930" s="241">
        <v>1.9530000000000001</v>
      </c>
      <c r="J930" s="241">
        <v>407.05</v>
      </c>
      <c r="K930" s="318">
        <v>1.9530000000000001</v>
      </c>
      <c r="L930" s="241">
        <v>407.05</v>
      </c>
      <c r="M930" s="242">
        <f t="shared" si="138"/>
        <v>4.7979363714531383E-3</v>
      </c>
      <c r="N930" s="357">
        <v>50.58</v>
      </c>
      <c r="O930" s="319">
        <f t="shared" si="139"/>
        <v>0.24267962166809973</v>
      </c>
      <c r="P930" s="315">
        <f t="shared" si="140"/>
        <v>287.87618228718833</v>
      </c>
      <c r="Q930" s="320">
        <f t="shared" si="141"/>
        <v>14.560777300085984</v>
      </c>
    </row>
    <row r="931" spans="1:17" ht="12" thickBot="1" x14ac:dyDescent="0.25">
      <c r="A931" s="1329"/>
      <c r="B931" s="42">
        <v>10</v>
      </c>
      <c r="C931" s="365" t="s">
        <v>896</v>
      </c>
      <c r="D931" s="388">
        <v>9</v>
      </c>
      <c r="E931" s="388" t="s">
        <v>887</v>
      </c>
      <c r="F931" s="287">
        <f t="shared" si="137"/>
        <v>5.7750000000000004</v>
      </c>
      <c r="G931" s="463">
        <v>0.91800000000000004</v>
      </c>
      <c r="H931" s="463">
        <v>1.44</v>
      </c>
      <c r="I931" s="463">
        <v>3.4169999999999998</v>
      </c>
      <c r="J931" s="463">
        <v>471.43</v>
      </c>
      <c r="K931" s="464">
        <v>3.4169999999999998</v>
      </c>
      <c r="L931" s="463">
        <v>471.43</v>
      </c>
      <c r="M931" s="381">
        <f t="shared" si="138"/>
        <v>7.2481598540610481E-3</v>
      </c>
      <c r="N931" s="382">
        <v>50.58</v>
      </c>
      <c r="O931" s="389">
        <f t="shared" si="139"/>
        <v>0.36661192541840781</v>
      </c>
      <c r="P931" s="390">
        <f t="shared" si="140"/>
        <v>434.88959124366289</v>
      </c>
      <c r="Q931" s="391">
        <f t="shared" si="141"/>
        <v>21.996715525104467</v>
      </c>
    </row>
    <row r="932" spans="1:17" x14ac:dyDescent="0.2">
      <c r="A932" s="1301" t="s">
        <v>229</v>
      </c>
      <c r="B932" s="107">
        <v>1</v>
      </c>
      <c r="C932" s="329" t="s">
        <v>897</v>
      </c>
      <c r="D932" s="322">
        <v>40</v>
      </c>
      <c r="E932" s="322">
        <v>1979</v>
      </c>
      <c r="F932" s="324">
        <f t="shared" si="137"/>
        <v>40.170999999999999</v>
      </c>
      <c r="G932" s="324">
        <v>3.2639999999999998</v>
      </c>
      <c r="H932" s="324">
        <v>6.4</v>
      </c>
      <c r="I932" s="323">
        <v>30.507000000000001</v>
      </c>
      <c r="J932" s="324">
        <v>2186.69</v>
      </c>
      <c r="K932" s="325">
        <v>30.507000000000001</v>
      </c>
      <c r="L932" s="324">
        <v>2186.69</v>
      </c>
      <c r="M932" s="326">
        <f>K932/L932</f>
        <v>1.3951223081461021E-2</v>
      </c>
      <c r="N932" s="395">
        <v>50.58</v>
      </c>
      <c r="O932" s="327">
        <f t="shared" si="139"/>
        <v>0.70565286346029843</v>
      </c>
      <c r="P932" s="327">
        <f t="shared" si="140"/>
        <v>837.07338488766129</v>
      </c>
      <c r="Q932" s="328">
        <f t="shared" si="141"/>
        <v>42.339171807617909</v>
      </c>
    </row>
    <row r="933" spans="1:17" x14ac:dyDescent="0.2">
      <c r="A933" s="1302"/>
      <c r="B933" s="106">
        <v>2</v>
      </c>
      <c r="C933" s="329" t="s">
        <v>898</v>
      </c>
      <c r="D933" s="322">
        <v>50</v>
      </c>
      <c r="E933" s="322">
        <v>1972</v>
      </c>
      <c r="F933" s="323">
        <f t="shared" si="137"/>
        <v>46.491</v>
      </c>
      <c r="G933" s="323">
        <v>4.3230000000000004</v>
      </c>
      <c r="H933" s="323">
        <v>8</v>
      </c>
      <c r="I933" s="323">
        <v>34.167999999999999</v>
      </c>
      <c r="J933" s="323">
        <v>2569.46</v>
      </c>
      <c r="K933" s="330">
        <v>34.167999999999999</v>
      </c>
      <c r="L933" s="323">
        <v>2569.46</v>
      </c>
      <c r="M933" s="326">
        <f>K933/L933</f>
        <v>1.3297735711005424E-2</v>
      </c>
      <c r="N933" s="396">
        <v>50.58</v>
      </c>
      <c r="O933" s="327">
        <f t="shared" si="139"/>
        <v>0.67259947226265437</v>
      </c>
      <c r="P933" s="327">
        <f t="shared" si="140"/>
        <v>797.86414266032546</v>
      </c>
      <c r="Q933" s="328">
        <f t="shared" si="141"/>
        <v>40.355968335759258</v>
      </c>
    </row>
    <row r="934" spans="1:17" x14ac:dyDescent="0.2">
      <c r="A934" s="1302"/>
      <c r="B934" s="136">
        <v>3</v>
      </c>
      <c r="C934" s="397" t="s">
        <v>899</v>
      </c>
      <c r="D934" s="322">
        <v>40</v>
      </c>
      <c r="E934" s="322">
        <v>1984</v>
      </c>
      <c r="F934" s="323">
        <f t="shared" si="137"/>
        <v>40.302</v>
      </c>
      <c r="G934" s="323">
        <v>4.2329999999999997</v>
      </c>
      <c r="H934" s="323">
        <v>6.4</v>
      </c>
      <c r="I934" s="323">
        <v>29.669</v>
      </c>
      <c r="J934" s="323">
        <v>2304.94</v>
      </c>
      <c r="K934" s="330">
        <v>29.669</v>
      </c>
      <c r="L934" s="323">
        <v>2304.94</v>
      </c>
      <c r="M934" s="331">
        <f t="shared" ref="M934:M941" si="142">K934/L934</f>
        <v>1.2871918574886981E-2</v>
      </c>
      <c r="N934" s="396">
        <v>50.58</v>
      </c>
      <c r="O934" s="327">
        <f t="shared" si="139"/>
        <v>0.65106164151778345</v>
      </c>
      <c r="P934" s="327">
        <f t="shared" si="140"/>
        <v>772.31511449321886</v>
      </c>
      <c r="Q934" s="332">
        <f t="shared" si="141"/>
        <v>39.063698491067008</v>
      </c>
    </row>
    <row r="935" spans="1:17" x14ac:dyDescent="0.2">
      <c r="A935" s="1302"/>
      <c r="B935" s="106">
        <v>4</v>
      </c>
      <c r="C935" s="397" t="s">
        <v>900</v>
      </c>
      <c r="D935" s="322">
        <v>40</v>
      </c>
      <c r="E935" s="322">
        <v>1980</v>
      </c>
      <c r="F935" s="323">
        <f t="shared" si="137"/>
        <v>42.805</v>
      </c>
      <c r="G935" s="323">
        <v>5.4770000000000003</v>
      </c>
      <c r="H935" s="323">
        <v>6.4</v>
      </c>
      <c r="I935" s="323">
        <v>30.928000000000001</v>
      </c>
      <c r="J935" s="323">
        <v>2256.2800000000002</v>
      </c>
      <c r="K935" s="330">
        <v>30.928000000000001</v>
      </c>
      <c r="L935" s="323">
        <v>2256.2800000000002</v>
      </c>
      <c r="M935" s="331">
        <f t="shared" si="142"/>
        <v>1.3707518570390199E-2</v>
      </c>
      <c r="N935" s="396">
        <v>50.58</v>
      </c>
      <c r="O935" s="398">
        <f t="shared" si="139"/>
        <v>0.69332628929033624</v>
      </c>
      <c r="P935" s="327">
        <f t="shared" si="140"/>
        <v>822.45111422341188</v>
      </c>
      <c r="Q935" s="332">
        <f t="shared" si="141"/>
        <v>41.599577357420173</v>
      </c>
    </row>
    <row r="936" spans="1:17" x14ac:dyDescent="0.2">
      <c r="A936" s="1302"/>
      <c r="B936" s="106">
        <v>5</v>
      </c>
      <c r="C936" s="397" t="s">
        <v>901</v>
      </c>
      <c r="D936" s="322">
        <v>40</v>
      </c>
      <c r="E936" s="322"/>
      <c r="F936" s="323">
        <f t="shared" si="137"/>
        <v>38.936999999999998</v>
      </c>
      <c r="G936" s="323">
        <v>3.3660000000000001</v>
      </c>
      <c r="H936" s="323">
        <v>6.4</v>
      </c>
      <c r="I936" s="323">
        <v>29.170999999999999</v>
      </c>
      <c r="J936" s="323">
        <v>2232.52</v>
      </c>
      <c r="K936" s="330">
        <v>29.170999999999999</v>
      </c>
      <c r="L936" s="323">
        <v>2232.52</v>
      </c>
      <c r="M936" s="331">
        <f t="shared" si="142"/>
        <v>1.3066400301005142E-2</v>
      </c>
      <c r="N936" s="396">
        <v>50.58</v>
      </c>
      <c r="O936" s="398">
        <f t="shared" si="139"/>
        <v>0.66089852722483999</v>
      </c>
      <c r="P936" s="327">
        <f t="shared" si="140"/>
        <v>783.98401806030847</v>
      </c>
      <c r="Q936" s="332">
        <f t="shared" si="141"/>
        <v>39.653911633490402</v>
      </c>
    </row>
    <row r="937" spans="1:17" x14ac:dyDescent="0.2">
      <c r="A937" s="1302"/>
      <c r="B937" s="106">
        <v>6</v>
      </c>
      <c r="C937" s="397" t="s">
        <v>902</v>
      </c>
      <c r="D937" s="322">
        <v>30</v>
      </c>
      <c r="E937" s="322">
        <v>1991</v>
      </c>
      <c r="F937" s="323">
        <f t="shared" si="137"/>
        <v>30.669</v>
      </c>
      <c r="G937" s="323">
        <v>5.0419999999999998</v>
      </c>
      <c r="H937" s="323">
        <v>4.8</v>
      </c>
      <c r="I937" s="323">
        <v>20.827000000000002</v>
      </c>
      <c r="J937" s="323">
        <v>1636.16</v>
      </c>
      <c r="K937" s="330">
        <v>20.827000000000002</v>
      </c>
      <c r="L937" s="323">
        <v>1636.16</v>
      </c>
      <c r="M937" s="331">
        <f t="shared" si="142"/>
        <v>1.2729195188734598E-2</v>
      </c>
      <c r="N937" s="396">
        <v>50.58</v>
      </c>
      <c r="O937" s="398">
        <f t="shared" si="139"/>
        <v>0.64384269264619598</v>
      </c>
      <c r="P937" s="327">
        <f t="shared" si="140"/>
        <v>763.75171132407581</v>
      </c>
      <c r="Q937" s="332">
        <f t="shared" si="141"/>
        <v>38.630561558771753</v>
      </c>
    </row>
    <row r="938" spans="1:17" x14ac:dyDescent="0.2">
      <c r="A938" s="1302"/>
      <c r="B938" s="106">
        <v>7</v>
      </c>
      <c r="C938" s="397" t="s">
        <v>903</v>
      </c>
      <c r="D938" s="322">
        <v>30</v>
      </c>
      <c r="E938" s="322">
        <v>1990</v>
      </c>
      <c r="F938" s="323">
        <f t="shared" si="137"/>
        <v>30.54</v>
      </c>
      <c r="G938" s="323">
        <v>3.1059999999999999</v>
      </c>
      <c r="H938" s="323">
        <v>4.8</v>
      </c>
      <c r="I938" s="323">
        <v>22.634</v>
      </c>
      <c r="J938" s="323">
        <v>1589.87</v>
      </c>
      <c r="K938" s="330">
        <v>22.634</v>
      </c>
      <c r="L938" s="323">
        <v>1589.87</v>
      </c>
      <c r="M938" s="331">
        <f t="shared" si="142"/>
        <v>1.4236384106876663E-2</v>
      </c>
      <c r="N938" s="396">
        <v>50.58</v>
      </c>
      <c r="O938" s="398">
        <f t="shared" si="139"/>
        <v>0.72007630812582157</v>
      </c>
      <c r="P938" s="327">
        <f t="shared" si="140"/>
        <v>854.18304641259977</v>
      </c>
      <c r="Q938" s="332">
        <f t="shared" si="141"/>
        <v>43.204578487549298</v>
      </c>
    </row>
    <row r="939" spans="1:17" x14ac:dyDescent="0.2">
      <c r="A939" s="1302"/>
      <c r="B939" s="106">
        <v>8</v>
      </c>
      <c r="C939" s="397" t="s">
        <v>904</v>
      </c>
      <c r="D939" s="322">
        <v>40</v>
      </c>
      <c r="E939" s="322">
        <v>1990</v>
      </c>
      <c r="F939" s="323">
        <f t="shared" si="137"/>
        <v>40.409999999999997</v>
      </c>
      <c r="G939" s="323">
        <v>4.4930000000000003</v>
      </c>
      <c r="H939" s="323">
        <v>6.4</v>
      </c>
      <c r="I939" s="323">
        <v>29.516999999999999</v>
      </c>
      <c r="J939" s="323">
        <v>2238</v>
      </c>
      <c r="K939" s="330">
        <v>29.516999999999999</v>
      </c>
      <c r="L939" s="323">
        <v>2238</v>
      </c>
      <c r="M939" s="331">
        <f t="shared" si="142"/>
        <v>1.3189008042895443E-2</v>
      </c>
      <c r="N939" s="396">
        <v>50.58</v>
      </c>
      <c r="O939" s="398">
        <f t="shared" si="139"/>
        <v>0.66710002680965153</v>
      </c>
      <c r="P939" s="327">
        <f t="shared" si="140"/>
        <v>791.3404825737266</v>
      </c>
      <c r="Q939" s="332">
        <f t="shared" si="141"/>
        <v>40.026001608579094</v>
      </c>
    </row>
    <row r="940" spans="1:17" x14ac:dyDescent="0.2">
      <c r="A940" s="1302"/>
      <c r="B940" s="106">
        <v>9</v>
      </c>
      <c r="C940" s="397" t="s">
        <v>905</v>
      </c>
      <c r="D940" s="322">
        <v>45</v>
      </c>
      <c r="E940" s="322">
        <v>1992</v>
      </c>
      <c r="F940" s="323">
        <f t="shared" si="137"/>
        <v>34</v>
      </c>
      <c r="G940" s="323">
        <v>4.2839999999999998</v>
      </c>
      <c r="H940" s="323">
        <v>7.2</v>
      </c>
      <c r="I940" s="323">
        <v>22.515999999999998</v>
      </c>
      <c r="J940" s="323">
        <v>2192.8000000000002</v>
      </c>
      <c r="K940" s="330">
        <v>22.515999999999998</v>
      </c>
      <c r="L940" s="323">
        <v>2192.8000000000002</v>
      </c>
      <c r="M940" s="331">
        <f t="shared" si="142"/>
        <v>1.0268150310105799E-2</v>
      </c>
      <c r="N940" s="396">
        <v>50.58</v>
      </c>
      <c r="O940" s="398">
        <f t="shared" si="139"/>
        <v>0.51936304268515132</v>
      </c>
      <c r="P940" s="327">
        <f t="shared" si="140"/>
        <v>616.08901860634785</v>
      </c>
      <c r="Q940" s="332">
        <f t="shared" si="141"/>
        <v>31.161782561109074</v>
      </c>
    </row>
    <row r="941" spans="1:17" ht="12" thickBot="1" x14ac:dyDescent="0.25">
      <c r="A941" s="1303"/>
      <c r="B941" s="108">
        <v>10</v>
      </c>
      <c r="C941" s="399" t="s">
        <v>906</v>
      </c>
      <c r="D941" s="400">
        <v>40</v>
      </c>
      <c r="E941" s="400">
        <v>1973</v>
      </c>
      <c r="F941" s="441">
        <f t="shared" si="137"/>
        <v>36.115000000000002</v>
      </c>
      <c r="G941" s="441">
        <v>2.6720000000000002</v>
      </c>
      <c r="H941" s="441">
        <v>6.4</v>
      </c>
      <c r="I941" s="441">
        <v>27.042999999999999</v>
      </c>
      <c r="J941" s="441">
        <v>1912.23</v>
      </c>
      <c r="K941" s="442">
        <v>27.042999999999999</v>
      </c>
      <c r="L941" s="441">
        <v>1912.23</v>
      </c>
      <c r="M941" s="402">
        <f t="shared" si="142"/>
        <v>1.4142127254566657E-2</v>
      </c>
      <c r="N941" s="401">
        <v>50.58</v>
      </c>
      <c r="O941" s="403">
        <f t="shared" si="139"/>
        <v>0.71530879653598145</v>
      </c>
      <c r="P941" s="403">
        <f t="shared" si="140"/>
        <v>848.52763527399941</v>
      </c>
      <c r="Q941" s="404">
        <f t="shared" si="141"/>
        <v>42.918527792158883</v>
      </c>
    </row>
    <row r="942" spans="1:17" ht="11.25" customHeight="1" x14ac:dyDescent="0.2">
      <c r="A942" s="1173" t="s">
        <v>228</v>
      </c>
      <c r="B942" s="57">
        <v>1</v>
      </c>
      <c r="C942" s="366" t="s">
        <v>907</v>
      </c>
      <c r="D942" s="405">
        <v>22</v>
      </c>
      <c r="E942" s="405">
        <v>1982</v>
      </c>
      <c r="F942" s="245">
        <f t="shared" si="137"/>
        <v>32.036000000000001</v>
      </c>
      <c r="G942" s="245">
        <v>1.7470000000000001</v>
      </c>
      <c r="H942" s="245">
        <v>3.52</v>
      </c>
      <c r="I942" s="245">
        <v>26.768999999999998</v>
      </c>
      <c r="J942" s="245">
        <v>1153.74</v>
      </c>
      <c r="K942" s="333">
        <v>26.768999999999998</v>
      </c>
      <c r="L942" s="245">
        <v>1153.74</v>
      </c>
      <c r="M942" s="335">
        <f>K942/L942</f>
        <v>2.3201934577981174E-2</v>
      </c>
      <c r="N942" s="368">
        <v>50.58</v>
      </c>
      <c r="O942" s="336">
        <f>M942*N942</f>
        <v>1.1735538509542878</v>
      </c>
      <c r="P942" s="336">
        <f>M942*60*1000</f>
        <v>1392.1160746788703</v>
      </c>
      <c r="Q942" s="337">
        <f>P942*N942/1000</f>
        <v>70.413231057257264</v>
      </c>
    </row>
    <row r="943" spans="1:17" x14ac:dyDescent="0.2">
      <c r="A943" s="1174"/>
      <c r="B943" s="58">
        <v>2</v>
      </c>
      <c r="C943" s="367" t="s">
        <v>908</v>
      </c>
      <c r="D943" s="407">
        <v>3</v>
      </c>
      <c r="E943" s="407">
        <v>1940</v>
      </c>
      <c r="F943" s="247">
        <f t="shared" si="137"/>
        <v>2.7530000000000001</v>
      </c>
      <c r="G943" s="247">
        <v>0</v>
      </c>
      <c r="H943" s="247">
        <v>0</v>
      </c>
      <c r="I943" s="247">
        <v>2.7530000000000001</v>
      </c>
      <c r="J943" s="247">
        <v>125.4</v>
      </c>
      <c r="K943" s="338">
        <v>2.7530000000000001</v>
      </c>
      <c r="L943" s="247">
        <v>125.4</v>
      </c>
      <c r="M943" s="246">
        <f t="shared" ref="M943:M951" si="143">K943/L943</f>
        <v>2.1953748006379586E-2</v>
      </c>
      <c r="N943" s="377">
        <v>50.58</v>
      </c>
      <c r="O943" s="248">
        <f t="shared" ref="O943:O951" si="144">M943*N943</f>
        <v>1.1104205741626794</v>
      </c>
      <c r="P943" s="336">
        <f t="shared" ref="P943:P951" si="145">M943*60*1000</f>
        <v>1317.2248803827752</v>
      </c>
      <c r="Q943" s="249">
        <f t="shared" ref="Q943:Q951" si="146">P943*N943/1000</f>
        <v>66.625234449760768</v>
      </c>
    </row>
    <row r="944" spans="1:17" x14ac:dyDescent="0.2">
      <c r="A944" s="1174"/>
      <c r="B944" s="58">
        <v>3</v>
      </c>
      <c r="C944" s="367" t="s">
        <v>909</v>
      </c>
      <c r="D944" s="407">
        <v>20</v>
      </c>
      <c r="E944" s="407">
        <v>1992</v>
      </c>
      <c r="F944" s="247">
        <f t="shared" si="137"/>
        <v>29</v>
      </c>
      <c r="G944" s="247">
        <v>2.3460000000000001</v>
      </c>
      <c r="H944" s="247">
        <v>3.2</v>
      </c>
      <c r="I944" s="247">
        <v>23.454000000000001</v>
      </c>
      <c r="J944" s="247">
        <v>1101.98</v>
      </c>
      <c r="K944" s="338">
        <v>23.454000000000001</v>
      </c>
      <c r="L944" s="247">
        <v>1101.98</v>
      </c>
      <c r="M944" s="246">
        <f t="shared" si="143"/>
        <v>2.1283507867656402E-2</v>
      </c>
      <c r="N944" s="377">
        <v>50.58</v>
      </c>
      <c r="O944" s="248">
        <f t="shared" si="144"/>
        <v>1.0765198279460608</v>
      </c>
      <c r="P944" s="336">
        <f t="shared" si="145"/>
        <v>1277.010472059384</v>
      </c>
      <c r="Q944" s="249">
        <f t="shared" si="146"/>
        <v>64.591189676763648</v>
      </c>
    </row>
    <row r="945" spans="1:17" x14ac:dyDescent="0.2">
      <c r="A945" s="1174"/>
      <c r="B945" s="58">
        <v>4</v>
      </c>
      <c r="C945" s="367" t="s">
        <v>910</v>
      </c>
      <c r="D945" s="407">
        <v>14</v>
      </c>
      <c r="E945" s="407">
        <v>1970</v>
      </c>
      <c r="F945" s="247">
        <f t="shared" si="137"/>
        <v>13.9</v>
      </c>
      <c r="G945" s="247">
        <v>1.544</v>
      </c>
      <c r="H945" s="247">
        <v>0</v>
      </c>
      <c r="I945" s="247">
        <v>12.356</v>
      </c>
      <c r="J945" s="247">
        <v>551.79</v>
      </c>
      <c r="K945" s="338">
        <v>12.356</v>
      </c>
      <c r="L945" s="247">
        <v>551.79</v>
      </c>
      <c r="M945" s="246">
        <f t="shared" si="143"/>
        <v>2.2392576886134219E-2</v>
      </c>
      <c r="N945" s="377">
        <v>50.58</v>
      </c>
      <c r="O945" s="248">
        <f t="shared" si="144"/>
        <v>1.1326165389006688</v>
      </c>
      <c r="P945" s="336">
        <f t="shared" si="145"/>
        <v>1343.554613168053</v>
      </c>
      <c r="Q945" s="249">
        <f t="shared" si="146"/>
        <v>67.956992334040109</v>
      </c>
    </row>
    <row r="946" spans="1:17" x14ac:dyDescent="0.2">
      <c r="A946" s="1174"/>
      <c r="B946" s="58">
        <v>5</v>
      </c>
      <c r="C946" s="367" t="s">
        <v>911</v>
      </c>
      <c r="D946" s="407">
        <v>8</v>
      </c>
      <c r="E946" s="407">
        <v>1980</v>
      </c>
      <c r="F946" s="247">
        <f t="shared" si="137"/>
        <v>11.309999999999999</v>
      </c>
      <c r="G946" s="247">
        <v>0.56100000000000005</v>
      </c>
      <c r="H946" s="247">
        <v>1.28</v>
      </c>
      <c r="I946" s="247">
        <v>9.4689999999999994</v>
      </c>
      <c r="J946" s="247">
        <v>398.99</v>
      </c>
      <c r="K946" s="338">
        <v>9.4689999999999994</v>
      </c>
      <c r="L946" s="247">
        <v>398.99</v>
      </c>
      <c r="M946" s="246">
        <f t="shared" si="143"/>
        <v>2.3732424371538132E-2</v>
      </c>
      <c r="N946" s="377">
        <v>50.58</v>
      </c>
      <c r="O946" s="248">
        <f t="shared" si="144"/>
        <v>1.2003860247123987</v>
      </c>
      <c r="P946" s="336">
        <f t="shared" si="145"/>
        <v>1423.9454622922881</v>
      </c>
      <c r="Q946" s="249">
        <f t="shared" si="146"/>
        <v>72.02316148274393</v>
      </c>
    </row>
    <row r="947" spans="1:17" x14ac:dyDescent="0.2">
      <c r="A947" s="1174"/>
      <c r="B947" s="58">
        <v>6</v>
      </c>
      <c r="C947" s="367" t="s">
        <v>912</v>
      </c>
      <c r="D947" s="407">
        <v>3</v>
      </c>
      <c r="E947" s="407">
        <v>1951</v>
      </c>
      <c r="F947" s="247">
        <f t="shared" si="137"/>
        <v>3.2749999999999999</v>
      </c>
      <c r="G947" s="247">
        <v>0</v>
      </c>
      <c r="H947" s="247">
        <v>0</v>
      </c>
      <c r="I947" s="247">
        <v>3.2749999999999999</v>
      </c>
      <c r="J947" s="247">
        <v>138.77000000000001</v>
      </c>
      <c r="K947" s="338">
        <v>3.2749999999999999</v>
      </c>
      <c r="L947" s="247">
        <v>138.77000000000001</v>
      </c>
      <c r="M947" s="246">
        <f t="shared" si="143"/>
        <v>2.3600201772717443E-2</v>
      </c>
      <c r="N947" s="377">
        <v>50.58</v>
      </c>
      <c r="O947" s="248">
        <f t="shared" si="144"/>
        <v>1.1936982056640482</v>
      </c>
      <c r="P947" s="336">
        <f t="shared" si="145"/>
        <v>1416.0121063630465</v>
      </c>
      <c r="Q947" s="249">
        <f t="shared" si="146"/>
        <v>71.621892339842887</v>
      </c>
    </row>
    <row r="948" spans="1:17" x14ac:dyDescent="0.2">
      <c r="A948" s="1174"/>
      <c r="B948" s="58">
        <v>7</v>
      </c>
      <c r="C948" s="367" t="s">
        <v>913</v>
      </c>
      <c r="D948" s="407">
        <v>8</v>
      </c>
      <c r="E948" s="407">
        <v>1960</v>
      </c>
      <c r="F948" s="247">
        <f t="shared" si="137"/>
        <v>10.374000000000001</v>
      </c>
      <c r="G948" s="247">
        <v>0.40799999999999997</v>
      </c>
      <c r="H948" s="247">
        <v>1.28</v>
      </c>
      <c r="I948" s="247">
        <v>8.6859999999999999</v>
      </c>
      <c r="J948" s="247">
        <v>372.64</v>
      </c>
      <c r="K948" s="338">
        <v>8.6859999999999999</v>
      </c>
      <c r="L948" s="247">
        <v>372.64</v>
      </c>
      <c r="M948" s="246">
        <f t="shared" si="143"/>
        <v>2.3309360240446546E-2</v>
      </c>
      <c r="N948" s="377">
        <v>50.58</v>
      </c>
      <c r="O948" s="248">
        <f t="shared" si="144"/>
        <v>1.1789874409617862</v>
      </c>
      <c r="P948" s="336">
        <f t="shared" si="145"/>
        <v>1398.5616144267926</v>
      </c>
      <c r="Q948" s="249">
        <f t="shared" si="146"/>
        <v>70.739246457707168</v>
      </c>
    </row>
    <row r="949" spans="1:17" x14ac:dyDescent="0.2">
      <c r="A949" s="1174"/>
      <c r="B949" s="58">
        <v>8</v>
      </c>
      <c r="C949" s="367" t="s">
        <v>914</v>
      </c>
      <c r="D949" s="407">
        <v>10</v>
      </c>
      <c r="E949" s="407">
        <v>1945</v>
      </c>
      <c r="F949" s="247">
        <f t="shared" si="137"/>
        <v>5.9959999999999996</v>
      </c>
      <c r="G949" s="247">
        <v>0.86699999999999999</v>
      </c>
      <c r="H949" s="247">
        <v>0</v>
      </c>
      <c r="I949" s="247">
        <v>5.1289999999999996</v>
      </c>
      <c r="J949" s="247">
        <v>233.2</v>
      </c>
      <c r="K949" s="338">
        <v>5.1289999999999996</v>
      </c>
      <c r="L949" s="247">
        <v>233.2</v>
      </c>
      <c r="M949" s="246">
        <f t="shared" si="143"/>
        <v>2.1993996569468266E-2</v>
      </c>
      <c r="N949" s="377">
        <v>50.58</v>
      </c>
      <c r="O949" s="248">
        <f t="shared" si="144"/>
        <v>1.1124563464837049</v>
      </c>
      <c r="P949" s="336">
        <f t="shared" si="145"/>
        <v>1319.6397941680959</v>
      </c>
      <c r="Q949" s="249">
        <f t="shared" si="146"/>
        <v>66.747380789022301</v>
      </c>
    </row>
    <row r="950" spans="1:17" x14ac:dyDescent="0.2">
      <c r="A950" s="1174"/>
      <c r="B950" s="58">
        <v>9</v>
      </c>
      <c r="C950" s="367" t="s">
        <v>915</v>
      </c>
      <c r="D950" s="407">
        <v>18</v>
      </c>
      <c r="E950" s="407"/>
      <c r="F950" s="247">
        <f t="shared" si="137"/>
        <v>31.909999999999997</v>
      </c>
      <c r="G950" s="247">
        <v>1.4670000000000001</v>
      </c>
      <c r="H950" s="247">
        <v>2.88</v>
      </c>
      <c r="I950" s="247">
        <v>27.562999999999999</v>
      </c>
      <c r="J950" s="247">
        <v>1161.96</v>
      </c>
      <c r="K950" s="338">
        <v>27.562999999999999</v>
      </c>
      <c r="L950" s="247">
        <v>1161.96</v>
      </c>
      <c r="M950" s="246">
        <f t="shared" si="143"/>
        <v>2.3721126372680642E-2</v>
      </c>
      <c r="N950" s="377">
        <v>50.58</v>
      </c>
      <c r="O950" s="248">
        <f t="shared" si="144"/>
        <v>1.1998145719301869</v>
      </c>
      <c r="P950" s="336">
        <f t="shared" si="145"/>
        <v>1423.2675823608386</v>
      </c>
      <c r="Q950" s="249">
        <f t="shared" si="146"/>
        <v>71.988874315811202</v>
      </c>
    </row>
    <row r="951" spans="1:17" ht="11.25" customHeight="1" thickBot="1" x14ac:dyDescent="0.25">
      <c r="A951" s="1175"/>
      <c r="B951" s="60">
        <v>10</v>
      </c>
      <c r="C951" s="369" t="s">
        <v>916</v>
      </c>
      <c r="D951" s="410">
        <v>12</v>
      </c>
      <c r="E951" s="410">
        <v>1960</v>
      </c>
      <c r="F951" s="428">
        <f t="shared" si="137"/>
        <v>8.51</v>
      </c>
      <c r="G951" s="428">
        <v>0</v>
      </c>
      <c r="H951" s="428">
        <v>0</v>
      </c>
      <c r="I951" s="428">
        <v>8.51</v>
      </c>
      <c r="J951" s="428">
        <v>393.99</v>
      </c>
      <c r="K951" s="443">
        <v>8.51</v>
      </c>
      <c r="L951" s="428">
        <v>393.99</v>
      </c>
      <c r="M951" s="383">
        <f t="shared" si="143"/>
        <v>2.1599532983070636E-2</v>
      </c>
      <c r="N951" s="384">
        <v>50.58</v>
      </c>
      <c r="O951" s="370">
        <f t="shared" si="144"/>
        <v>1.0925043782837127</v>
      </c>
      <c r="P951" s="370">
        <f t="shared" si="145"/>
        <v>1295.9719789842381</v>
      </c>
      <c r="Q951" s="371">
        <f t="shared" si="146"/>
        <v>65.55026269702276</v>
      </c>
    </row>
    <row r="952" spans="1:17" x14ac:dyDescent="0.2">
      <c r="A952" s="1308" t="s">
        <v>235</v>
      </c>
      <c r="B952" s="36">
        <v>1</v>
      </c>
      <c r="C952" s="339" t="s">
        <v>917</v>
      </c>
      <c r="D952" s="340">
        <v>4</v>
      </c>
      <c r="E952" s="340"/>
      <c r="F952" s="292">
        <f t="shared" si="137"/>
        <v>5.6959999999999997</v>
      </c>
      <c r="G952" s="292">
        <v>0</v>
      </c>
      <c r="H952" s="292">
        <v>0</v>
      </c>
      <c r="I952" s="292">
        <v>5.6959999999999997</v>
      </c>
      <c r="J952" s="292">
        <v>160.13</v>
      </c>
      <c r="K952" s="341">
        <v>5.6959999999999997</v>
      </c>
      <c r="L952" s="292">
        <v>160.13</v>
      </c>
      <c r="M952" s="343">
        <f>K952/L952</f>
        <v>3.557109848248298E-2</v>
      </c>
      <c r="N952" s="314">
        <v>50.58</v>
      </c>
      <c r="O952" s="344">
        <f>M952*N952</f>
        <v>1.799186161243989</v>
      </c>
      <c r="P952" s="344">
        <f>M952*60*1000</f>
        <v>2134.2659089489789</v>
      </c>
      <c r="Q952" s="345">
        <f>P952*N952/1000</f>
        <v>107.95116967463935</v>
      </c>
    </row>
    <row r="953" spans="1:17" x14ac:dyDescent="0.2">
      <c r="A953" s="1225"/>
      <c r="B953" s="17">
        <v>2</v>
      </c>
      <c r="C953" s="373" t="s">
        <v>918</v>
      </c>
      <c r="D953" s="414">
        <v>3</v>
      </c>
      <c r="E953" s="414">
        <v>1940</v>
      </c>
      <c r="F953" s="251">
        <f t="shared" si="137"/>
        <v>3.8</v>
      </c>
      <c r="G953" s="251">
        <v>0</v>
      </c>
      <c r="H953" s="251">
        <v>0</v>
      </c>
      <c r="I953" s="251">
        <v>3.8</v>
      </c>
      <c r="J953" s="251">
        <v>112.26</v>
      </c>
      <c r="K953" s="347">
        <v>3.8</v>
      </c>
      <c r="L953" s="251">
        <v>112.26</v>
      </c>
      <c r="M953" s="250">
        <f t="shared" ref="M953:M961" si="147">K953/L953</f>
        <v>3.3849991092107602E-2</v>
      </c>
      <c r="N953" s="378">
        <v>50.58</v>
      </c>
      <c r="O953" s="252">
        <f t="shared" ref="O953:O961" si="148">M953*N953</f>
        <v>1.7121325494388024</v>
      </c>
      <c r="P953" s="344">
        <f t="shared" ref="P953:P961" si="149">M953*60*1000</f>
        <v>2030.9994655264561</v>
      </c>
      <c r="Q953" s="253">
        <f t="shared" ref="Q953:Q961" si="150">P953*N953/1000</f>
        <v>102.72795296632815</v>
      </c>
    </row>
    <row r="954" spans="1:17" x14ac:dyDescent="0.2">
      <c r="A954" s="1225"/>
      <c r="B954" s="17">
        <v>3</v>
      </c>
      <c r="C954" s="373" t="s">
        <v>919</v>
      </c>
      <c r="D954" s="414">
        <v>8</v>
      </c>
      <c r="E954" s="414"/>
      <c r="F954" s="251">
        <f t="shared" si="137"/>
        <v>11.493</v>
      </c>
      <c r="G954" s="251">
        <v>0</v>
      </c>
      <c r="H954" s="251">
        <v>0</v>
      </c>
      <c r="I954" s="251">
        <v>11.493</v>
      </c>
      <c r="J954" s="251">
        <v>381.84</v>
      </c>
      <c r="K954" s="347">
        <v>11.493</v>
      </c>
      <c r="L954" s="251">
        <v>381.84</v>
      </c>
      <c r="M954" s="250">
        <f t="shared" si="147"/>
        <v>3.0098994343180391E-2</v>
      </c>
      <c r="N954" s="378">
        <v>50.58</v>
      </c>
      <c r="O954" s="252">
        <f t="shared" si="148"/>
        <v>1.522407133878064</v>
      </c>
      <c r="P954" s="344">
        <f t="shared" si="149"/>
        <v>1805.9396605908232</v>
      </c>
      <c r="Q954" s="253">
        <f t="shared" si="150"/>
        <v>91.344428032683837</v>
      </c>
    </row>
    <row r="955" spans="1:17" x14ac:dyDescent="0.2">
      <c r="A955" s="1225"/>
      <c r="B955" s="17">
        <v>4</v>
      </c>
      <c r="C955" s="373" t="s">
        <v>920</v>
      </c>
      <c r="D955" s="414">
        <v>6</v>
      </c>
      <c r="E955" s="414"/>
      <c r="F955" s="251">
        <f t="shared" si="137"/>
        <v>8.1430000000000007</v>
      </c>
      <c r="G955" s="251">
        <v>0</v>
      </c>
      <c r="H955" s="251">
        <v>0</v>
      </c>
      <c r="I955" s="251">
        <v>8.1430000000000007</v>
      </c>
      <c r="J955" s="251">
        <v>314.12</v>
      </c>
      <c r="K955" s="347">
        <v>8.1430000000000007</v>
      </c>
      <c r="L955" s="251">
        <v>314.12</v>
      </c>
      <c r="M955" s="250">
        <f t="shared" si="147"/>
        <v>2.5923214058321663E-2</v>
      </c>
      <c r="N955" s="378">
        <v>50.58</v>
      </c>
      <c r="O955" s="252">
        <f t="shared" si="148"/>
        <v>1.3111961670699097</v>
      </c>
      <c r="P955" s="344">
        <f t="shared" si="149"/>
        <v>1555.3928434992999</v>
      </c>
      <c r="Q955" s="253">
        <f t="shared" si="150"/>
        <v>78.671770024194586</v>
      </c>
    </row>
    <row r="956" spans="1:17" x14ac:dyDescent="0.2">
      <c r="A956" s="1225"/>
      <c r="B956" s="17">
        <v>5</v>
      </c>
      <c r="C956" s="373" t="s">
        <v>921</v>
      </c>
      <c r="D956" s="414">
        <v>8</v>
      </c>
      <c r="E956" s="414"/>
      <c r="F956" s="251">
        <f t="shared" si="137"/>
        <v>12.465</v>
      </c>
      <c r="G956" s="251">
        <v>0</v>
      </c>
      <c r="H956" s="251">
        <v>0</v>
      </c>
      <c r="I956" s="251">
        <v>12.465</v>
      </c>
      <c r="J956" s="251">
        <v>487.61</v>
      </c>
      <c r="K956" s="347">
        <v>12.465</v>
      </c>
      <c r="L956" s="251">
        <v>487.61</v>
      </c>
      <c r="M956" s="250">
        <f t="shared" si="147"/>
        <v>2.5563462603310022E-2</v>
      </c>
      <c r="N956" s="378">
        <v>50.58</v>
      </c>
      <c r="O956" s="252">
        <f t="shared" si="148"/>
        <v>1.2929999384754209</v>
      </c>
      <c r="P956" s="344">
        <f t="shared" si="149"/>
        <v>1533.8077561986015</v>
      </c>
      <c r="Q956" s="253">
        <f t="shared" si="150"/>
        <v>77.579996308525267</v>
      </c>
    </row>
    <row r="957" spans="1:17" x14ac:dyDescent="0.2">
      <c r="A957" s="1225"/>
      <c r="B957" s="17">
        <v>6</v>
      </c>
      <c r="C957" s="373" t="s">
        <v>922</v>
      </c>
      <c r="D957" s="414">
        <v>8</v>
      </c>
      <c r="E957" s="414">
        <v>1960</v>
      </c>
      <c r="F957" s="251">
        <f t="shared" si="137"/>
        <v>11.875</v>
      </c>
      <c r="G957" s="251">
        <v>0.81599999999999995</v>
      </c>
      <c r="H957" s="251">
        <v>1.28</v>
      </c>
      <c r="I957" s="251">
        <v>9.7789999999999999</v>
      </c>
      <c r="J957" s="251">
        <v>358.27</v>
      </c>
      <c r="K957" s="347">
        <v>9.7789999999999999</v>
      </c>
      <c r="L957" s="251">
        <v>358.27</v>
      </c>
      <c r="M957" s="250">
        <f t="shared" si="147"/>
        <v>2.7295056800736874E-2</v>
      </c>
      <c r="N957" s="378">
        <v>50.58</v>
      </c>
      <c r="O957" s="252">
        <f t="shared" si="148"/>
        <v>1.380583972981271</v>
      </c>
      <c r="P957" s="344">
        <f t="shared" si="149"/>
        <v>1637.7034080442124</v>
      </c>
      <c r="Q957" s="253">
        <f t="shared" si="150"/>
        <v>82.835038378876249</v>
      </c>
    </row>
    <row r="958" spans="1:17" x14ac:dyDescent="0.2">
      <c r="A958" s="1225"/>
      <c r="B958" s="17">
        <v>7</v>
      </c>
      <c r="C958" s="373" t="s">
        <v>923</v>
      </c>
      <c r="D958" s="414">
        <v>11</v>
      </c>
      <c r="E958" s="414"/>
      <c r="F958" s="251">
        <f t="shared" si="137"/>
        <v>13.561</v>
      </c>
      <c r="G958" s="251">
        <v>0</v>
      </c>
      <c r="H958" s="251">
        <v>0</v>
      </c>
      <c r="I958" s="251">
        <v>13.561</v>
      </c>
      <c r="J958" s="251">
        <v>533.47</v>
      </c>
      <c r="K958" s="347">
        <v>13.561</v>
      </c>
      <c r="L958" s="251">
        <v>533.47</v>
      </c>
      <c r="M958" s="250">
        <f t="shared" si="147"/>
        <v>2.5420361032485423E-2</v>
      </c>
      <c r="N958" s="378">
        <v>50.58</v>
      </c>
      <c r="O958" s="252">
        <f t="shared" si="148"/>
        <v>1.2857618610231127</v>
      </c>
      <c r="P958" s="344">
        <f t="shared" si="149"/>
        <v>1525.2216619491255</v>
      </c>
      <c r="Q958" s="253">
        <f t="shared" si="150"/>
        <v>77.14571166138677</v>
      </c>
    </row>
    <row r="959" spans="1:17" x14ac:dyDescent="0.2">
      <c r="A959" s="1225"/>
      <c r="B959" s="17">
        <v>8</v>
      </c>
      <c r="C959" s="373" t="s">
        <v>924</v>
      </c>
      <c r="D959" s="414">
        <v>4</v>
      </c>
      <c r="E959" s="414"/>
      <c r="F959" s="251">
        <f t="shared" si="137"/>
        <v>4.2839999999999998</v>
      </c>
      <c r="G959" s="251">
        <v>0</v>
      </c>
      <c r="H959" s="251">
        <v>0</v>
      </c>
      <c r="I959" s="251">
        <v>4.2839999999999998</v>
      </c>
      <c r="J959" s="251">
        <v>167.13</v>
      </c>
      <c r="K959" s="347">
        <v>4.2839999999999998</v>
      </c>
      <c r="L959" s="251">
        <v>167.13</v>
      </c>
      <c r="M959" s="250">
        <f t="shared" si="147"/>
        <v>2.563274098007539E-2</v>
      </c>
      <c r="N959" s="378">
        <v>50.58</v>
      </c>
      <c r="O959" s="252">
        <f t="shared" si="148"/>
        <v>1.2965040387722131</v>
      </c>
      <c r="P959" s="344">
        <f t="shared" si="149"/>
        <v>1537.9644588045235</v>
      </c>
      <c r="Q959" s="253">
        <f t="shared" si="150"/>
        <v>77.790242326332788</v>
      </c>
    </row>
    <row r="960" spans="1:17" x14ac:dyDescent="0.2">
      <c r="A960" s="1225"/>
      <c r="B960" s="17">
        <v>9</v>
      </c>
      <c r="C960" s="417" t="s">
        <v>925</v>
      </c>
      <c r="D960" s="414">
        <v>3</v>
      </c>
      <c r="E960" s="414"/>
      <c r="F960" s="373">
        <f t="shared" si="137"/>
        <v>5.1319999999999997</v>
      </c>
      <c r="G960" s="373">
        <v>0</v>
      </c>
      <c r="H960" s="373">
        <v>0</v>
      </c>
      <c r="I960" s="373">
        <v>5.1319999999999997</v>
      </c>
      <c r="J960" s="373">
        <v>182.98</v>
      </c>
      <c r="K960" s="373">
        <v>5.1319999999999997</v>
      </c>
      <c r="L960" s="373">
        <v>182.98</v>
      </c>
      <c r="M960" s="250">
        <f t="shared" si="147"/>
        <v>2.8046781068969285E-2</v>
      </c>
      <c r="N960" s="378">
        <v>50.58</v>
      </c>
      <c r="O960" s="252">
        <f t="shared" si="148"/>
        <v>1.4186061864684665</v>
      </c>
      <c r="P960" s="344">
        <f t="shared" si="149"/>
        <v>1682.8068641381572</v>
      </c>
      <c r="Q960" s="253">
        <f t="shared" si="150"/>
        <v>85.116371188107976</v>
      </c>
    </row>
    <row r="961" spans="1:17" ht="12" thickBot="1" x14ac:dyDescent="0.25">
      <c r="A961" s="1226"/>
      <c r="B961" s="18">
        <v>10</v>
      </c>
      <c r="C961" s="418" t="s">
        <v>926</v>
      </c>
      <c r="D961" s="419">
        <v>9</v>
      </c>
      <c r="E961" s="419">
        <v>1969</v>
      </c>
      <c r="F961" s="374">
        <f t="shared" si="137"/>
        <v>8.5179999999999989</v>
      </c>
      <c r="G961" s="374">
        <v>0.41799999999999998</v>
      </c>
      <c r="H961" s="374">
        <v>0</v>
      </c>
      <c r="I961" s="374">
        <v>8.1</v>
      </c>
      <c r="J961" s="374">
        <v>268.74</v>
      </c>
      <c r="K961" s="374">
        <v>8.1</v>
      </c>
      <c r="L961" s="374">
        <v>268.74</v>
      </c>
      <c r="M961" s="379">
        <f t="shared" si="147"/>
        <v>3.0140656396517078E-2</v>
      </c>
      <c r="N961" s="374">
        <v>50.58</v>
      </c>
      <c r="O961" s="375">
        <f t="shared" si="148"/>
        <v>1.5245144005358338</v>
      </c>
      <c r="P961" s="375">
        <f t="shared" si="149"/>
        <v>1808.4393837910247</v>
      </c>
      <c r="Q961" s="376">
        <f t="shared" si="150"/>
        <v>91.470864032150033</v>
      </c>
    </row>
    <row r="964" spans="1:17" ht="15" x14ac:dyDescent="0.2">
      <c r="A964" s="1180" t="s">
        <v>271</v>
      </c>
      <c r="B964" s="1180"/>
      <c r="C964" s="1180"/>
      <c r="D964" s="1180"/>
      <c r="E964" s="1180"/>
      <c r="F964" s="1180"/>
      <c r="G964" s="1180"/>
      <c r="H964" s="1180"/>
      <c r="I964" s="1180"/>
      <c r="J964" s="1180"/>
      <c r="K964" s="1180"/>
      <c r="L964" s="1180"/>
      <c r="M964" s="1180"/>
      <c r="N964" s="1180"/>
      <c r="O964" s="1180"/>
      <c r="P964" s="1180"/>
      <c r="Q964" s="1180"/>
    </row>
    <row r="965" spans="1:17" ht="13.5" thickBot="1" x14ac:dyDescent="0.25">
      <c r="A965" s="460"/>
      <c r="B965" s="460"/>
      <c r="C965" s="460"/>
      <c r="D965" s="460"/>
      <c r="E965" s="1165" t="s">
        <v>268</v>
      </c>
      <c r="F965" s="1165"/>
      <c r="G965" s="1165"/>
      <c r="H965" s="1165"/>
      <c r="I965" s="460">
        <v>-0.4</v>
      </c>
      <c r="J965" s="460" t="s">
        <v>267</v>
      </c>
      <c r="K965" s="460" t="s">
        <v>269</v>
      </c>
      <c r="L965" s="461">
        <v>552</v>
      </c>
      <c r="M965" s="460"/>
      <c r="N965" s="460"/>
      <c r="O965" s="460"/>
      <c r="P965" s="460"/>
      <c r="Q965" s="460"/>
    </row>
    <row r="966" spans="1:17" x14ac:dyDescent="0.2">
      <c r="A966" s="1181" t="s">
        <v>1</v>
      </c>
      <c r="B966" s="1183" t="s">
        <v>0</v>
      </c>
      <c r="C966" s="1185" t="s">
        <v>2</v>
      </c>
      <c r="D966" s="1185" t="s">
        <v>3</v>
      </c>
      <c r="E966" s="1185" t="s">
        <v>11</v>
      </c>
      <c r="F966" s="1188" t="s">
        <v>12</v>
      </c>
      <c r="G966" s="1189"/>
      <c r="H966" s="1189"/>
      <c r="I966" s="1190"/>
      <c r="J966" s="1185" t="s">
        <v>4</v>
      </c>
      <c r="K966" s="1185" t="s">
        <v>13</v>
      </c>
      <c r="L966" s="1185" t="s">
        <v>5</v>
      </c>
      <c r="M966" s="1185" t="s">
        <v>6</v>
      </c>
      <c r="N966" s="1185" t="s">
        <v>14</v>
      </c>
      <c r="O966" s="1185" t="s">
        <v>15</v>
      </c>
      <c r="P966" s="1191" t="s">
        <v>22</v>
      </c>
      <c r="Q966" s="1193" t="s">
        <v>23</v>
      </c>
    </row>
    <row r="967" spans="1:17" ht="33.75" x14ac:dyDescent="0.2">
      <c r="A967" s="1182"/>
      <c r="B967" s="1184"/>
      <c r="C967" s="1186"/>
      <c r="D967" s="1187"/>
      <c r="E967" s="1187"/>
      <c r="F967" s="459" t="s">
        <v>16</v>
      </c>
      <c r="G967" s="459" t="s">
        <v>17</v>
      </c>
      <c r="H967" s="459" t="s">
        <v>18</v>
      </c>
      <c r="I967" s="459" t="s">
        <v>19</v>
      </c>
      <c r="J967" s="1187"/>
      <c r="K967" s="1187"/>
      <c r="L967" s="1187"/>
      <c r="M967" s="1187"/>
      <c r="N967" s="1187"/>
      <c r="O967" s="1187"/>
      <c r="P967" s="1192"/>
      <c r="Q967" s="1194"/>
    </row>
    <row r="968" spans="1:17" ht="12" thickBot="1" x14ac:dyDescent="0.25">
      <c r="A968" s="1182"/>
      <c r="B968" s="1184"/>
      <c r="C968" s="1186"/>
      <c r="D968" s="8" t="s">
        <v>7</v>
      </c>
      <c r="E968" s="8" t="s">
        <v>8</v>
      </c>
      <c r="F968" s="8" t="s">
        <v>9</v>
      </c>
      <c r="G968" s="8" t="s">
        <v>9</v>
      </c>
      <c r="H968" s="8" t="s">
        <v>9</v>
      </c>
      <c r="I968" s="8" t="s">
        <v>9</v>
      </c>
      <c r="J968" s="8" t="s">
        <v>20</v>
      </c>
      <c r="K968" s="8" t="s">
        <v>9</v>
      </c>
      <c r="L968" s="8" t="s">
        <v>20</v>
      </c>
      <c r="M968" s="8" t="s">
        <v>21</v>
      </c>
      <c r="N968" s="8" t="s">
        <v>294</v>
      </c>
      <c r="O968" s="8" t="s">
        <v>295</v>
      </c>
      <c r="P968" s="731" t="s">
        <v>24</v>
      </c>
      <c r="Q968" s="732" t="s">
        <v>296</v>
      </c>
    </row>
    <row r="969" spans="1:17" x14ac:dyDescent="0.2">
      <c r="A969" s="1166" t="s">
        <v>237</v>
      </c>
      <c r="B969" s="41">
        <v>1</v>
      </c>
      <c r="C969" s="353" t="s">
        <v>670</v>
      </c>
      <c r="D969" s="311">
        <v>30</v>
      </c>
      <c r="E969" s="311">
        <v>1990</v>
      </c>
      <c r="F969" s="287">
        <v>16.422000000000001</v>
      </c>
      <c r="G969" s="287">
        <v>2.6440000000000001</v>
      </c>
      <c r="H969" s="287">
        <v>4.8</v>
      </c>
      <c r="I969" s="287">
        <v>8.9979999999999993</v>
      </c>
      <c r="J969" s="287">
        <v>1613.98</v>
      </c>
      <c r="K969" s="312">
        <v>8.9979999999999993</v>
      </c>
      <c r="L969" s="287">
        <v>1613.98</v>
      </c>
      <c r="M969" s="313">
        <f>K969/L969</f>
        <v>5.5750381045613943E-3</v>
      </c>
      <c r="N969" s="354">
        <v>63.7</v>
      </c>
      <c r="O969" s="315">
        <f>M969*N969</f>
        <v>0.35512992726056081</v>
      </c>
      <c r="P969" s="315">
        <f>M969*60*1000</f>
        <v>334.50228627368369</v>
      </c>
      <c r="Q969" s="316">
        <f>P969*N969/1000</f>
        <v>21.307795635633649</v>
      </c>
    </row>
    <row r="970" spans="1:17" x14ac:dyDescent="0.2">
      <c r="A970" s="1167"/>
      <c r="B970" s="39">
        <v>2</v>
      </c>
      <c r="C970" s="356" t="s">
        <v>671</v>
      </c>
      <c r="D970" s="317">
        <v>50</v>
      </c>
      <c r="E970" s="317">
        <v>1980</v>
      </c>
      <c r="F970" s="241">
        <v>29.186</v>
      </c>
      <c r="G970" s="241">
        <v>4.6660000000000004</v>
      </c>
      <c r="H970" s="241">
        <v>7.92</v>
      </c>
      <c r="I970" s="241">
        <v>16.600000000000001</v>
      </c>
      <c r="J970" s="241">
        <v>2544.91</v>
      </c>
      <c r="K970" s="318">
        <v>16.600000000000001</v>
      </c>
      <c r="L970" s="241">
        <v>2544.91</v>
      </c>
      <c r="M970" s="242">
        <f t="shared" ref="M970:M971" si="151">K970/L970</f>
        <v>6.5228239898463998E-3</v>
      </c>
      <c r="N970" s="357">
        <v>63.7</v>
      </c>
      <c r="O970" s="319">
        <f t="shared" ref="O970:O971" si="152">M970*N970</f>
        <v>0.41550388815321571</v>
      </c>
      <c r="P970" s="315">
        <f t="shared" ref="P970:P971" si="153">M970*60*1000</f>
        <v>391.36943939078401</v>
      </c>
      <c r="Q970" s="320">
        <f t="shared" ref="Q970:Q971" si="154">P970*N970/1000</f>
        <v>24.930233289192945</v>
      </c>
    </row>
    <row r="971" spans="1:17" x14ac:dyDescent="0.2">
      <c r="A971" s="1167"/>
      <c r="B971" s="39">
        <v>3</v>
      </c>
      <c r="C971" s="356" t="s">
        <v>672</v>
      </c>
      <c r="D971" s="317">
        <v>40</v>
      </c>
      <c r="E971" s="317">
        <v>1989</v>
      </c>
      <c r="F971" s="241">
        <v>24.119</v>
      </c>
      <c r="G971" s="241">
        <v>2.903</v>
      </c>
      <c r="H971" s="241">
        <v>6.4</v>
      </c>
      <c r="I971" s="241">
        <v>14.816000000000001</v>
      </c>
      <c r="J971" s="241">
        <v>2171.5</v>
      </c>
      <c r="K971" s="318">
        <v>14.816000000000001</v>
      </c>
      <c r="L971" s="241">
        <v>2171.5</v>
      </c>
      <c r="M971" s="242">
        <f t="shared" si="151"/>
        <v>6.8229334561363117E-3</v>
      </c>
      <c r="N971" s="357">
        <v>63.7</v>
      </c>
      <c r="O971" s="319">
        <f t="shared" si="152"/>
        <v>0.43462086115588305</v>
      </c>
      <c r="P971" s="315">
        <f t="shared" si="153"/>
        <v>409.3760073681787</v>
      </c>
      <c r="Q971" s="320">
        <f t="shared" si="154"/>
        <v>26.077251669352982</v>
      </c>
    </row>
    <row r="972" spans="1:17" x14ac:dyDescent="0.2">
      <c r="A972" s="1167"/>
      <c r="B972" s="11">
        <v>4</v>
      </c>
      <c r="C972" s="356"/>
      <c r="D972" s="317"/>
      <c r="E972" s="317"/>
      <c r="F972" s="287"/>
      <c r="G972" s="241"/>
      <c r="H972" s="241"/>
      <c r="I972" s="241"/>
      <c r="J972" s="241"/>
      <c r="K972" s="318"/>
      <c r="L972" s="241"/>
      <c r="M972" s="242"/>
      <c r="N972" s="357"/>
      <c r="O972" s="319"/>
      <c r="P972" s="315"/>
      <c r="Q972" s="320"/>
    </row>
    <row r="973" spans="1:17" x14ac:dyDescent="0.2">
      <c r="A973" s="1167"/>
      <c r="B973" s="11">
        <v>5</v>
      </c>
      <c r="C973" s="356"/>
      <c r="D973" s="317"/>
      <c r="E973" s="317"/>
      <c r="F973" s="287"/>
      <c r="G973" s="241"/>
      <c r="H973" s="241"/>
      <c r="I973" s="241"/>
      <c r="J973" s="241"/>
      <c r="K973" s="318"/>
      <c r="L973" s="241"/>
      <c r="M973" s="242"/>
      <c r="N973" s="357"/>
      <c r="O973" s="319"/>
      <c r="P973" s="315"/>
      <c r="Q973" s="320"/>
    </row>
    <row r="974" spans="1:17" x14ac:dyDescent="0.2">
      <c r="A974" s="1167"/>
      <c r="B974" s="11">
        <v>6</v>
      </c>
      <c r="C974" s="356"/>
      <c r="D974" s="317"/>
      <c r="E974" s="317"/>
      <c r="F974" s="287"/>
      <c r="G974" s="241"/>
      <c r="H974" s="241"/>
      <c r="I974" s="241"/>
      <c r="J974" s="241"/>
      <c r="K974" s="318"/>
      <c r="L974" s="241"/>
      <c r="M974" s="242"/>
      <c r="N974" s="357"/>
      <c r="O974" s="319"/>
      <c r="P974" s="315"/>
      <c r="Q974" s="320"/>
    </row>
    <row r="975" spans="1:17" x14ac:dyDescent="0.2">
      <c r="A975" s="1167"/>
      <c r="B975" s="11">
        <v>7</v>
      </c>
      <c r="C975" s="356"/>
      <c r="D975" s="317"/>
      <c r="E975" s="317"/>
      <c r="F975" s="287"/>
      <c r="G975" s="241"/>
      <c r="H975" s="241"/>
      <c r="I975" s="241"/>
      <c r="J975" s="241"/>
      <c r="K975" s="318"/>
      <c r="L975" s="241"/>
      <c r="M975" s="242"/>
      <c r="N975" s="357"/>
      <c r="O975" s="319"/>
      <c r="P975" s="315"/>
      <c r="Q975" s="320"/>
    </row>
    <row r="976" spans="1:17" x14ac:dyDescent="0.2">
      <c r="A976" s="1167"/>
      <c r="B976" s="11">
        <v>8</v>
      </c>
      <c r="C976" s="356"/>
      <c r="D976" s="317"/>
      <c r="E976" s="317"/>
      <c r="F976" s="287"/>
      <c r="G976" s="241"/>
      <c r="H976" s="241"/>
      <c r="I976" s="241"/>
      <c r="J976" s="241"/>
      <c r="K976" s="318"/>
      <c r="L976" s="241"/>
      <c r="M976" s="242"/>
      <c r="N976" s="357"/>
      <c r="O976" s="319"/>
      <c r="P976" s="315"/>
      <c r="Q976" s="320"/>
    </row>
    <row r="977" spans="1:17" x14ac:dyDescent="0.2">
      <c r="A977" s="1167"/>
      <c r="B977" s="11">
        <v>9</v>
      </c>
      <c r="C977" s="356"/>
      <c r="D977" s="317"/>
      <c r="E977" s="317"/>
      <c r="F977" s="287"/>
      <c r="G977" s="241"/>
      <c r="H977" s="241"/>
      <c r="I977" s="241"/>
      <c r="J977" s="241"/>
      <c r="K977" s="318"/>
      <c r="L977" s="241"/>
      <c r="M977" s="242"/>
      <c r="N977" s="357"/>
      <c r="O977" s="319"/>
      <c r="P977" s="315"/>
      <c r="Q977" s="320"/>
    </row>
    <row r="978" spans="1:17" ht="12" thickBot="1" x14ac:dyDescent="0.25">
      <c r="A978" s="1168"/>
      <c r="B978" s="30">
        <v>10</v>
      </c>
      <c r="C978" s="365"/>
      <c r="D978" s="388"/>
      <c r="E978" s="388"/>
      <c r="F978" s="703"/>
      <c r="G978" s="463"/>
      <c r="H978" s="463"/>
      <c r="I978" s="463"/>
      <c r="J978" s="463"/>
      <c r="K978" s="464"/>
      <c r="L978" s="463"/>
      <c r="M978" s="381"/>
      <c r="N978" s="382"/>
      <c r="O978" s="389"/>
      <c r="P978" s="390"/>
      <c r="Q978" s="391"/>
    </row>
    <row r="979" spans="1:17" x14ac:dyDescent="0.2">
      <c r="A979" s="1230" t="s">
        <v>229</v>
      </c>
      <c r="B979" s="107">
        <v>1</v>
      </c>
      <c r="C979" s="329" t="s">
        <v>673</v>
      </c>
      <c r="D979" s="322">
        <v>25</v>
      </c>
      <c r="E979" s="322">
        <v>1987</v>
      </c>
      <c r="F979" s="324">
        <v>20.98</v>
      </c>
      <c r="G979" s="324">
        <v>1.607</v>
      </c>
      <c r="H979" s="324">
        <v>4</v>
      </c>
      <c r="I979" s="323">
        <v>15.372999999999999</v>
      </c>
      <c r="J979" s="324">
        <v>1562.61</v>
      </c>
      <c r="K979" s="325">
        <v>15.372999999999999</v>
      </c>
      <c r="L979" s="324">
        <v>1562.61</v>
      </c>
      <c r="M979" s="326">
        <f>K979/L979</f>
        <v>9.8380274028708383E-3</v>
      </c>
      <c r="N979" s="395">
        <v>63.7</v>
      </c>
      <c r="O979" s="327">
        <f t="shared" ref="O979:O981" si="155">M979*N979</f>
        <v>0.62668234556287239</v>
      </c>
      <c r="P979" s="327">
        <f t="shared" ref="P979:P981" si="156">M979*60*1000</f>
        <v>590.28164417225025</v>
      </c>
      <c r="Q979" s="328">
        <f t="shared" ref="Q979:Q981" si="157">P979*N979/1000</f>
        <v>37.600940733772347</v>
      </c>
    </row>
    <row r="980" spans="1:17" x14ac:dyDescent="0.2">
      <c r="A980" s="1170"/>
      <c r="B980" s="136">
        <v>2</v>
      </c>
      <c r="C980" s="329" t="s">
        <v>674</v>
      </c>
      <c r="D980" s="322">
        <v>15</v>
      </c>
      <c r="E980" s="322">
        <v>1988</v>
      </c>
      <c r="F980" s="323">
        <v>12.362</v>
      </c>
      <c r="G980" s="323">
        <v>1.387</v>
      </c>
      <c r="H980" s="323">
        <v>2.4</v>
      </c>
      <c r="I980" s="323">
        <v>8.5749999999999993</v>
      </c>
      <c r="J980" s="323">
        <v>871.46</v>
      </c>
      <c r="K980" s="330">
        <v>8.5749999999999993</v>
      </c>
      <c r="L980" s="323">
        <v>871.46</v>
      </c>
      <c r="M980" s="326">
        <f>K980/L980</f>
        <v>9.8398090560668297E-3</v>
      </c>
      <c r="N980" s="396">
        <v>63.7</v>
      </c>
      <c r="O980" s="327">
        <f t="shared" si="155"/>
        <v>0.62679583687145712</v>
      </c>
      <c r="P980" s="327">
        <f t="shared" si="156"/>
        <v>590.38854336400982</v>
      </c>
      <c r="Q980" s="328">
        <f t="shared" si="157"/>
        <v>37.607750212287428</v>
      </c>
    </row>
    <row r="981" spans="1:17" x14ac:dyDescent="0.2">
      <c r="A981" s="1170"/>
      <c r="B981" s="106">
        <v>3</v>
      </c>
      <c r="C981" s="397" t="s">
        <v>675</v>
      </c>
      <c r="D981" s="322">
        <v>12</v>
      </c>
      <c r="E981" s="322">
        <v>1982</v>
      </c>
      <c r="F981" s="323">
        <v>6.6180000000000003</v>
      </c>
      <c r="G981" s="323">
        <v>0.41499999999999998</v>
      </c>
      <c r="H981" s="323">
        <v>0.96</v>
      </c>
      <c r="I981" s="323">
        <v>5.2430000000000003</v>
      </c>
      <c r="J981" s="323">
        <v>523.41999999999996</v>
      </c>
      <c r="K981" s="330">
        <v>5.2430000000000003</v>
      </c>
      <c r="L981" s="323">
        <v>523.41999999999996</v>
      </c>
      <c r="M981" s="331">
        <f t="shared" ref="M981" si="158">K981/L981</f>
        <v>1.0016812502388141E-2</v>
      </c>
      <c r="N981" s="396">
        <v>63.7</v>
      </c>
      <c r="O981" s="327">
        <f t="shared" si="155"/>
        <v>0.63807095640212463</v>
      </c>
      <c r="P981" s="327">
        <f t="shared" si="156"/>
        <v>601.00875014328847</v>
      </c>
      <c r="Q981" s="332">
        <f t="shared" si="157"/>
        <v>38.284257384127478</v>
      </c>
    </row>
    <row r="982" spans="1:17" x14ac:dyDescent="0.2">
      <c r="A982" s="1170"/>
      <c r="B982" s="106">
        <v>4</v>
      </c>
      <c r="C982" s="358"/>
      <c r="D982" s="487"/>
      <c r="E982" s="693"/>
      <c r="F982" s="497"/>
      <c r="G982" s="694"/>
      <c r="H982" s="497"/>
      <c r="I982" s="497"/>
      <c r="J982" s="497"/>
      <c r="K982" s="498"/>
      <c r="L982" s="497"/>
      <c r="M982" s="349"/>
      <c r="N982" s="359"/>
      <c r="O982" s="360"/>
      <c r="P982" s="348"/>
      <c r="Q982" s="361"/>
    </row>
    <row r="983" spans="1:17" x14ac:dyDescent="0.2">
      <c r="A983" s="1170"/>
      <c r="B983" s="106">
        <v>5</v>
      </c>
      <c r="C983" s="358"/>
      <c r="D983" s="487"/>
      <c r="E983" s="693"/>
      <c r="F983" s="497"/>
      <c r="G983" s="694"/>
      <c r="H983" s="497"/>
      <c r="I983" s="497"/>
      <c r="J983" s="497"/>
      <c r="K983" s="498"/>
      <c r="L983" s="497"/>
      <c r="M983" s="349"/>
      <c r="N983" s="359"/>
      <c r="O983" s="360"/>
      <c r="P983" s="348"/>
      <c r="Q983" s="361"/>
    </row>
    <row r="984" spans="1:17" x14ac:dyDescent="0.2">
      <c r="A984" s="1170"/>
      <c r="B984" s="106">
        <v>6</v>
      </c>
      <c r="C984" s="358"/>
      <c r="D984" s="487"/>
      <c r="E984" s="693"/>
      <c r="F984" s="497"/>
      <c r="G984" s="694"/>
      <c r="H984" s="497"/>
      <c r="I984" s="497"/>
      <c r="J984" s="497"/>
      <c r="K984" s="498"/>
      <c r="L984" s="497"/>
      <c r="M984" s="349"/>
      <c r="N984" s="359"/>
      <c r="O984" s="360"/>
      <c r="P984" s="348"/>
      <c r="Q984" s="361"/>
    </row>
    <row r="985" spans="1:17" x14ac:dyDescent="0.2">
      <c r="A985" s="1170"/>
      <c r="B985" s="106">
        <v>7</v>
      </c>
      <c r="C985" s="358"/>
      <c r="D985" s="487"/>
      <c r="E985" s="693"/>
      <c r="F985" s="497"/>
      <c r="G985" s="694"/>
      <c r="H985" s="497"/>
      <c r="I985" s="497"/>
      <c r="J985" s="497"/>
      <c r="K985" s="498"/>
      <c r="L985" s="497"/>
      <c r="M985" s="349"/>
      <c r="N985" s="359"/>
      <c r="O985" s="360"/>
      <c r="P985" s="348"/>
      <c r="Q985" s="361"/>
    </row>
    <row r="986" spans="1:17" x14ac:dyDescent="0.2">
      <c r="A986" s="1170"/>
      <c r="B986" s="106">
        <v>8</v>
      </c>
      <c r="C986" s="358"/>
      <c r="D986" s="487"/>
      <c r="E986" s="693"/>
      <c r="F986" s="497"/>
      <c r="G986" s="694"/>
      <c r="H986" s="497"/>
      <c r="I986" s="497"/>
      <c r="J986" s="497"/>
      <c r="K986" s="498"/>
      <c r="L986" s="497"/>
      <c r="M986" s="349"/>
      <c r="N986" s="359"/>
      <c r="O986" s="360"/>
      <c r="P986" s="348"/>
      <c r="Q986" s="361"/>
    </row>
    <row r="987" spans="1:17" x14ac:dyDescent="0.2">
      <c r="A987" s="1171"/>
      <c r="B987" s="109">
        <v>9</v>
      </c>
      <c r="C987" s="358"/>
      <c r="D987" s="487"/>
      <c r="E987" s="693"/>
      <c r="F987" s="497"/>
      <c r="G987" s="694"/>
      <c r="H987" s="497"/>
      <c r="I987" s="497"/>
      <c r="J987" s="497"/>
      <c r="K987" s="498"/>
      <c r="L987" s="497"/>
      <c r="M987" s="349"/>
      <c r="N987" s="359"/>
      <c r="O987" s="360"/>
      <c r="P987" s="348"/>
      <c r="Q987" s="361"/>
    </row>
    <row r="988" spans="1:17" ht="12" thickBot="1" x14ac:dyDescent="0.25">
      <c r="A988" s="1172"/>
      <c r="B988" s="108">
        <v>10</v>
      </c>
      <c r="C988" s="695"/>
      <c r="D988" s="696"/>
      <c r="E988" s="696"/>
      <c r="F988" s="697"/>
      <c r="G988" s="698"/>
      <c r="H988" s="698"/>
      <c r="I988" s="698"/>
      <c r="J988" s="698"/>
      <c r="K988" s="699"/>
      <c r="L988" s="698"/>
      <c r="M988" s="700"/>
      <c r="N988" s="496"/>
      <c r="O988" s="701"/>
      <c r="P988" s="701"/>
      <c r="Q988" s="702"/>
    </row>
    <row r="989" spans="1:17" x14ac:dyDescent="0.2">
      <c r="A989" s="1173" t="s">
        <v>230</v>
      </c>
      <c r="B989" s="57">
        <v>1</v>
      </c>
      <c r="C989" s="366" t="s">
        <v>676</v>
      </c>
      <c r="D989" s="405">
        <v>12</v>
      </c>
      <c r="E989" s="405">
        <v>1974</v>
      </c>
      <c r="F989" s="245">
        <v>13.478999999999999</v>
      </c>
      <c r="G989" s="245">
        <v>1.4</v>
      </c>
      <c r="H989" s="245">
        <v>1.92</v>
      </c>
      <c r="I989" s="245">
        <v>10.159000000000001</v>
      </c>
      <c r="J989" s="245">
        <v>601.83000000000004</v>
      </c>
      <c r="K989" s="333">
        <v>10.159000000000001</v>
      </c>
      <c r="L989" s="334">
        <v>601.83000000000004</v>
      </c>
      <c r="M989" s="335">
        <f>K989/L989</f>
        <v>1.6880182111227424E-2</v>
      </c>
      <c r="N989" s="368">
        <v>63.7</v>
      </c>
      <c r="O989" s="336">
        <f>M989*N989</f>
        <v>1.0752676004851869</v>
      </c>
      <c r="P989" s="336">
        <f>M989*60*1000</f>
        <v>1012.8109266736453</v>
      </c>
      <c r="Q989" s="337">
        <f>P989*N989/1000</f>
        <v>64.516056029111212</v>
      </c>
    </row>
    <row r="990" spans="1:17" x14ac:dyDescent="0.2">
      <c r="A990" s="1174"/>
      <c r="B990" s="58">
        <v>2</v>
      </c>
      <c r="C990" s="367" t="s">
        <v>677</v>
      </c>
      <c r="D990" s="407">
        <v>9</v>
      </c>
      <c r="E990" s="407">
        <v>1975</v>
      </c>
      <c r="F990" s="247">
        <v>12.477</v>
      </c>
      <c r="G990" s="247">
        <v>0.311</v>
      </c>
      <c r="H990" s="247">
        <v>1.44</v>
      </c>
      <c r="I990" s="247">
        <v>10.726000000000001</v>
      </c>
      <c r="J990" s="247">
        <v>536.79</v>
      </c>
      <c r="K990" s="338">
        <v>10.726000000000001</v>
      </c>
      <c r="L990" s="247">
        <v>536.79</v>
      </c>
      <c r="M990" s="246">
        <f t="shared" ref="M990:M991" si="159">K990/L990</f>
        <v>1.9981743326067926E-2</v>
      </c>
      <c r="N990" s="377">
        <v>63.7</v>
      </c>
      <c r="O990" s="248">
        <f t="shared" ref="O990:O991" si="160">M990*N990</f>
        <v>1.272837049870527</v>
      </c>
      <c r="P990" s="336">
        <f t="shared" ref="P990:P991" si="161">M990*60*1000</f>
        <v>1198.9045995640754</v>
      </c>
      <c r="Q990" s="249">
        <f t="shared" ref="Q990:Q991" si="162">P990*N990/1000</f>
        <v>76.370222992231604</v>
      </c>
    </row>
    <row r="991" spans="1:17" x14ac:dyDescent="0.2">
      <c r="A991" s="1174"/>
      <c r="B991" s="58">
        <v>3</v>
      </c>
      <c r="C991" s="367" t="s">
        <v>328</v>
      </c>
      <c r="D991" s="407">
        <v>8</v>
      </c>
      <c r="E991" s="407">
        <v>1970</v>
      </c>
      <c r="F991" s="247">
        <v>9.9649999999999999</v>
      </c>
      <c r="G991" s="247">
        <v>0.46700000000000003</v>
      </c>
      <c r="H991" s="247">
        <v>1.28</v>
      </c>
      <c r="I991" s="247">
        <v>8.218</v>
      </c>
      <c r="J991" s="247">
        <v>400.74</v>
      </c>
      <c r="K991" s="338">
        <v>8.218</v>
      </c>
      <c r="L991" s="247">
        <v>400.74</v>
      </c>
      <c r="M991" s="246">
        <f t="shared" si="159"/>
        <v>2.0507061935419475E-2</v>
      </c>
      <c r="N991" s="377">
        <v>63.7</v>
      </c>
      <c r="O991" s="248">
        <f t="shared" si="160"/>
        <v>1.3062998452862207</v>
      </c>
      <c r="P991" s="336">
        <f t="shared" si="161"/>
        <v>1230.4237161251685</v>
      </c>
      <c r="Q991" s="249">
        <f t="shared" si="162"/>
        <v>78.377990717173233</v>
      </c>
    </row>
    <row r="992" spans="1:17" x14ac:dyDescent="0.2">
      <c r="A992" s="1174"/>
      <c r="B992" s="58">
        <v>4</v>
      </c>
      <c r="C992" s="367"/>
      <c r="D992" s="407"/>
      <c r="E992" s="407"/>
      <c r="F992" s="247"/>
      <c r="G992" s="247"/>
      <c r="H992" s="247"/>
      <c r="I992" s="247"/>
      <c r="J992" s="247"/>
      <c r="K992" s="338"/>
      <c r="L992" s="247"/>
      <c r="M992" s="246"/>
      <c r="N992" s="377"/>
      <c r="O992" s="248"/>
      <c r="P992" s="336"/>
      <c r="Q992" s="249"/>
    </row>
    <row r="993" spans="1:17" x14ac:dyDescent="0.2">
      <c r="A993" s="1174"/>
      <c r="B993" s="58">
        <v>5</v>
      </c>
      <c r="C993" s="367"/>
      <c r="D993" s="407"/>
      <c r="E993" s="407"/>
      <c r="F993" s="247"/>
      <c r="G993" s="247"/>
      <c r="H993" s="247"/>
      <c r="I993" s="247"/>
      <c r="J993" s="247"/>
      <c r="K993" s="338"/>
      <c r="L993" s="247"/>
      <c r="M993" s="246"/>
      <c r="N993" s="377"/>
      <c r="O993" s="248"/>
      <c r="P993" s="336"/>
      <c r="Q993" s="249"/>
    </row>
    <row r="994" spans="1:17" x14ac:dyDescent="0.2">
      <c r="A994" s="1174"/>
      <c r="B994" s="58">
        <v>6</v>
      </c>
      <c r="C994" s="367"/>
      <c r="D994" s="407"/>
      <c r="E994" s="407"/>
      <c r="F994" s="247"/>
      <c r="G994" s="247"/>
      <c r="H994" s="247"/>
      <c r="I994" s="247"/>
      <c r="J994" s="247"/>
      <c r="K994" s="338"/>
      <c r="L994" s="247"/>
      <c r="M994" s="246"/>
      <c r="N994" s="377"/>
      <c r="O994" s="248"/>
      <c r="P994" s="336"/>
      <c r="Q994" s="249"/>
    </row>
    <row r="995" spans="1:17" x14ac:dyDescent="0.2">
      <c r="A995" s="1174"/>
      <c r="B995" s="58">
        <v>7</v>
      </c>
      <c r="C995" s="367"/>
      <c r="D995" s="407"/>
      <c r="E995" s="407"/>
      <c r="F995" s="247"/>
      <c r="G995" s="247"/>
      <c r="H995" s="247"/>
      <c r="I995" s="247"/>
      <c r="J995" s="247"/>
      <c r="K995" s="338"/>
      <c r="L995" s="247"/>
      <c r="M995" s="246"/>
      <c r="N995" s="377"/>
      <c r="O995" s="248"/>
      <c r="P995" s="336"/>
      <c r="Q995" s="249"/>
    </row>
    <row r="996" spans="1:17" x14ac:dyDescent="0.2">
      <c r="A996" s="1174"/>
      <c r="B996" s="58">
        <v>8</v>
      </c>
      <c r="C996" s="367"/>
      <c r="D996" s="407"/>
      <c r="E996" s="407"/>
      <c r="F996" s="247"/>
      <c r="G996" s="247"/>
      <c r="H996" s="247"/>
      <c r="I996" s="247"/>
      <c r="J996" s="247"/>
      <c r="K996" s="338"/>
      <c r="L996" s="247"/>
      <c r="M996" s="246"/>
      <c r="N996" s="377"/>
      <c r="O996" s="248"/>
      <c r="P996" s="336"/>
      <c r="Q996" s="249"/>
    </row>
    <row r="997" spans="1:17" x14ac:dyDescent="0.2">
      <c r="A997" s="1174"/>
      <c r="B997" s="58">
        <v>9</v>
      </c>
      <c r="C997" s="367"/>
      <c r="D997" s="407"/>
      <c r="E997" s="407"/>
      <c r="F997" s="247"/>
      <c r="G997" s="247"/>
      <c r="H997" s="247"/>
      <c r="I997" s="247"/>
      <c r="J997" s="247"/>
      <c r="K997" s="338"/>
      <c r="L997" s="247"/>
      <c r="M997" s="246"/>
      <c r="N997" s="377"/>
      <c r="O997" s="248"/>
      <c r="P997" s="336"/>
      <c r="Q997" s="249"/>
    </row>
    <row r="998" spans="1:17" ht="12" thickBot="1" x14ac:dyDescent="0.25">
      <c r="A998" s="1175"/>
      <c r="B998" s="60">
        <v>10</v>
      </c>
      <c r="C998" s="369"/>
      <c r="D998" s="410"/>
      <c r="E998" s="410"/>
      <c r="F998" s="428"/>
      <c r="G998" s="428"/>
      <c r="H998" s="428"/>
      <c r="I998" s="428"/>
      <c r="J998" s="428"/>
      <c r="K998" s="443"/>
      <c r="L998" s="428"/>
      <c r="M998" s="383"/>
      <c r="N998" s="384"/>
      <c r="O998" s="370"/>
      <c r="P998" s="370"/>
      <c r="Q998" s="371"/>
    </row>
    <row r="999" spans="1:17" x14ac:dyDescent="0.2">
      <c r="A999" s="1177" t="s">
        <v>238</v>
      </c>
      <c r="B999" s="36">
        <v>1</v>
      </c>
      <c r="C999" s="339" t="s">
        <v>678</v>
      </c>
      <c r="D999" s="340">
        <v>15</v>
      </c>
      <c r="E999" s="340">
        <v>1983</v>
      </c>
      <c r="F999" s="292">
        <v>17.739999999999998</v>
      </c>
      <c r="G999" s="292">
        <v>0.56999999999999995</v>
      </c>
      <c r="H999" s="292">
        <v>2.4</v>
      </c>
      <c r="I999" s="292">
        <v>14.77</v>
      </c>
      <c r="J999" s="292">
        <v>622.54</v>
      </c>
      <c r="K999" s="341">
        <v>14.77</v>
      </c>
      <c r="L999" s="342">
        <v>622.54</v>
      </c>
      <c r="M999" s="343">
        <f>K999/L999</f>
        <v>2.3725383107912744E-2</v>
      </c>
      <c r="N999" s="314">
        <v>63.7</v>
      </c>
      <c r="O999" s="344">
        <f>M999*N999</f>
        <v>1.5113069039740419</v>
      </c>
      <c r="P999" s="344">
        <f>M999*60*1000</f>
        <v>1423.5229864747648</v>
      </c>
      <c r="Q999" s="345">
        <f>P999*N999/1000</f>
        <v>90.678414238442528</v>
      </c>
    </row>
    <row r="1000" spans="1:17" x14ac:dyDescent="0.2">
      <c r="A1000" s="1177"/>
      <c r="B1000" s="36">
        <v>2</v>
      </c>
      <c r="C1000" s="373" t="s">
        <v>679</v>
      </c>
      <c r="D1000" s="414">
        <v>24</v>
      </c>
      <c r="E1000" s="414">
        <v>1981</v>
      </c>
      <c r="F1000" s="251">
        <v>30.097000000000001</v>
      </c>
      <c r="G1000" s="251">
        <v>1.0880000000000001</v>
      </c>
      <c r="H1000" s="251">
        <v>3.84</v>
      </c>
      <c r="I1000" s="251">
        <v>25.167999999999999</v>
      </c>
      <c r="J1000" s="251">
        <v>996.18</v>
      </c>
      <c r="K1000" s="347">
        <v>25.167999999999999</v>
      </c>
      <c r="L1000" s="251">
        <v>996.18</v>
      </c>
      <c r="M1000" s="250">
        <f t="shared" ref="M1000:M1001" si="163">K1000/L1000</f>
        <v>2.5264510429841996E-2</v>
      </c>
      <c r="N1000" s="378">
        <v>63.7</v>
      </c>
      <c r="O1000" s="252">
        <f t="shared" ref="O1000:O1001" si="164">M1000*N1000</f>
        <v>1.6093493143809352</v>
      </c>
      <c r="P1000" s="344">
        <f t="shared" ref="P1000:P1001" si="165">M1000*60*1000</f>
        <v>1515.8706257905196</v>
      </c>
      <c r="Q1000" s="253">
        <f t="shared" ref="Q1000:Q1001" si="166">P1000*N1000/1000</f>
        <v>96.560958862856097</v>
      </c>
    </row>
    <row r="1001" spans="1:17" x14ac:dyDescent="0.2">
      <c r="A1001" s="1177"/>
      <c r="B1001" s="36">
        <v>3</v>
      </c>
      <c r="C1001" s="373" t="s">
        <v>680</v>
      </c>
      <c r="D1001" s="414">
        <v>8</v>
      </c>
      <c r="E1001" s="414">
        <v>1992</v>
      </c>
      <c r="F1001" s="251">
        <v>12.471</v>
      </c>
      <c r="G1001" s="251">
        <v>0.51800000000000002</v>
      </c>
      <c r="H1001" s="251">
        <v>0.08</v>
      </c>
      <c r="I1001" s="251">
        <v>11.879</v>
      </c>
      <c r="J1001" s="251">
        <v>390.46</v>
      </c>
      <c r="K1001" s="347">
        <v>11.872999999999999</v>
      </c>
      <c r="L1001" s="251">
        <v>390.46</v>
      </c>
      <c r="M1001" s="250">
        <f t="shared" si="163"/>
        <v>3.0407724222711673E-2</v>
      </c>
      <c r="N1001" s="378">
        <v>63.7</v>
      </c>
      <c r="O1001" s="252">
        <f t="shared" si="164"/>
        <v>1.9369720329867337</v>
      </c>
      <c r="P1001" s="344">
        <f t="shared" si="165"/>
        <v>1824.4634533627004</v>
      </c>
      <c r="Q1001" s="253">
        <f t="shared" si="166"/>
        <v>116.21832197920402</v>
      </c>
    </row>
    <row r="1002" spans="1:17" x14ac:dyDescent="0.2">
      <c r="A1002" s="1178"/>
      <c r="B1002" s="17">
        <v>4</v>
      </c>
      <c r="C1002" s="373"/>
      <c r="D1002" s="414"/>
      <c r="E1002" s="414"/>
      <c r="F1002" s="251"/>
      <c r="G1002" s="251"/>
      <c r="H1002" s="251"/>
      <c r="I1002" s="251"/>
      <c r="J1002" s="251"/>
      <c r="K1002" s="347"/>
      <c r="L1002" s="251"/>
      <c r="M1002" s="250"/>
      <c r="N1002" s="378"/>
      <c r="O1002" s="252"/>
      <c r="P1002" s="344"/>
      <c r="Q1002" s="253"/>
    </row>
    <row r="1003" spans="1:17" x14ac:dyDescent="0.2">
      <c r="A1003" s="1178"/>
      <c r="B1003" s="17">
        <v>5</v>
      </c>
      <c r="C1003" s="373"/>
      <c r="D1003" s="414"/>
      <c r="E1003" s="414"/>
      <c r="F1003" s="251"/>
      <c r="G1003" s="251"/>
      <c r="H1003" s="251"/>
      <c r="I1003" s="251"/>
      <c r="J1003" s="251"/>
      <c r="K1003" s="347"/>
      <c r="L1003" s="251"/>
      <c r="M1003" s="250"/>
      <c r="N1003" s="378"/>
      <c r="O1003" s="252"/>
      <c r="P1003" s="344"/>
      <c r="Q1003" s="253"/>
    </row>
    <row r="1004" spans="1:17" x14ac:dyDescent="0.2">
      <c r="A1004" s="1178"/>
      <c r="B1004" s="17">
        <v>6</v>
      </c>
      <c r="C1004" s="373"/>
      <c r="D1004" s="414"/>
      <c r="E1004" s="414"/>
      <c r="F1004" s="251"/>
      <c r="G1004" s="251"/>
      <c r="H1004" s="251"/>
      <c r="I1004" s="251"/>
      <c r="J1004" s="251"/>
      <c r="K1004" s="347"/>
      <c r="L1004" s="251"/>
      <c r="M1004" s="250"/>
      <c r="N1004" s="378"/>
      <c r="O1004" s="252"/>
      <c r="P1004" s="344"/>
      <c r="Q1004" s="253"/>
    </row>
    <row r="1005" spans="1:17" x14ac:dyDescent="0.2">
      <c r="A1005" s="1178"/>
      <c r="B1005" s="17">
        <v>7</v>
      </c>
      <c r="C1005" s="373"/>
      <c r="D1005" s="414"/>
      <c r="E1005" s="414"/>
      <c r="F1005" s="251"/>
      <c r="G1005" s="251"/>
      <c r="H1005" s="251"/>
      <c r="I1005" s="251"/>
      <c r="J1005" s="251"/>
      <c r="K1005" s="347"/>
      <c r="L1005" s="251"/>
      <c r="M1005" s="250"/>
      <c r="N1005" s="378"/>
      <c r="O1005" s="252"/>
      <c r="P1005" s="344"/>
      <c r="Q1005" s="253"/>
    </row>
    <row r="1006" spans="1:17" x14ac:dyDescent="0.2">
      <c r="A1006" s="1178"/>
      <c r="B1006" s="17">
        <v>8</v>
      </c>
      <c r="C1006" s="373"/>
      <c r="D1006" s="414"/>
      <c r="E1006" s="414"/>
      <c r="F1006" s="251"/>
      <c r="G1006" s="251"/>
      <c r="H1006" s="251"/>
      <c r="I1006" s="251"/>
      <c r="J1006" s="251"/>
      <c r="K1006" s="347"/>
      <c r="L1006" s="251"/>
      <c r="M1006" s="250"/>
      <c r="N1006" s="378"/>
      <c r="O1006" s="252"/>
      <c r="P1006" s="344"/>
      <c r="Q1006" s="253"/>
    </row>
    <row r="1007" spans="1:17" x14ac:dyDescent="0.2">
      <c r="A1007" s="1178"/>
      <c r="B1007" s="17">
        <v>9</v>
      </c>
      <c r="C1007" s="373"/>
      <c r="D1007" s="414"/>
      <c r="E1007" s="414"/>
      <c r="F1007" s="373"/>
      <c r="G1007" s="373"/>
      <c r="H1007" s="373"/>
      <c r="I1007" s="373"/>
      <c r="J1007" s="373"/>
      <c r="K1007" s="414"/>
      <c r="L1007" s="373"/>
      <c r="M1007" s="250"/>
      <c r="N1007" s="378"/>
      <c r="O1007" s="252"/>
      <c r="P1007" s="344"/>
      <c r="Q1007" s="253"/>
    </row>
    <row r="1008" spans="1:17" ht="12" thickBot="1" x14ac:dyDescent="0.25">
      <c r="A1008" s="1179"/>
      <c r="B1008" s="18">
        <v>10</v>
      </c>
      <c r="C1008" s="374"/>
      <c r="D1008" s="419"/>
      <c r="E1008" s="419"/>
      <c r="F1008" s="374"/>
      <c r="G1008" s="374"/>
      <c r="H1008" s="374"/>
      <c r="I1008" s="374"/>
      <c r="J1008" s="374"/>
      <c r="K1008" s="419"/>
      <c r="L1008" s="374"/>
      <c r="M1008" s="379"/>
      <c r="N1008" s="374"/>
      <c r="O1008" s="375"/>
      <c r="P1008" s="375"/>
      <c r="Q1008" s="376"/>
    </row>
    <row r="1010" spans="1:17" ht="15" x14ac:dyDescent="0.2">
      <c r="A1010" s="1180" t="s">
        <v>272</v>
      </c>
      <c r="B1010" s="1180"/>
      <c r="C1010" s="1180"/>
      <c r="D1010" s="1180"/>
      <c r="E1010" s="1180"/>
      <c r="F1010" s="1180"/>
      <c r="G1010" s="1180"/>
      <c r="H1010" s="1180"/>
      <c r="I1010" s="1180"/>
      <c r="J1010" s="1180"/>
      <c r="K1010" s="1180"/>
      <c r="L1010" s="1180"/>
      <c r="M1010" s="1180"/>
      <c r="N1010" s="1180"/>
      <c r="O1010" s="1180"/>
      <c r="P1010" s="1180"/>
      <c r="Q1010" s="1180"/>
    </row>
    <row r="1011" spans="1:17" ht="13.5" thickBot="1" x14ac:dyDescent="0.25">
      <c r="A1011" s="460"/>
      <c r="B1011" s="460"/>
      <c r="C1011" s="460"/>
      <c r="D1011" s="460"/>
      <c r="E1011" s="1165" t="s">
        <v>268</v>
      </c>
      <c r="F1011" s="1165"/>
      <c r="G1011" s="1165"/>
      <c r="H1011" s="1165"/>
      <c r="I1011" s="460">
        <v>1.2</v>
      </c>
      <c r="J1011" s="460" t="s">
        <v>267</v>
      </c>
      <c r="K1011" s="460" t="s">
        <v>269</v>
      </c>
      <c r="L1011" s="461">
        <v>504</v>
      </c>
      <c r="M1011" s="460"/>
      <c r="N1011" s="460"/>
      <c r="O1011" s="460"/>
      <c r="P1011" s="460"/>
      <c r="Q1011" s="460"/>
    </row>
    <row r="1012" spans="1:17" x14ac:dyDescent="0.2">
      <c r="A1012" s="1181" t="s">
        <v>1</v>
      </c>
      <c r="B1012" s="1183" t="s">
        <v>0</v>
      </c>
      <c r="C1012" s="1185" t="s">
        <v>2</v>
      </c>
      <c r="D1012" s="1185" t="s">
        <v>3</v>
      </c>
      <c r="E1012" s="1185" t="s">
        <v>11</v>
      </c>
      <c r="F1012" s="1188" t="s">
        <v>12</v>
      </c>
      <c r="G1012" s="1189"/>
      <c r="H1012" s="1189"/>
      <c r="I1012" s="1190"/>
      <c r="J1012" s="1185" t="s">
        <v>4</v>
      </c>
      <c r="K1012" s="1185" t="s">
        <v>13</v>
      </c>
      <c r="L1012" s="1185" t="s">
        <v>5</v>
      </c>
      <c r="M1012" s="1185" t="s">
        <v>6</v>
      </c>
      <c r="N1012" s="1185" t="s">
        <v>14</v>
      </c>
      <c r="O1012" s="1185" t="s">
        <v>15</v>
      </c>
      <c r="P1012" s="1191" t="s">
        <v>22</v>
      </c>
      <c r="Q1012" s="1193" t="s">
        <v>23</v>
      </c>
    </row>
    <row r="1013" spans="1:17" ht="33.75" x14ac:dyDescent="0.2">
      <c r="A1013" s="1182"/>
      <c r="B1013" s="1184"/>
      <c r="C1013" s="1186"/>
      <c r="D1013" s="1187"/>
      <c r="E1013" s="1187"/>
      <c r="F1013" s="459" t="s">
        <v>16</v>
      </c>
      <c r="G1013" s="459" t="s">
        <v>17</v>
      </c>
      <c r="H1013" s="459" t="s">
        <v>18</v>
      </c>
      <c r="I1013" s="459" t="s">
        <v>19</v>
      </c>
      <c r="J1013" s="1187"/>
      <c r="K1013" s="1187"/>
      <c r="L1013" s="1187"/>
      <c r="M1013" s="1187"/>
      <c r="N1013" s="1187"/>
      <c r="O1013" s="1187"/>
      <c r="P1013" s="1192"/>
      <c r="Q1013" s="1194"/>
    </row>
    <row r="1014" spans="1:17" ht="12" thickBot="1" x14ac:dyDescent="0.25">
      <c r="A1014" s="1182"/>
      <c r="B1014" s="1184"/>
      <c r="C1014" s="1229"/>
      <c r="D1014" s="28" t="s">
        <v>7</v>
      </c>
      <c r="E1014" s="28" t="s">
        <v>8</v>
      </c>
      <c r="F1014" s="28" t="s">
        <v>9</v>
      </c>
      <c r="G1014" s="28" t="s">
        <v>9</v>
      </c>
      <c r="H1014" s="28" t="s">
        <v>9</v>
      </c>
      <c r="I1014" s="28" t="s">
        <v>9</v>
      </c>
      <c r="J1014" s="28" t="s">
        <v>20</v>
      </c>
      <c r="K1014" s="28" t="s">
        <v>9</v>
      </c>
      <c r="L1014" s="28" t="s">
        <v>20</v>
      </c>
      <c r="M1014" s="28" t="s">
        <v>21</v>
      </c>
      <c r="N1014" s="69" t="s">
        <v>294</v>
      </c>
      <c r="O1014" s="69" t="s">
        <v>295</v>
      </c>
      <c r="P1014" s="70" t="s">
        <v>24</v>
      </c>
      <c r="Q1014" s="71" t="s">
        <v>296</v>
      </c>
    </row>
    <row r="1015" spans="1:17" x14ac:dyDescent="0.2">
      <c r="A1015" s="1166" t="s">
        <v>237</v>
      </c>
      <c r="B1015" s="41">
        <v>1</v>
      </c>
      <c r="C1015" s="353" t="s">
        <v>450</v>
      </c>
      <c r="D1015" s="311">
        <v>60</v>
      </c>
      <c r="E1015" s="311">
        <v>1964</v>
      </c>
      <c r="F1015" s="287">
        <f t="shared" ref="F1015:F1043" si="167">G1015+H1015+I1015</f>
        <v>27.745339999999999</v>
      </c>
      <c r="G1015" s="287">
        <v>7.4224600000000001</v>
      </c>
      <c r="H1015" s="287">
        <v>9.6</v>
      </c>
      <c r="I1015" s="287">
        <v>10.72288</v>
      </c>
      <c r="J1015" s="287">
        <v>2701.1</v>
      </c>
      <c r="K1015" s="312">
        <v>10.72288</v>
      </c>
      <c r="L1015" s="287">
        <v>2701.1</v>
      </c>
      <c r="M1015" s="313">
        <f>K1015/L1015</f>
        <v>3.969819703083929E-3</v>
      </c>
      <c r="N1015" s="354">
        <v>50.685000000000002</v>
      </c>
      <c r="O1015" s="315">
        <f>M1015*N1015</f>
        <v>0.20121031165080897</v>
      </c>
      <c r="P1015" s="315">
        <f>M1015*60*1000</f>
        <v>238.18918218503575</v>
      </c>
      <c r="Q1015" s="316">
        <f>P1015*N1015/1000</f>
        <v>12.072618699048537</v>
      </c>
    </row>
    <row r="1016" spans="1:17" x14ac:dyDescent="0.2">
      <c r="A1016" s="1167"/>
      <c r="B1016" s="39">
        <v>2</v>
      </c>
      <c r="C1016" s="356" t="s">
        <v>681</v>
      </c>
      <c r="D1016" s="317">
        <v>20</v>
      </c>
      <c r="E1016" s="311" t="s">
        <v>36</v>
      </c>
      <c r="F1016" s="241">
        <f t="shared" si="167"/>
        <v>11.331</v>
      </c>
      <c r="G1016" s="241">
        <v>2.1530800000000001</v>
      </c>
      <c r="H1016" s="241">
        <v>3.2</v>
      </c>
      <c r="I1016" s="241">
        <v>5.9779200000000001</v>
      </c>
      <c r="J1016" s="241">
        <v>1298.9000000000001</v>
      </c>
      <c r="K1016" s="318">
        <v>5.9779200000000001</v>
      </c>
      <c r="L1016" s="241">
        <v>1298.9000000000001</v>
      </c>
      <c r="M1016" s="242">
        <f t="shared" ref="M1016:M1023" si="168">K1016/L1016</f>
        <v>4.602294248979906E-3</v>
      </c>
      <c r="N1016" s="354">
        <v>50.685000000000002</v>
      </c>
      <c r="O1016" s="319">
        <f t="shared" ref="O1016:O1033" si="169">M1016*N1016</f>
        <v>0.23326728400954655</v>
      </c>
      <c r="P1016" s="315">
        <f t="shared" ref="P1016:P1033" si="170">M1016*60*1000</f>
        <v>276.13765493879441</v>
      </c>
      <c r="Q1016" s="320">
        <f t="shared" ref="Q1016:Q1033" si="171">P1016*N1016/1000</f>
        <v>13.996037040572796</v>
      </c>
    </row>
    <row r="1017" spans="1:17" x14ac:dyDescent="0.2">
      <c r="A1017" s="1167"/>
      <c r="B1017" s="39">
        <v>3</v>
      </c>
      <c r="C1017" s="356" t="s">
        <v>682</v>
      </c>
      <c r="D1017" s="317">
        <v>60</v>
      </c>
      <c r="E1017" s="317">
        <v>1963</v>
      </c>
      <c r="F1017" s="241">
        <f t="shared" si="167"/>
        <v>30.628</v>
      </c>
      <c r="G1017" s="241">
        <v>5.26938</v>
      </c>
      <c r="H1017" s="241">
        <v>9.6</v>
      </c>
      <c r="I1017" s="241">
        <v>15.758620000000001</v>
      </c>
      <c r="J1017" s="241">
        <v>2908.85</v>
      </c>
      <c r="K1017" s="318">
        <v>15.758620000000001</v>
      </c>
      <c r="L1017" s="241">
        <v>2908.85</v>
      </c>
      <c r="M1017" s="242">
        <f t="shared" si="168"/>
        <v>5.417474259587122E-3</v>
      </c>
      <c r="N1017" s="354">
        <v>50.685000000000002</v>
      </c>
      <c r="O1017" s="319">
        <f t="shared" si="169"/>
        <v>0.2745846828471733</v>
      </c>
      <c r="P1017" s="315">
        <f t="shared" si="170"/>
        <v>325.04845557522731</v>
      </c>
      <c r="Q1017" s="320">
        <f t="shared" si="171"/>
        <v>16.475080970830398</v>
      </c>
    </row>
    <row r="1018" spans="1:17" x14ac:dyDescent="0.2">
      <c r="A1018" s="1167"/>
      <c r="B1018" s="11">
        <v>4</v>
      </c>
      <c r="C1018" s="356" t="s">
        <v>683</v>
      </c>
      <c r="D1018" s="317">
        <v>60</v>
      </c>
      <c r="E1018" s="317">
        <v>1965</v>
      </c>
      <c r="F1018" s="241">
        <f t="shared" si="167"/>
        <v>30.261020000000002</v>
      </c>
      <c r="G1018" s="241">
        <v>5.4960199999999997</v>
      </c>
      <c r="H1018" s="241">
        <v>9.6</v>
      </c>
      <c r="I1018" s="241">
        <v>15.165000000000001</v>
      </c>
      <c r="J1018" s="241">
        <v>2701.31</v>
      </c>
      <c r="K1018" s="318">
        <v>15.165000000000001</v>
      </c>
      <c r="L1018" s="241">
        <v>2701.31</v>
      </c>
      <c r="M1018" s="242">
        <f t="shared" si="168"/>
        <v>5.6139428647582106E-3</v>
      </c>
      <c r="N1018" s="354">
        <v>50.685000000000002</v>
      </c>
      <c r="O1018" s="319">
        <f t="shared" si="169"/>
        <v>0.28454269410026994</v>
      </c>
      <c r="P1018" s="315">
        <f t="shared" si="170"/>
        <v>336.83657188549267</v>
      </c>
      <c r="Q1018" s="320">
        <f t="shared" si="171"/>
        <v>17.072561646016197</v>
      </c>
    </row>
    <row r="1019" spans="1:17" x14ac:dyDescent="0.2">
      <c r="A1019" s="1167"/>
      <c r="B1019" s="11">
        <v>5</v>
      </c>
      <c r="C1019" s="356" t="s">
        <v>684</v>
      </c>
      <c r="D1019" s="317">
        <v>60</v>
      </c>
      <c r="E1019" s="317">
        <v>1970</v>
      </c>
      <c r="F1019" s="241">
        <f t="shared" si="167"/>
        <v>31.990000000000002</v>
      </c>
      <c r="G1019" s="241">
        <v>6.8558599999999998</v>
      </c>
      <c r="H1019" s="241">
        <v>9.6</v>
      </c>
      <c r="I1019" s="241">
        <v>15.534140000000001</v>
      </c>
      <c r="J1019" s="241">
        <v>2697.76</v>
      </c>
      <c r="K1019" s="318">
        <v>15.534140000000001</v>
      </c>
      <c r="L1019" s="241">
        <v>2697.76</v>
      </c>
      <c r="M1019" s="242">
        <f t="shared" si="168"/>
        <v>5.7581623272641002E-3</v>
      </c>
      <c r="N1019" s="354">
        <v>50.685000000000002</v>
      </c>
      <c r="O1019" s="319">
        <f t="shared" si="169"/>
        <v>0.29185245755738093</v>
      </c>
      <c r="P1019" s="315">
        <f t="shared" si="170"/>
        <v>345.48973963584598</v>
      </c>
      <c r="Q1019" s="320">
        <f t="shared" si="171"/>
        <v>17.511147453442852</v>
      </c>
    </row>
    <row r="1020" spans="1:17" x14ac:dyDescent="0.2">
      <c r="A1020" s="1167"/>
      <c r="B1020" s="11">
        <v>6</v>
      </c>
      <c r="C1020" s="356" t="s">
        <v>451</v>
      </c>
      <c r="D1020" s="317">
        <v>60</v>
      </c>
      <c r="E1020" s="317">
        <v>1965</v>
      </c>
      <c r="F1020" s="241">
        <f t="shared" si="167"/>
        <v>31.465999999999998</v>
      </c>
      <c r="G1020" s="241">
        <v>5.8359799999999993</v>
      </c>
      <c r="H1020" s="241">
        <v>9.52</v>
      </c>
      <c r="I1020" s="241">
        <v>16.110019999999999</v>
      </c>
      <c r="J1020" s="241">
        <v>2700.9</v>
      </c>
      <c r="K1020" s="318">
        <v>16.110019999999999</v>
      </c>
      <c r="L1020" s="241">
        <v>2700.9</v>
      </c>
      <c r="M1020" s="242">
        <f t="shared" si="168"/>
        <v>5.9646858454589207E-3</v>
      </c>
      <c r="N1020" s="354">
        <v>50.685000000000002</v>
      </c>
      <c r="O1020" s="319">
        <f t="shared" si="169"/>
        <v>0.30232010207708543</v>
      </c>
      <c r="P1020" s="315">
        <f t="shared" si="170"/>
        <v>357.88115072753521</v>
      </c>
      <c r="Q1020" s="320">
        <f t="shared" si="171"/>
        <v>18.139206124625122</v>
      </c>
    </row>
    <row r="1021" spans="1:17" x14ac:dyDescent="0.2">
      <c r="A1021" s="1167"/>
      <c r="B1021" s="11">
        <v>7</v>
      </c>
      <c r="C1021" s="356" t="s">
        <v>685</v>
      </c>
      <c r="D1021" s="317">
        <v>30</v>
      </c>
      <c r="E1021" s="317">
        <v>1987</v>
      </c>
      <c r="F1021" s="241">
        <f t="shared" si="167"/>
        <v>17.347999999999999</v>
      </c>
      <c r="G1021" s="241">
        <v>3.5129199999999998</v>
      </c>
      <c r="H1021" s="241">
        <v>4.7999929999999997</v>
      </c>
      <c r="I1021" s="241">
        <v>9.0350870000000008</v>
      </c>
      <c r="J1021" s="241">
        <v>1510.76</v>
      </c>
      <c r="K1021" s="318">
        <v>9.0350870000000008</v>
      </c>
      <c r="L1021" s="241">
        <v>1510.76</v>
      </c>
      <c r="M1021" s="242">
        <f t="shared" si="168"/>
        <v>5.9804912759141102E-3</v>
      </c>
      <c r="N1021" s="354">
        <v>50.685000000000002</v>
      </c>
      <c r="O1021" s="319">
        <f t="shared" si="169"/>
        <v>0.30312120031970669</v>
      </c>
      <c r="P1021" s="315">
        <f t="shared" si="170"/>
        <v>358.82947655484662</v>
      </c>
      <c r="Q1021" s="320">
        <f t="shared" si="171"/>
        <v>18.187272019182402</v>
      </c>
    </row>
    <row r="1022" spans="1:17" x14ac:dyDescent="0.2">
      <c r="A1022" s="1167"/>
      <c r="B1022" s="11">
        <v>8</v>
      </c>
      <c r="C1022" s="356" t="s">
        <v>686</v>
      </c>
      <c r="D1022" s="317">
        <v>75</v>
      </c>
      <c r="E1022" s="317" t="s">
        <v>36</v>
      </c>
      <c r="F1022" s="241">
        <f t="shared" si="167"/>
        <v>44.15204</v>
      </c>
      <c r="G1022" s="241">
        <v>7.9890599999999994</v>
      </c>
      <c r="H1022" s="241">
        <v>12</v>
      </c>
      <c r="I1022" s="241">
        <v>24.162979999999997</v>
      </c>
      <c r="J1022" s="241">
        <v>4020.7000000000003</v>
      </c>
      <c r="K1022" s="318">
        <v>24.162979999999997</v>
      </c>
      <c r="L1022" s="241">
        <v>4020.7000000000003</v>
      </c>
      <c r="M1022" s="242">
        <f t="shared" si="168"/>
        <v>6.0096450866764482E-3</v>
      </c>
      <c r="N1022" s="354">
        <v>50.685000000000002</v>
      </c>
      <c r="O1022" s="319">
        <f t="shared" si="169"/>
        <v>0.30459886121819579</v>
      </c>
      <c r="P1022" s="315">
        <f t="shared" si="170"/>
        <v>360.57870520058685</v>
      </c>
      <c r="Q1022" s="320">
        <f t="shared" si="171"/>
        <v>18.275931673091744</v>
      </c>
    </row>
    <row r="1023" spans="1:17" x14ac:dyDescent="0.2">
      <c r="A1023" s="1167"/>
      <c r="B1023" s="11">
        <v>9</v>
      </c>
      <c r="C1023" s="356" t="s">
        <v>687</v>
      </c>
      <c r="D1023" s="317">
        <v>45</v>
      </c>
      <c r="E1023" s="317">
        <v>1977</v>
      </c>
      <c r="F1023" s="241">
        <f t="shared" si="167"/>
        <v>27.711999999999996</v>
      </c>
      <c r="G1023" s="241">
        <v>6.3459199999999996</v>
      </c>
      <c r="H1023" s="241">
        <v>7.2</v>
      </c>
      <c r="I1023" s="241">
        <v>14.166079999999999</v>
      </c>
      <c r="J1023" s="241">
        <v>2328.87</v>
      </c>
      <c r="K1023" s="318">
        <v>14.166079999999999</v>
      </c>
      <c r="L1023" s="241">
        <v>2328.87</v>
      </c>
      <c r="M1023" s="242">
        <f t="shared" si="168"/>
        <v>6.08281269456861E-3</v>
      </c>
      <c r="N1023" s="354">
        <v>50.685000000000002</v>
      </c>
      <c r="O1023" s="319">
        <f t="shared" si="169"/>
        <v>0.30830736142421</v>
      </c>
      <c r="P1023" s="315">
        <f t="shared" si="170"/>
        <v>364.96876167411665</v>
      </c>
      <c r="Q1023" s="320">
        <f t="shared" si="171"/>
        <v>18.498441685452601</v>
      </c>
    </row>
    <row r="1024" spans="1:17" ht="12" thickBot="1" x14ac:dyDescent="0.25">
      <c r="A1024" s="1217"/>
      <c r="B1024" s="38">
        <v>10</v>
      </c>
      <c r="C1024" s="365"/>
      <c r="D1024" s="388"/>
      <c r="E1024" s="388"/>
      <c r="F1024" s="463"/>
      <c r="G1024" s="463"/>
      <c r="H1024" s="463"/>
      <c r="I1024" s="463"/>
      <c r="J1024" s="463"/>
      <c r="K1024" s="464"/>
      <c r="L1024" s="463"/>
      <c r="M1024" s="381"/>
      <c r="N1024" s="382"/>
      <c r="O1024" s="389"/>
      <c r="P1024" s="390"/>
      <c r="Q1024" s="391"/>
    </row>
    <row r="1025" spans="1:17" x14ac:dyDescent="0.2">
      <c r="A1025" s="1218" t="s">
        <v>229</v>
      </c>
      <c r="B1025" s="12">
        <v>1</v>
      </c>
      <c r="C1025" s="329" t="s">
        <v>688</v>
      </c>
      <c r="D1025" s="322">
        <v>30</v>
      </c>
      <c r="E1025" s="322" t="s">
        <v>36</v>
      </c>
      <c r="F1025" s="324">
        <f t="shared" si="167"/>
        <v>21.47</v>
      </c>
      <c r="G1025" s="324">
        <v>3.2862800000000001</v>
      </c>
      <c r="H1025" s="324">
        <v>4.8</v>
      </c>
      <c r="I1025" s="323">
        <v>13.38372</v>
      </c>
      <c r="J1025" s="324">
        <v>1511.9</v>
      </c>
      <c r="K1025" s="325">
        <v>13.38372</v>
      </c>
      <c r="L1025" s="324">
        <v>1511.9</v>
      </c>
      <c r="M1025" s="326">
        <f>K1025/L1025</f>
        <v>8.8522521330775834E-3</v>
      </c>
      <c r="N1025" s="395">
        <v>50.685000000000002</v>
      </c>
      <c r="O1025" s="327">
        <f t="shared" si="169"/>
        <v>0.44867639936503734</v>
      </c>
      <c r="P1025" s="327">
        <f t="shared" si="170"/>
        <v>531.13512798465501</v>
      </c>
      <c r="Q1025" s="328">
        <f t="shared" si="171"/>
        <v>26.920583961902242</v>
      </c>
    </row>
    <row r="1026" spans="1:17" x14ac:dyDescent="0.2">
      <c r="A1026" s="1219"/>
      <c r="B1026" s="45">
        <v>2</v>
      </c>
      <c r="C1026" s="329" t="s">
        <v>689</v>
      </c>
      <c r="D1026" s="322">
        <v>100</v>
      </c>
      <c r="E1026" s="322">
        <v>1966</v>
      </c>
      <c r="F1026" s="323">
        <f t="shared" si="167"/>
        <v>68.61636</v>
      </c>
      <c r="G1026" s="323">
        <v>10.001623</v>
      </c>
      <c r="H1026" s="323">
        <v>16</v>
      </c>
      <c r="I1026" s="323">
        <v>42.614736999999998</v>
      </c>
      <c r="J1026" s="323">
        <v>4377.1000000000004</v>
      </c>
      <c r="K1026" s="330">
        <v>42.614736999999998</v>
      </c>
      <c r="L1026" s="323">
        <v>4377.1000000000004</v>
      </c>
      <c r="M1026" s="326">
        <f>K1026/L1026</f>
        <v>9.7358381119919575E-3</v>
      </c>
      <c r="N1026" s="395">
        <v>50.685000000000002</v>
      </c>
      <c r="O1026" s="327">
        <f t="shared" si="169"/>
        <v>0.4934609547063124</v>
      </c>
      <c r="P1026" s="327">
        <f t="shared" si="170"/>
        <v>584.15028671951745</v>
      </c>
      <c r="Q1026" s="328">
        <f t="shared" si="171"/>
        <v>29.607657282378742</v>
      </c>
    </row>
    <row r="1027" spans="1:17" x14ac:dyDescent="0.2">
      <c r="A1027" s="1219"/>
      <c r="B1027" s="13">
        <v>3</v>
      </c>
      <c r="C1027" s="397" t="s">
        <v>690</v>
      </c>
      <c r="D1027" s="322">
        <v>45</v>
      </c>
      <c r="E1027" s="322">
        <v>1990</v>
      </c>
      <c r="F1027" s="323">
        <f t="shared" si="167"/>
        <v>35.020000000000003</v>
      </c>
      <c r="G1027" s="323">
        <v>5.0994000000000002</v>
      </c>
      <c r="H1027" s="323">
        <v>7.2</v>
      </c>
      <c r="I1027" s="323">
        <v>22.720600000000001</v>
      </c>
      <c r="J1027" s="323">
        <v>2325.4500000000003</v>
      </c>
      <c r="K1027" s="330">
        <v>22.720600000000001</v>
      </c>
      <c r="L1027" s="323">
        <v>2325.4500000000003</v>
      </c>
      <c r="M1027" s="331">
        <f t="shared" ref="M1027:M1033" si="172">K1027/L1027</f>
        <v>9.7704100281665908E-3</v>
      </c>
      <c r="N1027" s="395">
        <v>50.685000000000002</v>
      </c>
      <c r="O1027" s="327">
        <f t="shared" si="169"/>
        <v>0.49521323227762365</v>
      </c>
      <c r="P1027" s="327">
        <f t="shared" si="170"/>
        <v>586.22460168999544</v>
      </c>
      <c r="Q1027" s="332">
        <f t="shared" si="171"/>
        <v>29.71279393665742</v>
      </c>
    </row>
    <row r="1028" spans="1:17" x14ac:dyDescent="0.2">
      <c r="A1028" s="1219"/>
      <c r="B1028" s="13">
        <v>4</v>
      </c>
      <c r="C1028" s="397" t="s">
        <v>453</v>
      </c>
      <c r="D1028" s="322">
        <v>75</v>
      </c>
      <c r="E1028" s="322">
        <v>1973</v>
      </c>
      <c r="F1028" s="323">
        <f t="shared" si="167"/>
        <v>58.566000000000003</v>
      </c>
      <c r="G1028" s="323">
        <v>6.9408500000000002</v>
      </c>
      <c r="H1028" s="323">
        <v>12</v>
      </c>
      <c r="I1028" s="323">
        <v>39.625149999999998</v>
      </c>
      <c r="J1028" s="323">
        <v>4015.42</v>
      </c>
      <c r="K1028" s="330">
        <v>39.625149999999998</v>
      </c>
      <c r="L1028" s="323">
        <v>4015.42</v>
      </c>
      <c r="M1028" s="331">
        <f t="shared" si="172"/>
        <v>9.8682454139293017E-3</v>
      </c>
      <c r="N1028" s="395">
        <v>50.685000000000002</v>
      </c>
      <c r="O1028" s="398">
        <f t="shared" si="169"/>
        <v>0.50017201880500672</v>
      </c>
      <c r="P1028" s="327">
        <f t="shared" si="170"/>
        <v>592.09472483575814</v>
      </c>
      <c r="Q1028" s="332">
        <f t="shared" si="171"/>
        <v>30.010321128300401</v>
      </c>
    </row>
    <row r="1029" spans="1:17" x14ac:dyDescent="0.2">
      <c r="A1029" s="1219"/>
      <c r="B1029" s="13">
        <v>5</v>
      </c>
      <c r="C1029" s="397" t="s">
        <v>691</v>
      </c>
      <c r="D1029" s="322">
        <v>50</v>
      </c>
      <c r="E1029" s="322">
        <v>1969</v>
      </c>
      <c r="F1029" s="323">
        <f t="shared" si="167"/>
        <v>39.74268</v>
      </c>
      <c r="G1029" s="323">
        <v>4.9294200000000004</v>
      </c>
      <c r="H1029" s="323">
        <v>8</v>
      </c>
      <c r="I1029" s="323">
        <v>26.81326</v>
      </c>
      <c r="J1029" s="323">
        <v>2597.4</v>
      </c>
      <c r="K1029" s="330">
        <v>26.81326</v>
      </c>
      <c r="L1029" s="323">
        <v>2597.4</v>
      </c>
      <c r="M1029" s="331">
        <f t="shared" si="172"/>
        <v>1.0323115423115422E-2</v>
      </c>
      <c r="N1029" s="395">
        <v>50.685000000000002</v>
      </c>
      <c r="O1029" s="398">
        <f t="shared" si="169"/>
        <v>0.52322710522060523</v>
      </c>
      <c r="P1029" s="327">
        <f t="shared" si="170"/>
        <v>619.38692538692533</v>
      </c>
      <c r="Q1029" s="332">
        <f t="shared" si="171"/>
        <v>31.393626313236314</v>
      </c>
    </row>
    <row r="1030" spans="1:17" x14ac:dyDescent="0.2">
      <c r="A1030" s="1219"/>
      <c r="B1030" s="13">
        <v>6</v>
      </c>
      <c r="C1030" s="397" t="s">
        <v>452</v>
      </c>
      <c r="D1030" s="322">
        <v>100</v>
      </c>
      <c r="E1030" s="322">
        <v>1972</v>
      </c>
      <c r="F1030" s="323">
        <f t="shared" si="167"/>
        <v>76.397000000000006</v>
      </c>
      <c r="G1030" s="323">
        <v>11.841939999999999</v>
      </c>
      <c r="H1030" s="323">
        <v>16</v>
      </c>
      <c r="I1030" s="323">
        <v>48.555060000000005</v>
      </c>
      <c r="J1030" s="323">
        <v>4372.32</v>
      </c>
      <c r="K1030" s="330">
        <v>48.555060000000005</v>
      </c>
      <c r="L1030" s="323">
        <v>4372.32</v>
      </c>
      <c r="M1030" s="331">
        <f t="shared" si="172"/>
        <v>1.1105102096827316E-2</v>
      </c>
      <c r="N1030" s="395">
        <v>50.685000000000002</v>
      </c>
      <c r="O1030" s="398">
        <f t="shared" si="169"/>
        <v>0.56286209977769253</v>
      </c>
      <c r="P1030" s="327">
        <f t="shared" si="170"/>
        <v>666.30612580963896</v>
      </c>
      <c r="Q1030" s="332">
        <f t="shared" si="171"/>
        <v>33.771725986661551</v>
      </c>
    </row>
    <row r="1031" spans="1:17" x14ac:dyDescent="0.2">
      <c r="A1031" s="1219"/>
      <c r="B1031" s="13">
        <v>7</v>
      </c>
      <c r="C1031" s="397" t="s">
        <v>692</v>
      </c>
      <c r="D1031" s="322">
        <v>60</v>
      </c>
      <c r="E1031" s="322">
        <v>1970</v>
      </c>
      <c r="F1031" s="323">
        <f t="shared" si="167"/>
        <v>46.291020000000003</v>
      </c>
      <c r="G1031" s="323">
        <v>6.1192799999999998</v>
      </c>
      <c r="H1031" s="323">
        <v>9.6</v>
      </c>
      <c r="I1031" s="323">
        <v>30.571740000000002</v>
      </c>
      <c r="J1031" s="323">
        <v>2701.09</v>
      </c>
      <c r="K1031" s="330">
        <v>30.571740000000002</v>
      </c>
      <c r="L1031" s="323">
        <v>2701.09</v>
      </c>
      <c r="M1031" s="331">
        <f t="shared" si="172"/>
        <v>1.1318297428075332E-2</v>
      </c>
      <c r="N1031" s="395">
        <v>50.685000000000002</v>
      </c>
      <c r="O1031" s="398">
        <f t="shared" si="169"/>
        <v>0.57366790514199817</v>
      </c>
      <c r="P1031" s="327">
        <f t="shared" si="170"/>
        <v>679.09784568451994</v>
      </c>
      <c r="Q1031" s="332">
        <f t="shared" si="171"/>
        <v>34.420074308519894</v>
      </c>
    </row>
    <row r="1032" spans="1:17" x14ac:dyDescent="0.2">
      <c r="A1032" s="1219"/>
      <c r="B1032" s="13">
        <v>8</v>
      </c>
      <c r="C1032" s="397" t="s">
        <v>693</v>
      </c>
      <c r="D1032" s="322">
        <v>45</v>
      </c>
      <c r="E1032" s="322">
        <v>1985</v>
      </c>
      <c r="F1032" s="323">
        <f t="shared" si="167"/>
        <v>39.875999999999998</v>
      </c>
      <c r="G1032" s="323">
        <v>6.1759400000000007</v>
      </c>
      <c r="H1032" s="323">
        <v>7.2</v>
      </c>
      <c r="I1032" s="323">
        <v>26.500059999999998</v>
      </c>
      <c r="J1032" s="323">
        <v>2323.9900000000002</v>
      </c>
      <c r="K1032" s="330">
        <v>26.500059999999998</v>
      </c>
      <c r="L1032" s="323">
        <v>2323.9900000000002</v>
      </c>
      <c r="M1032" s="331">
        <f t="shared" si="172"/>
        <v>1.1402828755717536E-2</v>
      </c>
      <c r="N1032" s="395">
        <v>50.685000000000002</v>
      </c>
      <c r="O1032" s="398">
        <f t="shared" si="169"/>
        <v>0.57795237548354328</v>
      </c>
      <c r="P1032" s="327">
        <f t="shared" si="170"/>
        <v>684.16972534305205</v>
      </c>
      <c r="Q1032" s="332">
        <f t="shared" si="171"/>
        <v>34.677142529012592</v>
      </c>
    </row>
    <row r="1033" spans="1:17" x14ac:dyDescent="0.2">
      <c r="A1033" s="1219"/>
      <c r="B1033" s="13">
        <v>9</v>
      </c>
      <c r="C1033" s="397" t="s">
        <v>694</v>
      </c>
      <c r="D1033" s="322">
        <v>60</v>
      </c>
      <c r="E1033" s="322" t="s">
        <v>36</v>
      </c>
      <c r="F1033" s="323">
        <f t="shared" si="167"/>
        <v>48.268000000000001</v>
      </c>
      <c r="G1033" s="323">
        <v>7.3091400000000002</v>
      </c>
      <c r="H1033" s="323">
        <v>9.6</v>
      </c>
      <c r="I1033" s="323">
        <v>31.35886</v>
      </c>
      <c r="J1033" s="323">
        <v>2701.06</v>
      </c>
      <c r="K1033" s="330">
        <v>31.35886</v>
      </c>
      <c r="L1033" s="323">
        <v>2701.06</v>
      </c>
      <c r="M1033" s="331">
        <f t="shared" si="172"/>
        <v>1.1609834657504831E-2</v>
      </c>
      <c r="N1033" s="395">
        <v>50.685000000000002</v>
      </c>
      <c r="O1033" s="398">
        <f t="shared" si="169"/>
        <v>0.58844446961563235</v>
      </c>
      <c r="P1033" s="327">
        <f t="shared" si="170"/>
        <v>696.59007945028986</v>
      </c>
      <c r="Q1033" s="332">
        <f t="shared" si="171"/>
        <v>35.30666817693794</v>
      </c>
    </row>
    <row r="1034" spans="1:17" ht="12" thickBot="1" x14ac:dyDescent="0.25">
      <c r="A1034" s="1220"/>
      <c r="B1034" s="15">
        <v>10</v>
      </c>
      <c r="C1034" s="399"/>
      <c r="D1034" s="400"/>
      <c r="E1034" s="400"/>
      <c r="F1034" s="441"/>
      <c r="G1034" s="441"/>
      <c r="H1034" s="441"/>
      <c r="I1034" s="441"/>
      <c r="J1034" s="441"/>
      <c r="K1034" s="442"/>
      <c r="L1034" s="441"/>
      <c r="M1034" s="402"/>
      <c r="N1034" s="401"/>
      <c r="O1034" s="403"/>
      <c r="P1034" s="403"/>
      <c r="Q1034" s="404"/>
    </row>
    <row r="1035" spans="1:17" x14ac:dyDescent="0.2">
      <c r="A1035" s="1221" t="s">
        <v>230</v>
      </c>
      <c r="B1035" s="62">
        <v>1</v>
      </c>
      <c r="C1035" s="366" t="s">
        <v>695</v>
      </c>
      <c r="D1035" s="405">
        <v>45</v>
      </c>
      <c r="E1035" s="405">
        <v>1982</v>
      </c>
      <c r="F1035" s="245">
        <f t="shared" si="167"/>
        <v>48.256</v>
      </c>
      <c r="G1035" s="245">
        <v>4.9294200000000004</v>
      </c>
      <c r="H1035" s="245">
        <v>7.2</v>
      </c>
      <c r="I1035" s="245">
        <v>36.126579999999997</v>
      </c>
      <c r="J1035" s="245">
        <v>2313.9900000000002</v>
      </c>
      <c r="K1035" s="333">
        <v>36.126579999999997</v>
      </c>
      <c r="L1035" s="334">
        <v>2313.9900000000002</v>
      </c>
      <c r="M1035" s="335">
        <f>K1035/L1035</f>
        <v>1.5612245515322016E-2</v>
      </c>
      <c r="N1035" s="368">
        <v>50.685000000000002</v>
      </c>
      <c r="O1035" s="336">
        <f>M1035*N1035</f>
        <v>0.79130666394409643</v>
      </c>
      <c r="P1035" s="336">
        <f>M1035*60*1000</f>
        <v>936.73473091932101</v>
      </c>
      <c r="Q1035" s="337">
        <f>P1035*N1035/1000</f>
        <v>47.478399836645792</v>
      </c>
    </row>
    <row r="1036" spans="1:17" x14ac:dyDescent="0.2">
      <c r="A1036" s="1174"/>
      <c r="B1036" s="58">
        <v>2</v>
      </c>
      <c r="C1036" s="367" t="s">
        <v>329</v>
      </c>
      <c r="D1036" s="407">
        <v>45</v>
      </c>
      <c r="E1036" s="407">
        <v>1982</v>
      </c>
      <c r="F1036" s="247">
        <f t="shared" si="167"/>
        <v>48.480000000000004</v>
      </c>
      <c r="G1036" s="247">
        <v>4.7594400000000006</v>
      </c>
      <c r="H1036" s="247">
        <v>7.2</v>
      </c>
      <c r="I1036" s="247">
        <v>36.520560000000003</v>
      </c>
      <c r="J1036" s="247">
        <v>2328.9500000000003</v>
      </c>
      <c r="K1036" s="338">
        <v>36.520560000000003</v>
      </c>
      <c r="L1036" s="247">
        <v>2328.9500000000003</v>
      </c>
      <c r="M1036" s="246">
        <f t="shared" ref="M1036:M1043" si="173">K1036/L1036</f>
        <v>1.5681126687992441E-2</v>
      </c>
      <c r="N1036" s="368">
        <v>50.685000000000002</v>
      </c>
      <c r="O1036" s="248">
        <f t="shared" ref="O1036:O1043" si="174">M1036*N1036</f>
        <v>0.79479790618089685</v>
      </c>
      <c r="P1036" s="336">
        <f t="shared" ref="P1036:P1043" si="175">M1036*60*1000</f>
        <v>940.86760127954653</v>
      </c>
      <c r="Q1036" s="249">
        <f t="shared" ref="Q1036:Q1043" si="176">P1036*N1036/1000</f>
        <v>47.68787437085382</v>
      </c>
    </row>
    <row r="1037" spans="1:17" x14ac:dyDescent="0.2">
      <c r="A1037" s="1174"/>
      <c r="B1037" s="58">
        <v>3</v>
      </c>
      <c r="C1037" s="367" t="s">
        <v>696</v>
      </c>
      <c r="D1037" s="407">
        <v>40</v>
      </c>
      <c r="E1037" s="407">
        <v>1985</v>
      </c>
      <c r="F1037" s="247">
        <f t="shared" si="167"/>
        <v>35.865000000000002</v>
      </c>
      <c r="G1037" s="247">
        <v>3.7395600000000004</v>
      </c>
      <c r="H1037" s="247">
        <v>6.4</v>
      </c>
      <c r="I1037" s="247">
        <v>25.725439999999999</v>
      </c>
      <c r="J1037" s="247">
        <v>1638.65</v>
      </c>
      <c r="K1037" s="338">
        <v>25.725439999999999</v>
      </c>
      <c r="L1037" s="247">
        <v>1638.65</v>
      </c>
      <c r="M1037" s="246">
        <f t="shared" si="173"/>
        <v>1.5699166997223322E-2</v>
      </c>
      <c r="N1037" s="368">
        <v>50.685000000000002</v>
      </c>
      <c r="O1037" s="248">
        <f t="shared" si="174"/>
        <v>0.79571227925426413</v>
      </c>
      <c r="P1037" s="336">
        <f t="shared" si="175"/>
        <v>941.95001983339932</v>
      </c>
      <c r="Q1037" s="249">
        <f t="shared" si="176"/>
        <v>47.742736755255848</v>
      </c>
    </row>
    <row r="1038" spans="1:17" x14ac:dyDescent="0.2">
      <c r="A1038" s="1174"/>
      <c r="B1038" s="58">
        <v>4</v>
      </c>
      <c r="C1038" s="367" t="s">
        <v>697</v>
      </c>
      <c r="D1038" s="407">
        <v>65</v>
      </c>
      <c r="E1038" s="407">
        <v>1985</v>
      </c>
      <c r="F1038" s="247">
        <f t="shared" si="167"/>
        <v>52.051680000000005</v>
      </c>
      <c r="G1038" s="247">
        <v>4.8727600000000004</v>
      </c>
      <c r="H1038" s="247">
        <v>10.4</v>
      </c>
      <c r="I1038" s="247">
        <v>36.778919999999999</v>
      </c>
      <c r="J1038" s="247">
        <v>2333.23</v>
      </c>
      <c r="K1038" s="338">
        <v>36.778919999999999</v>
      </c>
      <c r="L1038" s="247">
        <v>2333.23</v>
      </c>
      <c r="M1038" s="246">
        <f t="shared" si="173"/>
        <v>1.5763092365519045E-2</v>
      </c>
      <c r="N1038" s="368">
        <v>50.685000000000002</v>
      </c>
      <c r="O1038" s="248">
        <f t="shared" si="174"/>
        <v>0.7989523365463328</v>
      </c>
      <c r="P1038" s="336">
        <f t="shared" si="175"/>
        <v>945.78554193114269</v>
      </c>
      <c r="Q1038" s="249">
        <f t="shared" si="176"/>
        <v>47.937140192779964</v>
      </c>
    </row>
    <row r="1039" spans="1:17" x14ac:dyDescent="0.2">
      <c r="A1039" s="1174"/>
      <c r="B1039" s="58">
        <v>5</v>
      </c>
      <c r="C1039" s="367" t="s">
        <v>698</v>
      </c>
      <c r="D1039" s="407">
        <v>45</v>
      </c>
      <c r="E1039" s="407">
        <v>1991</v>
      </c>
      <c r="F1039" s="247">
        <f t="shared" si="167"/>
        <v>50.680999999999997</v>
      </c>
      <c r="G1039" s="247">
        <v>6.00596</v>
      </c>
      <c r="H1039" s="247">
        <v>7.2</v>
      </c>
      <c r="I1039" s="247">
        <v>37.47504</v>
      </c>
      <c r="J1039" s="247">
        <v>2325.7000000000003</v>
      </c>
      <c r="K1039" s="338">
        <v>37.47504</v>
      </c>
      <c r="L1039" s="247">
        <v>2325.7000000000003</v>
      </c>
      <c r="M1039" s="246">
        <f t="shared" si="173"/>
        <v>1.6113445414283868E-2</v>
      </c>
      <c r="N1039" s="368">
        <v>50.685000000000002</v>
      </c>
      <c r="O1039" s="248">
        <f>M1039*N1039</f>
        <v>0.81670998082297785</v>
      </c>
      <c r="P1039" s="336">
        <f t="shared" si="175"/>
        <v>966.80672485703212</v>
      </c>
      <c r="Q1039" s="249">
        <f>P1039*N1039/1000</f>
        <v>49.002598849378671</v>
      </c>
    </row>
    <row r="1040" spans="1:17" x14ac:dyDescent="0.2">
      <c r="A1040" s="1174"/>
      <c r="B1040" s="58">
        <v>6</v>
      </c>
      <c r="C1040" s="367" t="s">
        <v>454</v>
      </c>
      <c r="D1040" s="407">
        <v>18</v>
      </c>
      <c r="E1040" s="407" t="s">
        <v>36</v>
      </c>
      <c r="F1040" s="247">
        <f t="shared" si="167"/>
        <v>21.058</v>
      </c>
      <c r="G1040" s="247">
        <v>2.3525230000000001</v>
      </c>
      <c r="H1040" s="247">
        <v>2.88</v>
      </c>
      <c r="I1040" s="247">
        <v>15.825477000000001</v>
      </c>
      <c r="J1040" s="247">
        <v>980.91</v>
      </c>
      <c r="K1040" s="338">
        <v>15.825477000000001</v>
      </c>
      <c r="L1040" s="247">
        <v>980.91</v>
      </c>
      <c r="M1040" s="246">
        <f t="shared" si="173"/>
        <v>1.6133464843869471E-2</v>
      </c>
      <c r="N1040" s="368">
        <v>50.685000000000002</v>
      </c>
      <c r="O1040" s="248">
        <f t="shared" si="174"/>
        <v>0.81772466561152413</v>
      </c>
      <c r="P1040" s="336">
        <f t="shared" si="175"/>
        <v>968.00789063216826</v>
      </c>
      <c r="Q1040" s="249">
        <f t="shared" si="176"/>
        <v>49.063479936691451</v>
      </c>
    </row>
    <row r="1041" spans="1:17" x14ac:dyDescent="0.2">
      <c r="A1041" s="1174"/>
      <c r="B1041" s="58">
        <v>7</v>
      </c>
      <c r="C1041" s="367" t="s">
        <v>699</v>
      </c>
      <c r="D1041" s="407">
        <v>30</v>
      </c>
      <c r="E1041" s="407">
        <v>1991</v>
      </c>
      <c r="F1041" s="247">
        <f t="shared" si="167"/>
        <v>32.896000000000001</v>
      </c>
      <c r="G1041" s="247">
        <v>3.7962200000000004</v>
      </c>
      <c r="H1041" s="247">
        <v>4.8</v>
      </c>
      <c r="I1041" s="247">
        <v>24.299780000000002</v>
      </c>
      <c r="J1041" s="247">
        <v>1503.25</v>
      </c>
      <c r="K1041" s="338">
        <v>24.299780000000002</v>
      </c>
      <c r="L1041" s="247">
        <v>1503.25</v>
      </c>
      <c r="M1041" s="246">
        <f t="shared" si="173"/>
        <v>1.6164829536005322E-2</v>
      </c>
      <c r="N1041" s="368">
        <v>50.685000000000002</v>
      </c>
      <c r="O1041" s="248">
        <f t="shared" si="174"/>
        <v>0.81931438503242981</v>
      </c>
      <c r="P1041" s="336">
        <f t="shared" si="175"/>
        <v>969.88977216031935</v>
      </c>
      <c r="Q1041" s="249">
        <f t="shared" si="176"/>
        <v>49.158863101945791</v>
      </c>
    </row>
    <row r="1042" spans="1:17" x14ac:dyDescent="0.2">
      <c r="A1042" s="1174"/>
      <c r="B1042" s="58">
        <v>8</v>
      </c>
      <c r="C1042" s="367" t="s">
        <v>700</v>
      </c>
      <c r="D1042" s="407">
        <v>18</v>
      </c>
      <c r="E1042" s="407" t="s">
        <v>36</v>
      </c>
      <c r="F1042" s="247">
        <f t="shared" si="167"/>
        <v>21.811020000000003</v>
      </c>
      <c r="G1042" s="247">
        <v>2.0964200000000002</v>
      </c>
      <c r="H1042" s="247">
        <v>2.88</v>
      </c>
      <c r="I1042" s="247">
        <v>16.834600000000002</v>
      </c>
      <c r="J1042" s="247">
        <v>1026.2</v>
      </c>
      <c r="K1042" s="338">
        <v>16.834600000000002</v>
      </c>
      <c r="L1042" s="247">
        <v>1026.2</v>
      </c>
      <c r="M1042" s="246">
        <f t="shared" si="173"/>
        <v>1.6404794387059055E-2</v>
      </c>
      <c r="N1042" s="368">
        <v>50.685000000000002</v>
      </c>
      <c r="O1042" s="248">
        <f t="shared" si="174"/>
        <v>0.83147700350808829</v>
      </c>
      <c r="P1042" s="336">
        <f t="shared" si="175"/>
        <v>984.28766322354329</v>
      </c>
      <c r="Q1042" s="249">
        <f t="shared" si="176"/>
        <v>49.888620210485293</v>
      </c>
    </row>
    <row r="1043" spans="1:17" x14ac:dyDescent="0.2">
      <c r="A1043" s="1174"/>
      <c r="B1043" s="58">
        <v>9</v>
      </c>
      <c r="C1043" s="367" t="s">
        <v>455</v>
      </c>
      <c r="D1043" s="407">
        <v>45</v>
      </c>
      <c r="E1043" s="407">
        <v>1978</v>
      </c>
      <c r="F1043" s="247">
        <f t="shared" si="167"/>
        <v>51.47072</v>
      </c>
      <c r="G1043" s="247">
        <v>5.7793200000000002</v>
      </c>
      <c r="H1043" s="247">
        <v>7.2</v>
      </c>
      <c r="I1043" s="247">
        <v>38.491399999999999</v>
      </c>
      <c r="J1043" s="247">
        <v>2335.67</v>
      </c>
      <c r="K1043" s="338">
        <v>38.491399999999999</v>
      </c>
      <c r="L1043" s="247">
        <v>2335.67</v>
      </c>
      <c r="M1043" s="246">
        <f t="shared" si="173"/>
        <v>1.6479810932195044E-2</v>
      </c>
      <c r="N1043" s="368">
        <v>50.685000000000002</v>
      </c>
      <c r="O1043" s="248">
        <f t="shared" si="174"/>
        <v>0.83527921709830588</v>
      </c>
      <c r="P1043" s="336">
        <f t="shared" si="175"/>
        <v>988.78865593170258</v>
      </c>
      <c r="Q1043" s="249">
        <f t="shared" si="176"/>
        <v>50.116753025898348</v>
      </c>
    </row>
    <row r="1044" spans="1:17" ht="12" thickBot="1" x14ac:dyDescent="0.25">
      <c r="A1044" s="1222"/>
      <c r="B1044" s="59">
        <v>10</v>
      </c>
      <c r="C1044" s="369"/>
      <c r="D1044" s="410"/>
      <c r="E1044" s="410"/>
      <c r="F1044" s="428"/>
      <c r="G1044" s="428"/>
      <c r="H1044" s="428"/>
      <c r="I1044" s="428"/>
      <c r="J1044" s="428"/>
      <c r="K1044" s="443"/>
      <c r="L1044" s="428"/>
      <c r="M1044" s="383"/>
      <c r="N1044" s="384"/>
      <c r="O1044" s="370"/>
      <c r="P1044" s="370"/>
      <c r="Q1044" s="371"/>
    </row>
    <row r="1045" spans="1:17" x14ac:dyDescent="0.2">
      <c r="A1045" s="1223" t="s">
        <v>238</v>
      </c>
      <c r="B1045" s="16">
        <v>1</v>
      </c>
      <c r="C1045" s="339" t="s">
        <v>701</v>
      </c>
      <c r="D1045" s="340">
        <v>18</v>
      </c>
      <c r="E1045" s="340">
        <v>1974</v>
      </c>
      <c r="F1045" s="292">
        <f t="shared" ref="F1045:F1053" si="177">G1045+H1045+I1045</f>
        <v>20.022000000000002</v>
      </c>
      <c r="G1045" s="292">
        <v>1.47316</v>
      </c>
      <c r="H1045" s="292">
        <v>2.88</v>
      </c>
      <c r="I1045" s="292">
        <v>15.668840000000001</v>
      </c>
      <c r="J1045" s="292">
        <v>794.45</v>
      </c>
      <c r="K1045" s="341">
        <v>15.668840000000001</v>
      </c>
      <c r="L1045" s="342">
        <v>794.45</v>
      </c>
      <c r="M1045" s="343">
        <f>K1045/L1045</f>
        <v>1.9722877462395368E-2</v>
      </c>
      <c r="N1045" s="314">
        <v>50.685000000000002</v>
      </c>
      <c r="O1045" s="344">
        <f>M1045*N1045</f>
        <v>0.99965404418150927</v>
      </c>
      <c r="P1045" s="344">
        <f>M1045*60*1000</f>
        <v>1183.3726477437222</v>
      </c>
      <c r="Q1045" s="345">
        <f>P1045*N1045/1000</f>
        <v>59.979242650890562</v>
      </c>
    </row>
    <row r="1046" spans="1:17" x14ac:dyDescent="0.2">
      <c r="A1046" s="1224"/>
      <c r="B1046" s="17">
        <v>2</v>
      </c>
      <c r="C1046" s="373" t="s">
        <v>273</v>
      </c>
      <c r="D1046" s="414">
        <v>50</v>
      </c>
      <c r="E1046" s="414">
        <v>1981</v>
      </c>
      <c r="F1046" s="251">
        <f t="shared" si="177"/>
        <v>33.93</v>
      </c>
      <c r="G1046" s="251">
        <v>0</v>
      </c>
      <c r="H1046" s="251">
        <v>0</v>
      </c>
      <c r="I1046" s="251">
        <v>33.93</v>
      </c>
      <c r="J1046" s="251">
        <v>1718.54</v>
      </c>
      <c r="K1046" s="347">
        <v>33.93</v>
      </c>
      <c r="L1046" s="251">
        <v>1718.54</v>
      </c>
      <c r="M1046" s="250">
        <f t="shared" ref="M1046:M1053" si="178">K1046/L1046</f>
        <v>1.9743503206209923E-2</v>
      </c>
      <c r="N1046" s="314">
        <v>50.685000000000002</v>
      </c>
      <c r="O1046" s="252">
        <f t="shared" ref="O1046:O1053" si="179">M1046*N1046</f>
        <v>1.00069946000675</v>
      </c>
      <c r="P1046" s="344">
        <f t="shared" ref="P1046:P1053" si="180">M1046*60*1000</f>
        <v>1184.6101923725953</v>
      </c>
      <c r="Q1046" s="253">
        <f t="shared" ref="Q1046:Q1053" si="181">P1046*N1046/1000</f>
        <v>60.041967600404995</v>
      </c>
    </row>
    <row r="1047" spans="1:17" x14ac:dyDescent="0.2">
      <c r="A1047" s="1224"/>
      <c r="B1047" s="17">
        <v>3</v>
      </c>
      <c r="C1047" s="373" t="s">
        <v>456</v>
      </c>
      <c r="D1047" s="414">
        <v>65</v>
      </c>
      <c r="E1047" s="414">
        <v>1989</v>
      </c>
      <c r="F1047" s="251">
        <f t="shared" si="177"/>
        <v>62.42</v>
      </c>
      <c r="G1047" s="251">
        <v>3.6262400000000001</v>
      </c>
      <c r="H1047" s="251">
        <v>10.16</v>
      </c>
      <c r="I1047" s="251">
        <v>48.633760000000002</v>
      </c>
      <c r="J1047" s="251">
        <v>2358.4</v>
      </c>
      <c r="K1047" s="347">
        <v>48.633760000000002</v>
      </c>
      <c r="L1047" s="251">
        <v>2358.4</v>
      </c>
      <c r="M1047" s="250">
        <f t="shared" si="178"/>
        <v>2.0621506105834464E-2</v>
      </c>
      <c r="N1047" s="314">
        <v>50.685000000000002</v>
      </c>
      <c r="O1047" s="252">
        <f t="shared" si="179"/>
        <v>1.04520103697422</v>
      </c>
      <c r="P1047" s="344">
        <f t="shared" si="180"/>
        <v>1237.2903663500679</v>
      </c>
      <c r="Q1047" s="253">
        <f t="shared" si="181"/>
        <v>62.712062218453191</v>
      </c>
    </row>
    <row r="1048" spans="1:17" x14ac:dyDescent="0.2">
      <c r="A1048" s="1225"/>
      <c r="B1048" s="17">
        <v>4</v>
      </c>
      <c r="C1048" s="373" t="s">
        <v>457</v>
      </c>
      <c r="D1048" s="414">
        <v>8</v>
      </c>
      <c r="E1048" s="414">
        <v>1970</v>
      </c>
      <c r="F1048" s="251">
        <f t="shared" si="177"/>
        <v>10.643000000000001</v>
      </c>
      <c r="G1048" s="251">
        <v>1.0198800000000001</v>
      </c>
      <c r="H1048" s="251">
        <v>1.28</v>
      </c>
      <c r="I1048" s="251">
        <v>8.3431200000000008</v>
      </c>
      <c r="J1048" s="251">
        <v>403.87</v>
      </c>
      <c r="K1048" s="347">
        <v>8.3431200000000008</v>
      </c>
      <c r="L1048" s="251">
        <v>403.87</v>
      </c>
      <c r="M1048" s="250">
        <f t="shared" si="178"/>
        <v>2.0657934483868573E-2</v>
      </c>
      <c r="N1048" s="314">
        <v>50.685000000000002</v>
      </c>
      <c r="O1048" s="252">
        <f t="shared" si="179"/>
        <v>1.0470474093148787</v>
      </c>
      <c r="P1048" s="344">
        <f t="shared" si="180"/>
        <v>1239.4760690321145</v>
      </c>
      <c r="Q1048" s="253">
        <f t="shared" si="181"/>
        <v>62.822844558892726</v>
      </c>
    </row>
    <row r="1049" spans="1:17" x14ac:dyDescent="0.2">
      <c r="A1049" s="1225"/>
      <c r="B1049" s="17">
        <v>5</v>
      </c>
      <c r="C1049" s="373" t="s">
        <v>330</v>
      </c>
      <c r="D1049" s="414">
        <v>22</v>
      </c>
      <c r="E1049" s="414">
        <v>1990</v>
      </c>
      <c r="F1049" s="251">
        <f t="shared" si="177"/>
        <v>36.47</v>
      </c>
      <c r="G1049" s="251">
        <v>2.9463200000000001</v>
      </c>
      <c r="H1049" s="251">
        <v>3.52</v>
      </c>
      <c r="I1049" s="251">
        <v>30.003679999999999</v>
      </c>
      <c r="J1049" s="251">
        <v>1435.18</v>
      </c>
      <c r="K1049" s="347">
        <v>30.003679999999999</v>
      </c>
      <c r="L1049" s="251">
        <v>1435.18</v>
      </c>
      <c r="M1049" s="250">
        <f t="shared" si="178"/>
        <v>2.090586546635265E-2</v>
      </c>
      <c r="N1049" s="314">
        <v>50.685000000000002</v>
      </c>
      <c r="O1049" s="252">
        <f t="shared" si="179"/>
        <v>1.0596137911620842</v>
      </c>
      <c r="P1049" s="344">
        <f t="shared" si="180"/>
        <v>1254.351927981159</v>
      </c>
      <c r="Q1049" s="253">
        <f t="shared" si="181"/>
        <v>63.576827469725046</v>
      </c>
    </row>
    <row r="1050" spans="1:17" x14ac:dyDescent="0.2">
      <c r="A1050" s="1225"/>
      <c r="B1050" s="17">
        <v>6</v>
      </c>
      <c r="C1050" s="373" t="s">
        <v>702</v>
      </c>
      <c r="D1050" s="414">
        <v>48</v>
      </c>
      <c r="E1050" s="414">
        <v>1987</v>
      </c>
      <c r="F1050" s="251">
        <f t="shared" si="177"/>
        <v>46.760999999999996</v>
      </c>
      <c r="G1050" s="251">
        <v>4.1928400000000003</v>
      </c>
      <c r="H1050" s="251">
        <v>7.36</v>
      </c>
      <c r="I1050" s="251">
        <v>35.208159999999999</v>
      </c>
      <c r="J1050" s="251">
        <v>1659.41</v>
      </c>
      <c r="K1050" s="347">
        <v>35.208159999999999</v>
      </c>
      <c r="L1050" s="251">
        <v>1659.41</v>
      </c>
      <c r="M1050" s="250">
        <f t="shared" si="178"/>
        <v>2.1217276019790166E-2</v>
      </c>
      <c r="N1050" s="314">
        <v>50.685000000000002</v>
      </c>
      <c r="O1050" s="252">
        <f t="shared" si="179"/>
        <v>1.0753976350630645</v>
      </c>
      <c r="P1050" s="344">
        <f t="shared" si="180"/>
        <v>1273.0365611874099</v>
      </c>
      <c r="Q1050" s="253">
        <f t="shared" si="181"/>
        <v>64.52385810378388</v>
      </c>
    </row>
    <row r="1051" spans="1:17" x14ac:dyDescent="0.2">
      <c r="A1051" s="1225"/>
      <c r="B1051" s="17">
        <v>7</v>
      </c>
      <c r="C1051" s="373" t="s">
        <v>703</v>
      </c>
      <c r="D1051" s="414">
        <v>120</v>
      </c>
      <c r="E1051" s="414" t="s">
        <v>36</v>
      </c>
      <c r="F1051" s="251">
        <f t="shared" si="177"/>
        <v>91.44</v>
      </c>
      <c r="G1051" s="251">
        <v>0</v>
      </c>
      <c r="H1051" s="251">
        <v>0</v>
      </c>
      <c r="I1051" s="251">
        <v>91.44</v>
      </c>
      <c r="J1051" s="251">
        <v>4260.09</v>
      </c>
      <c r="K1051" s="347">
        <v>91.44</v>
      </c>
      <c r="L1051" s="251">
        <v>4260.09</v>
      </c>
      <c r="M1051" s="250">
        <f t="shared" si="178"/>
        <v>2.1464335260522664E-2</v>
      </c>
      <c r="N1051" s="314">
        <v>50.685000000000002</v>
      </c>
      <c r="O1051" s="252">
        <f t="shared" si="179"/>
        <v>1.0879198326795914</v>
      </c>
      <c r="P1051" s="344">
        <f t="shared" si="180"/>
        <v>1287.8601156313598</v>
      </c>
      <c r="Q1051" s="253">
        <f t="shared" si="181"/>
        <v>65.275189960775478</v>
      </c>
    </row>
    <row r="1052" spans="1:17" x14ac:dyDescent="0.2">
      <c r="A1052" s="1225"/>
      <c r="B1052" s="17">
        <v>8</v>
      </c>
      <c r="C1052" s="373" t="s">
        <v>704</v>
      </c>
      <c r="D1052" s="414">
        <v>9</v>
      </c>
      <c r="E1052" s="414" t="s">
        <v>36</v>
      </c>
      <c r="F1052" s="251">
        <f t="shared" si="177"/>
        <v>11.835999999999999</v>
      </c>
      <c r="G1052" s="251">
        <v>0</v>
      </c>
      <c r="H1052" s="251">
        <v>0</v>
      </c>
      <c r="I1052" s="251">
        <v>11.835999999999999</v>
      </c>
      <c r="J1052" s="251">
        <v>513.52</v>
      </c>
      <c r="K1052" s="347">
        <v>11.835999999999999</v>
      </c>
      <c r="L1052" s="251">
        <v>513.52</v>
      </c>
      <c r="M1052" s="250">
        <f t="shared" si="178"/>
        <v>2.3048761489328554E-2</v>
      </c>
      <c r="N1052" s="314">
        <v>50.685000000000002</v>
      </c>
      <c r="O1052" s="252">
        <f t="shared" si="179"/>
        <v>1.1682264760866179</v>
      </c>
      <c r="P1052" s="344">
        <f t="shared" si="180"/>
        <v>1382.9256893597133</v>
      </c>
      <c r="Q1052" s="253">
        <f t="shared" si="181"/>
        <v>70.093588565197081</v>
      </c>
    </row>
    <row r="1053" spans="1:17" x14ac:dyDescent="0.2">
      <c r="A1053" s="1225"/>
      <c r="B1053" s="17">
        <v>9</v>
      </c>
      <c r="C1053" s="417" t="s">
        <v>458</v>
      </c>
      <c r="D1053" s="414">
        <v>9</v>
      </c>
      <c r="E1053" s="414" t="s">
        <v>36</v>
      </c>
      <c r="F1053" s="373">
        <f t="shared" si="177"/>
        <v>13.581</v>
      </c>
      <c r="G1053" s="373">
        <v>0</v>
      </c>
      <c r="H1053" s="373">
        <v>0</v>
      </c>
      <c r="I1053" s="378">
        <v>13.581</v>
      </c>
      <c r="J1053" s="378">
        <v>513.61</v>
      </c>
      <c r="K1053" s="378">
        <v>13.581</v>
      </c>
      <c r="L1053" s="373">
        <v>513.61</v>
      </c>
      <c r="M1053" s="250">
        <f t="shared" si="178"/>
        <v>2.6442242168182081E-2</v>
      </c>
      <c r="N1053" s="314">
        <v>50.685000000000002</v>
      </c>
      <c r="O1053" s="252">
        <f t="shared" si="179"/>
        <v>1.3402250442943089</v>
      </c>
      <c r="P1053" s="344">
        <f t="shared" si="180"/>
        <v>1586.5345300909248</v>
      </c>
      <c r="Q1053" s="253">
        <f t="shared" si="181"/>
        <v>80.413502657658526</v>
      </c>
    </row>
    <row r="1054" spans="1:17" ht="12" thickBot="1" x14ac:dyDescent="0.25">
      <c r="A1054" s="1226"/>
      <c r="B1054" s="18">
        <v>10</v>
      </c>
      <c r="C1054" s="418"/>
      <c r="D1054" s="419"/>
      <c r="E1054" s="419"/>
      <c r="F1054" s="374"/>
      <c r="G1054" s="374"/>
      <c r="H1054" s="374"/>
      <c r="I1054" s="374"/>
      <c r="J1054" s="374"/>
      <c r="K1054" s="374"/>
      <c r="L1054" s="374"/>
      <c r="M1054" s="379"/>
      <c r="N1054" s="374"/>
      <c r="O1054" s="375"/>
      <c r="P1054" s="375"/>
      <c r="Q1054" s="376"/>
    </row>
    <row r="1056" spans="1:17" ht="15" x14ac:dyDescent="0.2">
      <c r="A1056" s="1180" t="s">
        <v>274</v>
      </c>
      <c r="B1056" s="1180"/>
      <c r="C1056" s="1180"/>
      <c r="D1056" s="1180"/>
      <c r="E1056" s="1180"/>
      <c r="F1056" s="1180"/>
      <c r="G1056" s="1180"/>
      <c r="H1056" s="1180"/>
      <c r="I1056" s="1180"/>
      <c r="J1056" s="1180"/>
      <c r="K1056" s="1180"/>
      <c r="L1056" s="1180"/>
      <c r="M1056" s="1180"/>
      <c r="N1056" s="1180"/>
      <c r="O1056" s="1180"/>
      <c r="P1056" s="1180"/>
      <c r="Q1056" s="1180"/>
    </row>
    <row r="1057" spans="1:17" ht="13.5" thickBot="1" x14ac:dyDescent="0.25">
      <c r="A1057" s="460"/>
      <c r="B1057" s="460"/>
      <c r="C1057" s="460"/>
      <c r="D1057" s="460"/>
      <c r="E1057" s="1165" t="s">
        <v>268</v>
      </c>
      <c r="F1057" s="1165"/>
      <c r="G1057" s="1165"/>
      <c r="H1057" s="1165"/>
      <c r="I1057" s="460">
        <v>1.2</v>
      </c>
      <c r="J1057" s="460" t="s">
        <v>267</v>
      </c>
      <c r="K1057" s="460" t="s">
        <v>269</v>
      </c>
      <c r="L1057" s="461">
        <v>504</v>
      </c>
      <c r="M1057" s="460"/>
      <c r="N1057" s="460"/>
      <c r="O1057" s="460"/>
      <c r="P1057" s="460"/>
      <c r="Q1057" s="460"/>
    </row>
    <row r="1058" spans="1:17" x14ac:dyDescent="0.2">
      <c r="A1058" s="1181" t="s">
        <v>1</v>
      </c>
      <c r="B1058" s="1183" t="s">
        <v>0</v>
      </c>
      <c r="C1058" s="1185" t="s">
        <v>2</v>
      </c>
      <c r="D1058" s="1185" t="s">
        <v>3</v>
      </c>
      <c r="E1058" s="1185" t="s">
        <v>11</v>
      </c>
      <c r="F1058" s="1188" t="s">
        <v>12</v>
      </c>
      <c r="G1058" s="1189"/>
      <c r="H1058" s="1189"/>
      <c r="I1058" s="1190"/>
      <c r="J1058" s="1185" t="s">
        <v>4</v>
      </c>
      <c r="K1058" s="1185" t="s">
        <v>13</v>
      </c>
      <c r="L1058" s="1185" t="s">
        <v>5</v>
      </c>
      <c r="M1058" s="1185" t="s">
        <v>6</v>
      </c>
      <c r="N1058" s="1185" t="s">
        <v>14</v>
      </c>
      <c r="O1058" s="1185" t="s">
        <v>15</v>
      </c>
      <c r="P1058" s="1191" t="s">
        <v>22</v>
      </c>
      <c r="Q1058" s="1193" t="s">
        <v>23</v>
      </c>
    </row>
    <row r="1059" spans="1:17" ht="33.75" x14ac:dyDescent="0.2">
      <c r="A1059" s="1182"/>
      <c r="B1059" s="1184"/>
      <c r="C1059" s="1186"/>
      <c r="D1059" s="1187"/>
      <c r="E1059" s="1187"/>
      <c r="F1059" s="706" t="s">
        <v>16</v>
      </c>
      <c r="G1059" s="706" t="s">
        <v>17</v>
      </c>
      <c r="H1059" s="706" t="s">
        <v>18</v>
      </c>
      <c r="I1059" s="706" t="s">
        <v>19</v>
      </c>
      <c r="J1059" s="1187"/>
      <c r="K1059" s="1187"/>
      <c r="L1059" s="1187"/>
      <c r="M1059" s="1187"/>
      <c r="N1059" s="1187"/>
      <c r="O1059" s="1187"/>
      <c r="P1059" s="1192"/>
      <c r="Q1059" s="1194"/>
    </row>
    <row r="1060" spans="1:17" ht="12" thickBot="1" x14ac:dyDescent="0.25">
      <c r="A1060" s="1227"/>
      <c r="B1060" s="1228"/>
      <c r="C1060" s="1229"/>
      <c r="D1060" s="28" t="s">
        <v>7</v>
      </c>
      <c r="E1060" s="28" t="s">
        <v>8</v>
      </c>
      <c r="F1060" s="28" t="s">
        <v>9</v>
      </c>
      <c r="G1060" s="28" t="s">
        <v>9</v>
      </c>
      <c r="H1060" s="28" t="s">
        <v>9</v>
      </c>
      <c r="I1060" s="28" t="s">
        <v>9</v>
      </c>
      <c r="J1060" s="28" t="s">
        <v>20</v>
      </c>
      <c r="K1060" s="28" t="s">
        <v>9</v>
      </c>
      <c r="L1060" s="28" t="s">
        <v>20</v>
      </c>
      <c r="M1060" s="28" t="s">
        <v>21</v>
      </c>
      <c r="N1060" s="28" t="s">
        <v>294</v>
      </c>
      <c r="O1060" s="28" t="s">
        <v>295</v>
      </c>
      <c r="P1060" s="751" t="s">
        <v>24</v>
      </c>
      <c r="Q1060" s="752" t="s">
        <v>296</v>
      </c>
    </row>
    <row r="1061" spans="1:17" x14ac:dyDescent="0.2">
      <c r="A1061" s="1195" t="s">
        <v>237</v>
      </c>
      <c r="B1061" s="43">
        <v>1</v>
      </c>
      <c r="C1061" s="353"/>
      <c r="D1061" s="311"/>
      <c r="E1061" s="311"/>
      <c r="F1061" s="287"/>
      <c r="G1061" s="287"/>
      <c r="H1061" s="287"/>
      <c r="I1061" s="287"/>
      <c r="J1061" s="287"/>
      <c r="K1061" s="312"/>
      <c r="L1061" s="287"/>
      <c r="M1061" s="313"/>
      <c r="N1061" s="354"/>
      <c r="O1061" s="315"/>
      <c r="P1061" s="315"/>
      <c r="Q1061" s="750"/>
    </row>
    <row r="1062" spans="1:17" x14ac:dyDescent="0.2">
      <c r="A1062" s="1167"/>
      <c r="B1062" s="39">
        <v>2</v>
      </c>
      <c r="C1062" s="356"/>
      <c r="D1062" s="317"/>
      <c r="E1062" s="317"/>
      <c r="F1062" s="287"/>
      <c r="G1062" s="241"/>
      <c r="H1062" s="241"/>
      <c r="I1062" s="241"/>
      <c r="J1062" s="241"/>
      <c r="K1062" s="318"/>
      <c r="L1062" s="241"/>
      <c r="M1062" s="242"/>
      <c r="N1062" s="357"/>
      <c r="O1062" s="319"/>
      <c r="P1062" s="315"/>
      <c r="Q1062" s="320"/>
    </row>
    <row r="1063" spans="1:17" x14ac:dyDescent="0.2">
      <c r="A1063" s="1167"/>
      <c r="B1063" s="39">
        <v>3</v>
      </c>
      <c r="C1063" s="356"/>
      <c r="D1063" s="317"/>
      <c r="E1063" s="317"/>
      <c r="F1063" s="287"/>
      <c r="G1063" s="241"/>
      <c r="H1063" s="241"/>
      <c r="I1063" s="241"/>
      <c r="J1063" s="241"/>
      <c r="K1063" s="318"/>
      <c r="L1063" s="241"/>
      <c r="M1063" s="242"/>
      <c r="N1063" s="357"/>
      <c r="O1063" s="319"/>
      <c r="P1063" s="315"/>
      <c r="Q1063" s="320"/>
    </row>
    <row r="1064" spans="1:17" x14ac:dyDescent="0.2">
      <c r="A1064" s="1167"/>
      <c r="B1064" s="11">
        <v>4</v>
      </c>
      <c r="C1064" s="356"/>
      <c r="D1064" s="317"/>
      <c r="E1064" s="317"/>
      <c r="F1064" s="287"/>
      <c r="G1064" s="241"/>
      <c r="H1064" s="241"/>
      <c r="I1064" s="241"/>
      <c r="J1064" s="241"/>
      <c r="K1064" s="318"/>
      <c r="L1064" s="241"/>
      <c r="M1064" s="242"/>
      <c r="N1064" s="357"/>
      <c r="O1064" s="319"/>
      <c r="P1064" s="315"/>
      <c r="Q1064" s="320"/>
    </row>
    <row r="1065" spans="1:17" x14ac:dyDescent="0.2">
      <c r="A1065" s="1167"/>
      <c r="B1065" s="11">
        <v>5</v>
      </c>
      <c r="C1065" s="356"/>
      <c r="D1065" s="317"/>
      <c r="E1065" s="317"/>
      <c r="F1065" s="287"/>
      <c r="G1065" s="241"/>
      <c r="H1065" s="241"/>
      <c r="I1065" s="241"/>
      <c r="J1065" s="241"/>
      <c r="K1065" s="318"/>
      <c r="L1065" s="241"/>
      <c r="M1065" s="242"/>
      <c r="N1065" s="357"/>
      <c r="O1065" s="319"/>
      <c r="P1065" s="315"/>
      <c r="Q1065" s="320"/>
    </row>
    <row r="1066" spans="1:17" x14ac:dyDescent="0.2">
      <c r="A1066" s="1167"/>
      <c r="B1066" s="11">
        <v>6</v>
      </c>
      <c r="C1066" s="356"/>
      <c r="D1066" s="317"/>
      <c r="E1066" s="317"/>
      <c r="F1066" s="287"/>
      <c r="G1066" s="241"/>
      <c r="H1066" s="241"/>
      <c r="I1066" s="241"/>
      <c r="J1066" s="241"/>
      <c r="K1066" s="318"/>
      <c r="L1066" s="241"/>
      <c r="M1066" s="242"/>
      <c r="N1066" s="357"/>
      <c r="O1066" s="319"/>
      <c r="P1066" s="315"/>
      <c r="Q1066" s="320"/>
    </row>
    <row r="1067" spans="1:17" x14ac:dyDescent="0.2">
      <c r="A1067" s="1167"/>
      <c r="B1067" s="11">
        <v>7</v>
      </c>
      <c r="C1067" s="356"/>
      <c r="D1067" s="317"/>
      <c r="E1067" s="317"/>
      <c r="F1067" s="287"/>
      <c r="G1067" s="241"/>
      <c r="H1067" s="241"/>
      <c r="I1067" s="241"/>
      <c r="J1067" s="241"/>
      <c r="K1067" s="318"/>
      <c r="L1067" s="241"/>
      <c r="M1067" s="242"/>
      <c r="N1067" s="357"/>
      <c r="O1067" s="319"/>
      <c r="P1067" s="315"/>
      <c r="Q1067" s="320"/>
    </row>
    <row r="1068" spans="1:17" x14ac:dyDescent="0.2">
      <c r="A1068" s="1167"/>
      <c r="B1068" s="11">
        <v>8</v>
      </c>
      <c r="C1068" s="356"/>
      <c r="D1068" s="317"/>
      <c r="E1068" s="317"/>
      <c r="F1068" s="287"/>
      <c r="G1068" s="241"/>
      <c r="H1068" s="241"/>
      <c r="I1068" s="241"/>
      <c r="J1068" s="241"/>
      <c r="K1068" s="318"/>
      <c r="L1068" s="241"/>
      <c r="M1068" s="242"/>
      <c r="N1068" s="357"/>
      <c r="O1068" s="319"/>
      <c r="P1068" s="315"/>
      <c r="Q1068" s="320"/>
    </row>
    <row r="1069" spans="1:17" x14ac:dyDescent="0.2">
      <c r="A1069" s="1167"/>
      <c r="B1069" s="11">
        <v>9</v>
      </c>
      <c r="C1069" s="356"/>
      <c r="D1069" s="317"/>
      <c r="E1069" s="317"/>
      <c r="F1069" s="287"/>
      <c r="G1069" s="241"/>
      <c r="H1069" s="241"/>
      <c r="I1069" s="241"/>
      <c r="J1069" s="241"/>
      <c r="K1069" s="318"/>
      <c r="L1069" s="241"/>
      <c r="M1069" s="242"/>
      <c r="N1069" s="357"/>
      <c r="O1069" s="319"/>
      <c r="P1069" s="315"/>
      <c r="Q1069" s="320"/>
    </row>
    <row r="1070" spans="1:17" ht="12" thickBot="1" x14ac:dyDescent="0.25">
      <c r="A1070" s="1168"/>
      <c r="B1070" s="30">
        <v>10</v>
      </c>
      <c r="C1070" s="362"/>
      <c r="D1070" s="363"/>
      <c r="E1070" s="363"/>
      <c r="F1070" s="446"/>
      <c r="G1070" s="290"/>
      <c r="H1070" s="290"/>
      <c r="I1070" s="290"/>
      <c r="J1070" s="290"/>
      <c r="K1070" s="447"/>
      <c r="L1070" s="290"/>
      <c r="M1070" s="291"/>
      <c r="N1070" s="364"/>
      <c r="O1070" s="448"/>
      <c r="P1070" s="449"/>
      <c r="Q1070" s="450"/>
    </row>
    <row r="1071" spans="1:17" x14ac:dyDescent="0.2">
      <c r="A1071" s="1196" t="s">
        <v>229</v>
      </c>
      <c r="B1071" s="31">
        <v>1</v>
      </c>
      <c r="C1071" s="321"/>
      <c r="D1071" s="451"/>
      <c r="E1071" s="451"/>
      <c r="F1071" s="452"/>
      <c r="G1071" s="324"/>
      <c r="H1071" s="324"/>
      <c r="I1071" s="324"/>
      <c r="J1071" s="324"/>
      <c r="K1071" s="325"/>
      <c r="L1071" s="324"/>
      <c r="M1071" s="453"/>
      <c r="N1071" s="394"/>
      <c r="O1071" s="454"/>
      <c r="P1071" s="454"/>
      <c r="Q1071" s="455"/>
    </row>
    <row r="1072" spans="1:17" x14ac:dyDescent="0.2">
      <c r="A1072" s="1197"/>
      <c r="B1072" s="45">
        <v>2</v>
      </c>
      <c r="C1072" s="329"/>
      <c r="D1072" s="322"/>
      <c r="E1072" s="456"/>
      <c r="F1072" s="457"/>
      <c r="G1072" s="458"/>
      <c r="H1072" s="323"/>
      <c r="I1072" s="323"/>
      <c r="J1072" s="323"/>
      <c r="K1072" s="330"/>
      <c r="L1072" s="323"/>
      <c r="M1072" s="326"/>
      <c r="N1072" s="396"/>
      <c r="O1072" s="327"/>
      <c r="P1072" s="327"/>
      <c r="Q1072" s="328"/>
    </row>
    <row r="1073" spans="1:17" x14ac:dyDescent="0.2">
      <c r="A1073" s="1197"/>
      <c r="B1073" s="13">
        <v>3</v>
      </c>
      <c r="C1073" s="397"/>
      <c r="D1073" s="322"/>
      <c r="E1073" s="456"/>
      <c r="F1073" s="457"/>
      <c r="G1073" s="458"/>
      <c r="H1073" s="323"/>
      <c r="I1073" s="323"/>
      <c r="J1073" s="323"/>
      <c r="K1073" s="330"/>
      <c r="L1073" s="323"/>
      <c r="M1073" s="331"/>
      <c r="N1073" s="396"/>
      <c r="O1073" s="327"/>
      <c r="P1073" s="327"/>
      <c r="Q1073" s="332"/>
    </row>
    <row r="1074" spans="1:17" x14ac:dyDescent="0.2">
      <c r="A1074" s="1197"/>
      <c r="B1074" s="13">
        <v>4</v>
      </c>
      <c r="C1074" s="397"/>
      <c r="D1074" s="322"/>
      <c r="E1074" s="456"/>
      <c r="F1074" s="457"/>
      <c r="G1074" s="458"/>
      <c r="H1074" s="323"/>
      <c r="I1074" s="323"/>
      <c r="J1074" s="323"/>
      <c r="K1074" s="330"/>
      <c r="L1074" s="323"/>
      <c r="M1074" s="331"/>
      <c r="N1074" s="396"/>
      <c r="O1074" s="398"/>
      <c r="P1074" s="327"/>
      <c r="Q1074" s="332"/>
    </row>
    <row r="1075" spans="1:17" x14ac:dyDescent="0.2">
      <c r="A1075" s="1197"/>
      <c r="B1075" s="13">
        <v>5</v>
      </c>
      <c r="C1075" s="397"/>
      <c r="D1075" s="322"/>
      <c r="E1075" s="456"/>
      <c r="F1075" s="457"/>
      <c r="G1075" s="458"/>
      <c r="H1075" s="323"/>
      <c r="I1075" s="323"/>
      <c r="J1075" s="323"/>
      <c r="K1075" s="330"/>
      <c r="L1075" s="323"/>
      <c r="M1075" s="331"/>
      <c r="N1075" s="396"/>
      <c r="O1075" s="398"/>
      <c r="P1075" s="327"/>
      <c r="Q1075" s="332"/>
    </row>
    <row r="1076" spans="1:17" x14ac:dyDescent="0.2">
      <c r="A1076" s="1197"/>
      <c r="B1076" s="13">
        <v>6</v>
      </c>
      <c r="C1076" s="397"/>
      <c r="D1076" s="322"/>
      <c r="E1076" s="456"/>
      <c r="F1076" s="457"/>
      <c r="G1076" s="458"/>
      <c r="H1076" s="323"/>
      <c r="I1076" s="323"/>
      <c r="J1076" s="323"/>
      <c r="K1076" s="330"/>
      <c r="L1076" s="323"/>
      <c r="M1076" s="331"/>
      <c r="N1076" s="396"/>
      <c r="O1076" s="398"/>
      <c r="P1076" s="327"/>
      <c r="Q1076" s="332"/>
    </row>
    <row r="1077" spans="1:17" x14ac:dyDescent="0.2">
      <c r="A1077" s="1197"/>
      <c r="B1077" s="13">
        <v>7</v>
      </c>
      <c r="C1077" s="397"/>
      <c r="D1077" s="322"/>
      <c r="E1077" s="456"/>
      <c r="F1077" s="457"/>
      <c r="G1077" s="458"/>
      <c r="H1077" s="323"/>
      <c r="I1077" s="323"/>
      <c r="J1077" s="323"/>
      <c r="K1077" s="330"/>
      <c r="L1077" s="323"/>
      <c r="M1077" s="331"/>
      <c r="N1077" s="396"/>
      <c r="O1077" s="398"/>
      <c r="P1077" s="327"/>
      <c r="Q1077" s="332"/>
    </row>
    <row r="1078" spans="1:17" x14ac:dyDescent="0.2">
      <c r="A1078" s="1197"/>
      <c r="B1078" s="13">
        <v>8</v>
      </c>
      <c r="C1078" s="397"/>
      <c r="D1078" s="322"/>
      <c r="E1078" s="456"/>
      <c r="F1078" s="457"/>
      <c r="G1078" s="458"/>
      <c r="H1078" s="323"/>
      <c r="I1078" s="323"/>
      <c r="J1078" s="323"/>
      <c r="K1078" s="330"/>
      <c r="L1078" s="323"/>
      <c r="M1078" s="331"/>
      <c r="N1078" s="396"/>
      <c r="O1078" s="398"/>
      <c r="P1078" s="327"/>
      <c r="Q1078" s="332"/>
    </row>
    <row r="1079" spans="1:17" x14ac:dyDescent="0.2">
      <c r="A1079" s="1198"/>
      <c r="B1079" s="32">
        <v>9</v>
      </c>
      <c r="C1079" s="397"/>
      <c r="D1079" s="322"/>
      <c r="E1079" s="456"/>
      <c r="F1079" s="457"/>
      <c r="G1079" s="458"/>
      <c r="H1079" s="323"/>
      <c r="I1079" s="323"/>
      <c r="J1079" s="323"/>
      <c r="K1079" s="330"/>
      <c r="L1079" s="323"/>
      <c r="M1079" s="331"/>
      <c r="N1079" s="396"/>
      <c r="O1079" s="398"/>
      <c r="P1079" s="327"/>
      <c r="Q1079" s="332"/>
    </row>
    <row r="1080" spans="1:17" ht="12" thickBot="1" x14ac:dyDescent="0.25">
      <c r="A1080" s="1198"/>
      <c r="B1080" s="32">
        <v>10</v>
      </c>
      <c r="C1080" s="831"/>
      <c r="D1080" s="832"/>
      <c r="E1080" s="832"/>
      <c r="F1080" s="972"/>
      <c r="G1080" s="754"/>
      <c r="H1080" s="754"/>
      <c r="I1080" s="754"/>
      <c r="J1080" s="754"/>
      <c r="K1080" s="833"/>
      <c r="L1080" s="754"/>
      <c r="M1080" s="834"/>
      <c r="N1080" s="835"/>
      <c r="O1080" s="836"/>
      <c r="P1080" s="836"/>
      <c r="Q1080" s="837"/>
    </row>
    <row r="1081" spans="1:17" x14ac:dyDescent="0.2">
      <c r="A1081" s="1173" t="s">
        <v>230</v>
      </c>
      <c r="B1081" s="57">
        <v>1</v>
      </c>
      <c r="C1081" s="366" t="s">
        <v>705</v>
      </c>
      <c r="D1081" s="405">
        <v>55</v>
      </c>
      <c r="E1081" s="405" t="s">
        <v>36</v>
      </c>
      <c r="F1081" s="1343">
        <v>51.887</v>
      </c>
      <c r="G1081" s="1343">
        <v>5.4187500000000002</v>
      </c>
      <c r="H1081" s="1344">
        <v>8.8000000000000007</v>
      </c>
      <c r="I1081" s="1343">
        <v>37.667999999999999</v>
      </c>
      <c r="J1081" s="1344">
        <v>2542.62</v>
      </c>
      <c r="K1081" s="1345">
        <v>37.667999999999999</v>
      </c>
      <c r="L1081" s="1344">
        <v>2542.62</v>
      </c>
      <c r="M1081" s="1386">
        <f>K1081/L1081</f>
        <v>1.4814640016990349E-2</v>
      </c>
      <c r="N1081" s="1344">
        <v>59.41</v>
      </c>
      <c r="O1081" s="1387">
        <f>M1081*N1081</f>
        <v>0.88013776340939653</v>
      </c>
      <c r="P1081" s="1387">
        <f>M1081*60*1000</f>
        <v>888.87840101942095</v>
      </c>
      <c r="Q1081" s="1388">
        <f>P1081*N1081/1000</f>
        <v>52.808265804563796</v>
      </c>
    </row>
    <row r="1082" spans="1:17" x14ac:dyDescent="0.2">
      <c r="A1082" s="1174"/>
      <c r="B1082" s="58">
        <v>2</v>
      </c>
      <c r="C1082" s="367" t="s">
        <v>706</v>
      </c>
      <c r="D1082" s="407">
        <v>60</v>
      </c>
      <c r="E1082" s="407" t="s">
        <v>36</v>
      </c>
      <c r="F1082" s="408">
        <v>51.25</v>
      </c>
      <c r="G1082" s="408">
        <v>4.6189999999999998</v>
      </c>
      <c r="H1082" s="377">
        <v>9.6</v>
      </c>
      <c r="I1082" s="408">
        <v>37.030999999999999</v>
      </c>
      <c r="J1082" s="377">
        <v>2501.58</v>
      </c>
      <c r="K1082" s="728">
        <v>37.030999999999999</v>
      </c>
      <c r="L1082" s="377">
        <v>2501.58</v>
      </c>
      <c r="M1082" s="246">
        <f t="shared" ref="M1082:M1090" si="182">K1082/L1082</f>
        <v>1.4803044475891237E-2</v>
      </c>
      <c r="N1082" s="377">
        <v>59.41</v>
      </c>
      <c r="O1082" s="248">
        <f t="shared" ref="O1082:O1090" si="183">M1082*N1082</f>
        <v>0.87944887231269842</v>
      </c>
      <c r="P1082" s="248">
        <f t="shared" ref="P1082:P1090" si="184">M1082*60*1000</f>
        <v>888.18266855347429</v>
      </c>
      <c r="Q1082" s="249">
        <f t="shared" ref="Q1082:Q1090" si="185">P1082*N1082/1000</f>
        <v>52.766932338761904</v>
      </c>
    </row>
    <row r="1083" spans="1:17" x14ac:dyDescent="0.2">
      <c r="A1083" s="1174"/>
      <c r="B1083" s="58">
        <v>3</v>
      </c>
      <c r="C1083" s="367" t="s">
        <v>707</v>
      </c>
      <c r="D1083" s="407">
        <v>45</v>
      </c>
      <c r="E1083" s="407" t="s">
        <v>36</v>
      </c>
      <c r="F1083" s="408">
        <v>52.35</v>
      </c>
      <c r="G1083" s="408">
        <v>5.3019999999999996</v>
      </c>
      <c r="H1083" s="377">
        <v>7.2</v>
      </c>
      <c r="I1083" s="408">
        <v>39.847999999999999</v>
      </c>
      <c r="J1083" s="377">
        <v>2197.71</v>
      </c>
      <c r="K1083" s="728">
        <v>39.847999999999999</v>
      </c>
      <c r="L1083" s="377">
        <v>2197.71</v>
      </c>
      <c r="M1083" s="246">
        <f t="shared" si="182"/>
        <v>1.8131600620646036E-2</v>
      </c>
      <c r="N1083" s="377">
        <v>59.41</v>
      </c>
      <c r="O1083" s="248">
        <f t="shared" si="183"/>
        <v>1.077198392872581</v>
      </c>
      <c r="P1083" s="248">
        <f t="shared" si="184"/>
        <v>1087.8960372387621</v>
      </c>
      <c r="Q1083" s="249">
        <f t="shared" si="185"/>
        <v>64.631903572354858</v>
      </c>
    </row>
    <row r="1084" spans="1:17" x14ac:dyDescent="0.2">
      <c r="A1084" s="1174"/>
      <c r="B1084" s="58">
        <v>4</v>
      </c>
      <c r="C1084" s="367" t="s">
        <v>708</v>
      </c>
      <c r="D1084" s="407">
        <v>45</v>
      </c>
      <c r="E1084" s="407" t="s">
        <v>36</v>
      </c>
      <c r="F1084" s="408">
        <v>46.29</v>
      </c>
      <c r="G1084" s="408">
        <v>3.76</v>
      </c>
      <c r="H1084" s="377">
        <v>7.2</v>
      </c>
      <c r="I1084" s="408">
        <v>35.329000000000001</v>
      </c>
      <c r="J1084" s="377">
        <v>2197.37</v>
      </c>
      <c r="K1084" s="728">
        <v>35.329000000000001</v>
      </c>
      <c r="L1084" s="377">
        <v>2197.37</v>
      </c>
      <c r="M1084" s="246">
        <f t="shared" si="182"/>
        <v>1.6077856710522125E-2</v>
      </c>
      <c r="N1084" s="377">
        <v>59.41</v>
      </c>
      <c r="O1084" s="248">
        <f t="shared" si="183"/>
        <v>0.95518546717211938</v>
      </c>
      <c r="P1084" s="248">
        <f t="shared" si="184"/>
        <v>964.67140263132751</v>
      </c>
      <c r="Q1084" s="249">
        <f t="shared" si="185"/>
        <v>57.311128030327161</v>
      </c>
    </row>
    <row r="1085" spans="1:17" x14ac:dyDescent="0.2">
      <c r="A1085" s="1174"/>
      <c r="B1085" s="58">
        <v>5</v>
      </c>
      <c r="C1085" s="367" t="s">
        <v>709</v>
      </c>
      <c r="D1085" s="407">
        <v>20</v>
      </c>
      <c r="E1085" s="407" t="s">
        <v>36</v>
      </c>
      <c r="F1085" s="408">
        <v>23.512</v>
      </c>
      <c r="G1085" s="408">
        <v>2.931</v>
      </c>
      <c r="H1085" s="377">
        <v>3.2</v>
      </c>
      <c r="I1085" s="408">
        <v>17.381</v>
      </c>
      <c r="J1085" s="377">
        <v>1084.6500000000001</v>
      </c>
      <c r="K1085" s="728">
        <v>17.381</v>
      </c>
      <c r="L1085" s="377">
        <v>1084.6500000000001</v>
      </c>
      <c r="M1085" s="246">
        <f t="shared" si="182"/>
        <v>1.6024524040012908E-2</v>
      </c>
      <c r="N1085" s="377">
        <v>59.41</v>
      </c>
      <c r="O1085" s="248">
        <f t="shared" si="183"/>
        <v>0.95201697321716683</v>
      </c>
      <c r="P1085" s="248">
        <f t="shared" si="184"/>
        <v>961.47144240077444</v>
      </c>
      <c r="Q1085" s="249">
        <f t="shared" si="185"/>
        <v>57.121018393030006</v>
      </c>
    </row>
    <row r="1086" spans="1:17" x14ac:dyDescent="0.2">
      <c r="A1086" s="1174"/>
      <c r="B1086" s="58">
        <v>6</v>
      </c>
      <c r="C1086" s="367"/>
      <c r="D1086" s="407"/>
      <c r="E1086" s="407" t="s">
        <v>36</v>
      </c>
      <c r="F1086" s="408"/>
      <c r="G1086" s="408"/>
      <c r="H1086" s="377"/>
      <c r="I1086" s="408"/>
      <c r="J1086" s="377"/>
      <c r="K1086" s="728"/>
      <c r="L1086" s="377"/>
      <c r="M1086" s="246" t="e">
        <f t="shared" si="182"/>
        <v>#DIV/0!</v>
      </c>
      <c r="N1086" s="377"/>
      <c r="O1086" s="248" t="e">
        <f t="shared" si="183"/>
        <v>#DIV/0!</v>
      </c>
      <c r="P1086" s="248" t="e">
        <f t="shared" si="184"/>
        <v>#DIV/0!</v>
      </c>
      <c r="Q1086" s="249" t="e">
        <f t="shared" si="185"/>
        <v>#DIV/0!</v>
      </c>
    </row>
    <row r="1087" spans="1:17" x14ac:dyDescent="0.2">
      <c r="A1087" s="1174"/>
      <c r="B1087" s="58">
        <v>7</v>
      </c>
      <c r="C1087" s="367"/>
      <c r="D1087" s="407"/>
      <c r="E1087" s="407" t="s">
        <v>36</v>
      </c>
      <c r="F1087" s="408"/>
      <c r="G1087" s="408"/>
      <c r="H1087" s="377"/>
      <c r="I1087" s="408"/>
      <c r="J1087" s="377"/>
      <c r="K1087" s="728"/>
      <c r="L1087" s="377"/>
      <c r="M1087" s="246" t="e">
        <f t="shared" si="182"/>
        <v>#DIV/0!</v>
      </c>
      <c r="N1087" s="377"/>
      <c r="O1087" s="248" t="e">
        <f t="shared" si="183"/>
        <v>#DIV/0!</v>
      </c>
      <c r="P1087" s="248" t="e">
        <f t="shared" si="184"/>
        <v>#DIV/0!</v>
      </c>
      <c r="Q1087" s="249" t="e">
        <f t="shared" si="185"/>
        <v>#DIV/0!</v>
      </c>
    </row>
    <row r="1088" spans="1:17" x14ac:dyDescent="0.2">
      <c r="A1088" s="1174"/>
      <c r="B1088" s="58">
        <v>8</v>
      </c>
      <c r="C1088" s="367"/>
      <c r="D1088" s="407"/>
      <c r="E1088" s="407" t="s">
        <v>36</v>
      </c>
      <c r="F1088" s="408"/>
      <c r="G1088" s="408"/>
      <c r="H1088" s="377"/>
      <c r="I1088" s="408"/>
      <c r="J1088" s="377"/>
      <c r="K1088" s="728"/>
      <c r="L1088" s="377"/>
      <c r="M1088" s="246" t="e">
        <f t="shared" si="182"/>
        <v>#DIV/0!</v>
      </c>
      <c r="N1088" s="377"/>
      <c r="O1088" s="248" t="e">
        <f t="shared" si="183"/>
        <v>#DIV/0!</v>
      </c>
      <c r="P1088" s="248" t="e">
        <f t="shared" si="184"/>
        <v>#DIV/0!</v>
      </c>
      <c r="Q1088" s="249" t="e">
        <f t="shared" si="185"/>
        <v>#DIV/0!</v>
      </c>
    </row>
    <row r="1089" spans="1:17" x14ac:dyDescent="0.2">
      <c r="A1089" s="1174"/>
      <c r="B1089" s="58">
        <v>9</v>
      </c>
      <c r="C1089" s="367"/>
      <c r="D1089" s="407"/>
      <c r="E1089" s="407"/>
      <c r="F1089" s="247"/>
      <c r="G1089" s="247"/>
      <c r="H1089" s="247"/>
      <c r="I1089" s="247"/>
      <c r="J1089" s="247"/>
      <c r="K1089" s="338"/>
      <c r="L1089" s="247"/>
      <c r="M1089" s="246" t="e">
        <f t="shared" si="182"/>
        <v>#DIV/0!</v>
      </c>
      <c r="N1089" s="377"/>
      <c r="O1089" s="248" t="e">
        <f t="shared" si="183"/>
        <v>#DIV/0!</v>
      </c>
      <c r="P1089" s="248" t="e">
        <f t="shared" si="184"/>
        <v>#DIV/0!</v>
      </c>
      <c r="Q1089" s="249" t="e">
        <f t="shared" si="185"/>
        <v>#DIV/0!</v>
      </c>
    </row>
    <row r="1090" spans="1:17" ht="12" thickBot="1" x14ac:dyDescent="0.25">
      <c r="A1090" s="1222"/>
      <c r="B1090" s="59">
        <v>10</v>
      </c>
      <c r="C1090" s="1389"/>
      <c r="D1090" s="1390"/>
      <c r="E1090" s="1390"/>
      <c r="F1090" s="1391"/>
      <c r="G1090" s="1391"/>
      <c r="H1090" s="1391"/>
      <c r="I1090" s="1391"/>
      <c r="J1090" s="1391"/>
      <c r="K1090" s="1392"/>
      <c r="L1090" s="1391"/>
      <c r="M1090" s="1393" t="e">
        <f t="shared" si="182"/>
        <v>#DIV/0!</v>
      </c>
      <c r="N1090" s="1394"/>
      <c r="O1090" s="1395" t="e">
        <f t="shared" si="183"/>
        <v>#DIV/0!</v>
      </c>
      <c r="P1090" s="1395" t="e">
        <f t="shared" si="184"/>
        <v>#DIV/0!</v>
      </c>
      <c r="Q1090" s="1396" t="e">
        <f t="shared" si="185"/>
        <v>#DIV/0!</v>
      </c>
    </row>
    <row r="1091" spans="1:17" x14ac:dyDescent="0.2">
      <c r="A1091" s="1223" t="s">
        <v>238</v>
      </c>
      <c r="B1091" s="16">
        <v>1</v>
      </c>
      <c r="C1091" s="339" t="s">
        <v>710</v>
      </c>
      <c r="D1091" s="340">
        <v>8</v>
      </c>
      <c r="E1091" s="340" t="s">
        <v>36</v>
      </c>
      <c r="F1091" s="412">
        <v>8.4079999999999995</v>
      </c>
      <c r="G1091" s="292">
        <v>0</v>
      </c>
      <c r="H1091" s="292">
        <v>0</v>
      </c>
      <c r="I1091" s="412">
        <v>8.4079999999999995</v>
      </c>
      <c r="J1091" s="372">
        <v>342.1</v>
      </c>
      <c r="K1091" s="729">
        <v>8.4079999999999995</v>
      </c>
      <c r="L1091" s="372">
        <v>342.1</v>
      </c>
      <c r="M1091" s="1397">
        <f>K1091/L1091</f>
        <v>2.4577608886290556E-2</v>
      </c>
      <c r="N1091" s="372">
        <v>59.41</v>
      </c>
      <c r="O1091" s="1398">
        <f>M1091*N1091</f>
        <v>1.4601557439345219</v>
      </c>
      <c r="P1091" s="1398">
        <f>M1091*60*1000</f>
        <v>1474.6565331774332</v>
      </c>
      <c r="Q1091" s="1399">
        <f>P1091*N1091/1000</f>
        <v>87.609344636071299</v>
      </c>
    </row>
    <row r="1092" spans="1:17" x14ac:dyDescent="0.2">
      <c r="A1092" s="1224"/>
      <c r="B1092" s="17">
        <v>2</v>
      </c>
      <c r="C1092" s="373" t="s">
        <v>711</v>
      </c>
      <c r="D1092" s="414">
        <v>12</v>
      </c>
      <c r="E1092" s="414" t="s">
        <v>36</v>
      </c>
      <c r="F1092" s="415">
        <v>17.13</v>
      </c>
      <c r="G1092" s="251">
        <v>0</v>
      </c>
      <c r="H1092" s="251">
        <v>0</v>
      </c>
      <c r="I1092" s="415">
        <v>17.13</v>
      </c>
      <c r="J1092" s="378">
        <v>673.93</v>
      </c>
      <c r="K1092" s="730">
        <v>17.13</v>
      </c>
      <c r="L1092" s="378">
        <v>673.93</v>
      </c>
      <c r="M1092" s="250">
        <f t="shared" ref="M1092:M1097" si="186">K1092/L1092</f>
        <v>2.5418070125977476E-2</v>
      </c>
      <c r="N1092" s="378">
        <v>59.41</v>
      </c>
      <c r="O1092" s="252">
        <f t="shared" ref="O1092:O1097" si="187">M1092*N1092</f>
        <v>1.5100875461843217</v>
      </c>
      <c r="P1092" s="252">
        <f t="shared" ref="P1092:P1097" si="188">M1092*60*1000</f>
        <v>1525.0842075586486</v>
      </c>
      <c r="Q1092" s="253">
        <f t="shared" ref="Q1092:Q1097" si="189">P1092*N1092/1000</f>
        <v>90.605252771059313</v>
      </c>
    </row>
    <row r="1093" spans="1:17" x14ac:dyDescent="0.2">
      <c r="A1093" s="1224"/>
      <c r="B1093" s="17">
        <v>3</v>
      </c>
      <c r="C1093" s="373" t="s">
        <v>459</v>
      </c>
      <c r="D1093" s="414">
        <v>8</v>
      </c>
      <c r="E1093" s="414" t="s">
        <v>36</v>
      </c>
      <c r="F1093" s="415">
        <v>8.8140000000000001</v>
      </c>
      <c r="G1093" s="251">
        <v>0</v>
      </c>
      <c r="H1093" s="251">
        <v>0</v>
      </c>
      <c r="I1093" s="415">
        <v>8.8140000000000001</v>
      </c>
      <c r="J1093" s="378">
        <v>378.95</v>
      </c>
      <c r="K1093" s="730">
        <v>8.8140000000000001</v>
      </c>
      <c r="L1093" s="378">
        <v>378.95</v>
      </c>
      <c r="M1093" s="250">
        <f t="shared" si="186"/>
        <v>2.3259005145797599E-2</v>
      </c>
      <c r="N1093" s="378">
        <v>59.41</v>
      </c>
      <c r="O1093" s="252">
        <f t="shared" si="187"/>
        <v>1.3818174957118352</v>
      </c>
      <c r="P1093" s="252">
        <f t="shared" si="188"/>
        <v>1395.540308747856</v>
      </c>
      <c r="Q1093" s="253">
        <f t="shared" si="189"/>
        <v>82.909049742710124</v>
      </c>
    </row>
    <row r="1094" spans="1:17" x14ac:dyDescent="0.2">
      <c r="A1094" s="1225"/>
      <c r="B1094" s="17">
        <v>4</v>
      </c>
      <c r="C1094" s="373" t="s">
        <v>460</v>
      </c>
      <c r="D1094" s="414">
        <v>8</v>
      </c>
      <c r="E1094" s="414" t="s">
        <v>36</v>
      </c>
      <c r="F1094" s="415">
        <v>10.38</v>
      </c>
      <c r="G1094" s="251">
        <v>0</v>
      </c>
      <c r="H1094" s="378">
        <v>0.02</v>
      </c>
      <c r="I1094" s="415">
        <v>10.38</v>
      </c>
      <c r="J1094" s="378">
        <v>389.52</v>
      </c>
      <c r="K1094" s="730">
        <v>10.36</v>
      </c>
      <c r="L1094" s="378">
        <v>389.52</v>
      </c>
      <c r="M1094" s="250">
        <f t="shared" si="186"/>
        <v>2.6596837132881496E-2</v>
      </c>
      <c r="N1094" s="378">
        <v>59.41</v>
      </c>
      <c r="O1094" s="252">
        <f t="shared" si="187"/>
        <v>1.5801180940644897</v>
      </c>
      <c r="P1094" s="252">
        <f t="shared" si="188"/>
        <v>1595.8102279728896</v>
      </c>
      <c r="Q1094" s="253">
        <f t="shared" si="189"/>
        <v>94.807085643869357</v>
      </c>
    </row>
    <row r="1095" spans="1:17" x14ac:dyDescent="0.2">
      <c r="A1095" s="1225"/>
      <c r="B1095" s="17">
        <v>5</v>
      </c>
      <c r="C1095" s="373" t="s">
        <v>275</v>
      </c>
      <c r="D1095" s="414">
        <v>35</v>
      </c>
      <c r="E1095" s="414" t="s">
        <v>36</v>
      </c>
      <c r="F1095" s="415">
        <v>30.52</v>
      </c>
      <c r="G1095" s="251">
        <v>0</v>
      </c>
      <c r="H1095" s="251">
        <v>0</v>
      </c>
      <c r="I1095" s="415">
        <v>30.52</v>
      </c>
      <c r="J1095" s="378">
        <v>1229.69</v>
      </c>
      <c r="K1095" s="730">
        <v>30.52</v>
      </c>
      <c r="L1095" s="378">
        <v>1229.69</v>
      </c>
      <c r="M1095" s="250">
        <f t="shared" si="186"/>
        <v>2.4819263391586497E-2</v>
      </c>
      <c r="N1095" s="378">
        <v>59.41</v>
      </c>
      <c r="O1095" s="252">
        <f t="shared" si="187"/>
        <v>1.4745124380941537</v>
      </c>
      <c r="P1095" s="252">
        <f t="shared" si="188"/>
        <v>1489.1558034951897</v>
      </c>
      <c r="Q1095" s="253">
        <f t="shared" si="189"/>
        <v>88.470746285649227</v>
      </c>
    </row>
    <row r="1096" spans="1:17" x14ac:dyDescent="0.2">
      <c r="A1096" s="1225"/>
      <c r="B1096" s="17">
        <v>6</v>
      </c>
      <c r="C1096" s="373" t="s">
        <v>712</v>
      </c>
      <c r="D1096" s="414">
        <v>42</v>
      </c>
      <c r="E1096" s="414" t="s">
        <v>36</v>
      </c>
      <c r="F1096" s="415">
        <v>24.51</v>
      </c>
      <c r="G1096" s="251">
        <v>0</v>
      </c>
      <c r="H1096" s="251">
        <v>0</v>
      </c>
      <c r="I1096" s="415">
        <v>24.51</v>
      </c>
      <c r="J1096" s="378">
        <v>1067.17</v>
      </c>
      <c r="K1096" s="730">
        <v>24.51</v>
      </c>
      <c r="L1096" s="378">
        <v>1067.17</v>
      </c>
      <c r="M1096" s="250">
        <f t="shared" si="186"/>
        <v>2.2967287311299982E-2</v>
      </c>
      <c r="N1096" s="378">
        <v>59.41</v>
      </c>
      <c r="O1096" s="252">
        <f t="shared" si="187"/>
        <v>1.3644865391643319</v>
      </c>
      <c r="P1096" s="252">
        <f t="shared" si="188"/>
        <v>1378.0372386779989</v>
      </c>
      <c r="Q1096" s="253">
        <f t="shared" si="189"/>
        <v>81.869192349859901</v>
      </c>
    </row>
    <row r="1097" spans="1:17" x14ac:dyDescent="0.2">
      <c r="A1097" s="1225"/>
      <c r="B1097" s="17">
        <v>7</v>
      </c>
      <c r="C1097" s="373" t="s">
        <v>713</v>
      </c>
      <c r="D1097" s="414">
        <v>8</v>
      </c>
      <c r="E1097" s="414" t="s">
        <v>36</v>
      </c>
      <c r="F1097" s="415">
        <v>10.784000000000001</v>
      </c>
      <c r="G1097" s="415">
        <v>1.351</v>
      </c>
      <c r="H1097" s="378">
        <v>0.08</v>
      </c>
      <c r="I1097" s="415">
        <v>9.3529999999999998</v>
      </c>
      <c r="J1097" s="378">
        <v>400.21</v>
      </c>
      <c r="K1097" s="730">
        <v>9.3529999999999998</v>
      </c>
      <c r="L1097" s="378">
        <v>400.21</v>
      </c>
      <c r="M1097" s="250">
        <f t="shared" si="186"/>
        <v>2.3370230628919818E-2</v>
      </c>
      <c r="N1097" s="378">
        <v>59.41</v>
      </c>
      <c r="O1097" s="252">
        <f t="shared" si="187"/>
        <v>1.3884254016641262</v>
      </c>
      <c r="P1097" s="252">
        <f t="shared" si="188"/>
        <v>1402.2138377351891</v>
      </c>
      <c r="Q1097" s="253">
        <f t="shared" si="189"/>
        <v>83.305524099847574</v>
      </c>
    </row>
    <row r="1098" spans="1:17" x14ac:dyDescent="0.2">
      <c r="A1098" s="1225"/>
      <c r="B1098" s="17">
        <v>8</v>
      </c>
      <c r="C1098" s="373"/>
      <c r="D1098" s="414"/>
      <c r="E1098" s="414"/>
      <c r="F1098" s="251"/>
      <c r="G1098" s="415"/>
      <c r="H1098" s="415"/>
      <c r="I1098" s="415"/>
      <c r="J1098" s="251"/>
      <c r="K1098" s="347"/>
      <c r="L1098" s="378"/>
      <c r="M1098" s="250"/>
      <c r="N1098" s="415"/>
      <c r="O1098" s="252"/>
      <c r="P1098" s="252"/>
      <c r="Q1098" s="253"/>
    </row>
    <row r="1099" spans="1:17" x14ac:dyDescent="0.2">
      <c r="A1099" s="1225"/>
      <c r="B1099" s="17">
        <v>9</v>
      </c>
      <c r="C1099" s="417"/>
      <c r="D1099" s="414"/>
      <c r="E1099" s="414"/>
      <c r="F1099" s="251"/>
      <c r="G1099" s="415"/>
      <c r="H1099" s="415"/>
      <c r="I1099" s="415"/>
      <c r="J1099" s="373"/>
      <c r="K1099" s="347"/>
      <c r="L1099" s="378"/>
      <c r="M1099" s="250"/>
      <c r="N1099" s="415"/>
      <c r="O1099" s="252"/>
      <c r="P1099" s="252"/>
      <c r="Q1099" s="253"/>
    </row>
    <row r="1100" spans="1:17" ht="12" thickBot="1" x14ac:dyDescent="0.25">
      <c r="A1100" s="1226"/>
      <c r="B1100" s="18">
        <v>10</v>
      </c>
      <c r="C1100" s="418"/>
      <c r="D1100" s="419"/>
      <c r="E1100" s="419"/>
      <c r="F1100" s="420"/>
      <c r="G1100" s="421"/>
      <c r="H1100" s="421"/>
      <c r="I1100" s="421"/>
      <c r="J1100" s="374"/>
      <c r="K1100" s="495"/>
      <c r="L1100" s="380"/>
      <c r="M1100" s="379"/>
      <c r="N1100" s="421"/>
      <c r="O1100" s="375"/>
      <c r="P1100" s="375"/>
      <c r="Q1100" s="376"/>
    </row>
    <row r="1105" spans="1:17" ht="15" x14ac:dyDescent="0.2">
      <c r="A1105" s="1180" t="s">
        <v>291</v>
      </c>
      <c r="B1105" s="1180"/>
      <c r="C1105" s="1180"/>
      <c r="D1105" s="1180"/>
      <c r="E1105" s="1180"/>
      <c r="F1105" s="1180"/>
      <c r="G1105" s="1180"/>
      <c r="H1105" s="1180"/>
      <c r="I1105" s="1180"/>
      <c r="J1105" s="1180"/>
      <c r="K1105" s="1180"/>
      <c r="L1105" s="1180"/>
      <c r="M1105" s="1180"/>
      <c r="N1105" s="1180"/>
      <c r="O1105" s="1180"/>
      <c r="P1105" s="1180"/>
      <c r="Q1105" s="1180"/>
    </row>
    <row r="1106" spans="1:17" ht="13.5" thickBot="1" x14ac:dyDescent="0.25">
      <c r="A1106" s="460"/>
      <c r="B1106" s="460"/>
      <c r="C1106" s="460"/>
      <c r="D1106" s="460"/>
      <c r="E1106" s="1165" t="s">
        <v>268</v>
      </c>
      <c r="F1106" s="1165"/>
      <c r="G1106" s="1165"/>
      <c r="H1106" s="1165"/>
      <c r="I1106" s="460">
        <v>0.5</v>
      </c>
      <c r="J1106" s="460" t="s">
        <v>267</v>
      </c>
      <c r="K1106" s="460" t="s">
        <v>269</v>
      </c>
      <c r="L1106" s="461">
        <v>525</v>
      </c>
      <c r="M1106" s="460"/>
      <c r="N1106" s="460"/>
      <c r="O1106" s="460"/>
      <c r="P1106" s="460"/>
      <c r="Q1106" s="460"/>
    </row>
    <row r="1107" spans="1:17" x14ac:dyDescent="0.2">
      <c r="A1107" s="1181" t="s">
        <v>1</v>
      </c>
      <c r="B1107" s="1183" t="s">
        <v>0</v>
      </c>
      <c r="C1107" s="1185" t="s">
        <v>2</v>
      </c>
      <c r="D1107" s="1185" t="s">
        <v>3</v>
      </c>
      <c r="E1107" s="1185" t="s">
        <v>11</v>
      </c>
      <c r="F1107" s="1188" t="s">
        <v>12</v>
      </c>
      <c r="G1107" s="1189"/>
      <c r="H1107" s="1189"/>
      <c r="I1107" s="1190"/>
      <c r="J1107" s="1185" t="s">
        <v>4</v>
      </c>
      <c r="K1107" s="1185" t="s">
        <v>13</v>
      </c>
      <c r="L1107" s="1185" t="s">
        <v>5</v>
      </c>
      <c r="M1107" s="1185" t="s">
        <v>6</v>
      </c>
      <c r="N1107" s="1185" t="s">
        <v>14</v>
      </c>
      <c r="O1107" s="1185" t="s">
        <v>15</v>
      </c>
      <c r="P1107" s="1191" t="s">
        <v>22</v>
      </c>
      <c r="Q1107" s="1193" t="s">
        <v>23</v>
      </c>
    </row>
    <row r="1108" spans="1:17" ht="33.75" x14ac:dyDescent="0.2">
      <c r="A1108" s="1182"/>
      <c r="B1108" s="1184"/>
      <c r="C1108" s="1186"/>
      <c r="D1108" s="1187"/>
      <c r="E1108" s="1187"/>
      <c r="F1108" s="459" t="s">
        <v>16</v>
      </c>
      <c r="G1108" s="459" t="s">
        <v>17</v>
      </c>
      <c r="H1108" s="459" t="s">
        <v>18</v>
      </c>
      <c r="I1108" s="459" t="s">
        <v>19</v>
      </c>
      <c r="J1108" s="1187"/>
      <c r="K1108" s="1187"/>
      <c r="L1108" s="1187"/>
      <c r="M1108" s="1187"/>
      <c r="N1108" s="1187"/>
      <c r="O1108" s="1187"/>
      <c r="P1108" s="1192"/>
      <c r="Q1108" s="1194"/>
    </row>
    <row r="1109" spans="1:17" ht="12" thickBot="1" x14ac:dyDescent="0.25">
      <c r="A1109" s="1182"/>
      <c r="B1109" s="1184"/>
      <c r="C1109" s="1186"/>
      <c r="D1109" s="8" t="s">
        <v>7</v>
      </c>
      <c r="E1109" s="8" t="s">
        <v>8</v>
      </c>
      <c r="F1109" s="8" t="s">
        <v>9</v>
      </c>
      <c r="G1109" s="8" t="s">
        <v>9</v>
      </c>
      <c r="H1109" s="8" t="s">
        <v>9</v>
      </c>
      <c r="I1109" s="8" t="s">
        <v>9</v>
      </c>
      <c r="J1109" s="8" t="s">
        <v>20</v>
      </c>
      <c r="K1109" s="8" t="s">
        <v>9</v>
      </c>
      <c r="L1109" s="8" t="s">
        <v>20</v>
      </c>
      <c r="M1109" s="8" t="s">
        <v>21</v>
      </c>
      <c r="N1109" s="8" t="s">
        <v>294</v>
      </c>
      <c r="O1109" s="8" t="s">
        <v>295</v>
      </c>
      <c r="P1109" s="731" t="s">
        <v>24</v>
      </c>
      <c r="Q1109" s="732" t="s">
        <v>296</v>
      </c>
    </row>
    <row r="1110" spans="1:17" x14ac:dyDescent="0.2">
      <c r="A1110" s="1166" t="s">
        <v>237</v>
      </c>
      <c r="B1110" s="41">
        <v>1</v>
      </c>
      <c r="C1110" s="504" t="s">
        <v>320</v>
      </c>
      <c r="D1110" s="1782">
        <v>30</v>
      </c>
      <c r="E1110" s="1782" t="s">
        <v>36</v>
      </c>
      <c r="F1110" s="505">
        <f>G1110+H1110+I1110</f>
        <v>16.32</v>
      </c>
      <c r="G1110" s="505">
        <v>3.1928999999999998</v>
      </c>
      <c r="H1110" s="505">
        <v>4.72</v>
      </c>
      <c r="I1110" s="505">
        <v>8.4070999999999998</v>
      </c>
      <c r="J1110" s="505">
        <v>1538.89</v>
      </c>
      <c r="K1110" s="506">
        <f>I1110</f>
        <v>8.4070999999999998</v>
      </c>
      <c r="L1110" s="505">
        <f>J1110</f>
        <v>1538.89</v>
      </c>
      <c r="M1110" s="1783">
        <f>K1110/L1110</f>
        <v>5.4630935284523258E-3</v>
      </c>
      <c r="N1110" s="507">
        <v>43.5</v>
      </c>
      <c r="O1110" s="508">
        <f>M1110*N1110</f>
        <v>0.23764456848767618</v>
      </c>
      <c r="P1110" s="508">
        <f>M1110*60*1000</f>
        <v>327.78561170713954</v>
      </c>
      <c r="Q1110" s="1784">
        <f>P1110*N1110/1000</f>
        <v>14.25867410926057</v>
      </c>
    </row>
    <row r="1111" spans="1:17" x14ac:dyDescent="0.2">
      <c r="A1111" s="1167"/>
      <c r="B1111" s="39">
        <v>2</v>
      </c>
      <c r="C1111" s="504" t="s">
        <v>366</v>
      </c>
      <c r="D1111" s="509">
        <v>12</v>
      </c>
      <c r="E1111" s="509" t="s">
        <v>36</v>
      </c>
      <c r="F1111" s="505">
        <f t="shared" ref="F1111:F1119" si="190">G1111+H1111+I1111</f>
        <v>7.0833399999999997</v>
      </c>
      <c r="G1111" s="510">
        <v>1.16374</v>
      </c>
      <c r="H1111" s="510">
        <v>1.92</v>
      </c>
      <c r="I1111" s="510">
        <v>3.9996</v>
      </c>
      <c r="J1111" s="510">
        <v>705.43</v>
      </c>
      <c r="K1111" s="506">
        <f t="shared" ref="K1111:L1119" si="191">I1111</f>
        <v>3.9996</v>
      </c>
      <c r="L1111" s="505">
        <f t="shared" si="191"/>
        <v>705.43</v>
      </c>
      <c r="M1111" s="511">
        <f t="shared" ref="M1111:M1119" si="192">K1111/L1111</f>
        <v>5.6697333541244352E-3</v>
      </c>
      <c r="N1111" s="507">
        <v>43.5</v>
      </c>
      <c r="O1111" s="512">
        <f t="shared" ref="O1111:O1129" si="193">M1111*N1111</f>
        <v>0.24663340090441294</v>
      </c>
      <c r="P1111" s="508">
        <f t="shared" ref="P1111:P1129" si="194">M1111*60*1000</f>
        <v>340.18400124746614</v>
      </c>
      <c r="Q1111" s="1785">
        <f t="shared" ref="Q1111:Q1129" si="195">P1111*N1111/1000</f>
        <v>14.798004054264776</v>
      </c>
    </row>
    <row r="1112" spans="1:17" x14ac:dyDescent="0.2">
      <c r="A1112" s="1167"/>
      <c r="B1112" s="39">
        <v>3</v>
      </c>
      <c r="C1112" s="504" t="s">
        <v>319</v>
      </c>
      <c r="D1112" s="509">
        <v>60</v>
      </c>
      <c r="E1112" s="509" t="s">
        <v>36</v>
      </c>
      <c r="F1112" s="505">
        <f>G1112+H1112+I1112</f>
        <v>34.200000000000003</v>
      </c>
      <c r="G1112" s="510">
        <v>5.4852999999999996</v>
      </c>
      <c r="H1112" s="510">
        <v>9.6</v>
      </c>
      <c r="I1112" s="510">
        <v>19.114699999999999</v>
      </c>
      <c r="J1112" s="510">
        <v>3125.26</v>
      </c>
      <c r="K1112" s="506">
        <f t="shared" si="191"/>
        <v>19.114699999999999</v>
      </c>
      <c r="L1112" s="505">
        <f t="shared" si="191"/>
        <v>3125.26</v>
      </c>
      <c r="M1112" s="511">
        <f t="shared" si="192"/>
        <v>6.1161951325649699E-3</v>
      </c>
      <c r="N1112" s="507">
        <v>43.5</v>
      </c>
      <c r="O1112" s="512">
        <f t="shared" si="193"/>
        <v>0.26605448826657618</v>
      </c>
      <c r="P1112" s="508">
        <f t="shared" si="194"/>
        <v>366.9717079538982</v>
      </c>
      <c r="Q1112" s="1785">
        <f t="shared" si="195"/>
        <v>15.963269295994573</v>
      </c>
    </row>
    <row r="1113" spans="1:17" x14ac:dyDescent="0.2">
      <c r="A1113" s="1167"/>
      <c r="B1113" s="11">
        <v>4</v>
      </c>
      <c r="C1113" s="504" t="s">
        <v>860</v>
      </c>
      <c r="D1113" s="509">
        <v>30</v>
      </c>
      <c r="E1113" s="509" t="s">
        <v>36</v>
      </c>
      <c r="F1113" s="505">
        <f>G1113+H1113+I1113</f>
        <v>17.2</v>
      </c>
      <c r="G1113" s="510">
        <v>2.6743999999999999</v>
      </c>
      <c r="H1113" s="510">
        <v>4.8</v>
      </c>
      <c r="I1113" s="510">
        <v>9.7256</v>
      </c>
      <c r="J1113" s="510">
        <v>1554.23</v>
      </c>
      <c r="K1113" s="506">
        <f t="shared" si="191"/>
        <v>9.7256</v>
      </c>
      <c r="L1113" s="505">
        <f t="shared" si="191"/>
        <v>1554.23</v>
      </c>
      <c r="M1113" s="511">
        <f t="shared" si="192"/>
        <v>6.2575037156662782E-3</v>
      </c>
      <c r="N1113" s="507">
        <v>43.5</v>
      </c>
      <c r="O1113" s="512">
        <f t="shared" si="193"/>
        <v>0.27220141163148309</v>
      </c>
      <c r="P1113" s="508">
        <f t="shared" si="194"/>
        <v>375.4502229399767</v>
      </c>
      <c r="Q1113" s="1785">
        <f t="shared" si="195"/>
        <v>16.332084697888988</v>
      </c>
    </row>
    <row r="1114" spans="1:17" x14ac:dyDescent="0.2">
      <c r="A1114" s="1167"/>
      <c r="B1114" s="11">
        <v>5</v>
      </c>
      <c r="C1114" s="504" t="s">
        <v>321</v>
      </c>
      <c r="D1114" s="509">
        <v>30</v>
      </c>
      <c r="E1114" s="509" t="s">
        <v>36</v>
      </c>
      <c r="F1114" s="505">
        <f t="shared" si="190"/>
        <v>20.326999999999998</v>
      </c>
      <c r="G1114" s="510">
        <v>4.0269000000000004</v>
      </c>
      <c r="H1114" s="510">
        <v>4.8</v>
      </c>
      <c r="I1114" s="510">
        <v>11.5001</v>
      </c>
      <c r="J1114" s="510">
        <v>1720.83</v>
      </c>
      <c r="K1114" s="506">
        <f t="shared" si="191"/>
        <v>11.5001</v>
      </c>
      <c r="L1114" s="505">
        <f t="shared" si="191"/>
        <v>1720.83</v>
      </c>
      <c r="M1114" s="511">
        <f t="shared" si="192"/>
        <v>6.6828797731327324E-3</v>
      </c>
      <c r="N1114" s="507">
        <v>43.5</v>
      </c>
      <c r="O1114" s="512">
        <f t="shared" si="193"/>
        <v>0.29070527013127384</v>
      </c>
      <c r="P1114" s="508">
        <f t="shared" si="194"/>
        <v>400.97278638796399</v>
      </c>
      <c r="Q1114" s="1785">
        <f t="shared" si="195"/>
        <v>17.442316207876434</v>
      </c>
    </row>
    <row r="1115" spans="1:17" x14ac:dyDescent="0.2">
      <c r="A1115" s="1167"/>
      <c r="B1115" s="11">
        <v>6</v>
      </c>
      <c r="C1115" s="842" t="s">
        <v>861</v>
      </c>
      <c r="D1115" s="509">
        <v>55</v>
      </c>
      <c r="E1115" s="509" t="s">
        <v>36</v>
      </c>
      <c r="F1115" s="505">
        <f t="shared" si="190"/>
        <v>30.999400000000001</v>
      </c>
      <c r="G1115" s="510">
        <v>4.6660000000000004</v>
      </c>
      <c r="H1115" s="510">
        <v>8.8000000000000007</v>
      </c>
      <c r="I1115" s="510">
        <v>17.5334</v>
      </c>
      <c r="J1115" s="510">
        <v>2498.02</v>
      </c>
      <c r="K1115" s="506">
        <f t="shared" si="191"/>
        <v>17.5334</v>
      </c>
      <c r="L1115" s="505">
        <f t="shared" si="191"/>
        <v>2498.02</v>
      </c>
      <c r="M1115" s="511">
        <f t="shared" si="192"/>
        <v>7.0189189838351981E-3</v>
      </c>
      <c r="N1115" s="507">
        <v>43.5</v>
      </c>
      <c r="O1115" s="512">
        <f t="shared" si="193"/>
        <v>0.3053229757968311</v>
      </c>
      <c r="P1115" s="508">
        <f t="shared" si="194"/>
        <v>421.13513903011193</v>
      </c>
      <c r="Q1115" s="1785">
        <f t="shared" si="195"/>
        <v>18.319378547809869</v>
      </c>
    </row>
    <row r="1116" spans="1:17" x14ac:dyDescent="0.2">
      <c r="A1116" s="1167"/>
      <c r="B1116" s="11">
        <v>7</v>
      </c>
      <c r="C1116" s="838" t="s">
        <v>553</v>
      </c>
      <c r="D1116" s="509">
        <v>50</v>
      </c>
      <c r="E1116" s="509" t="s">
        <v>36</v>
      </c>
      <c r="F1116" s="505">
        <f t="shared" si="190"/>
        <v>31.85</v>
      </c>
      <c r="G1116" s="510">
        <v>3.8206000000000002</v>
      </c>
      <c r="H1116" s="510">
        <v>8</v>
      </c>
      <c r="I1116" s="510">
        <v>20.029399999999999</v>
      </c>
      <c r="J1116" s="839">
        <v>2625.03</v>
      </c>
      <c r="K1116" s="506">
        <f t="shared" si="191"/>
        <v>20.029399999999999</v>
      </c>
      <c r="L1116" s="505">
        <f t="shared" si="191"/>
        <v>2625.03</v>
      </c>
      <c r="M1116" s="511">
        <f t="shared" si="192"/>
        <v>7.6301604172142783E-3</v>
      </c>
      <c r="N1116" s="507">
        <v>43.5</v>
      </c>
      <c r="O1116" s="512">
        <f t="shared" si="193"/>
        <v>0.33191197814882112</v>
      </c>
      <c r="P1116" s="508">
        <f t="shared" si="194"/>
        <v>457.80962503285673</v>
      </c>
      <c r="Q1116" s="1785">
        <f t="shared" si="195"/>
        <v>19.914718688929266</v>
      </c>
    </row>
    <row r="1117" spans="1:17" x14ac:dyDescent="0.2">
      <c r="A1117" s="1167"/>
      <c r="B1117" s="11">
        <v>8</v>
      </c>
      <c r="C1117" s="840" t="s">
        <v>862</v>
      </c>
      <c r="D1117" s="509">
        <v>19</v>
      </c>
      <c r="E1117" s="509" t="s">
        <v>36</v>
      </c>
      <c r="F1117" s="505">
        <f t="shared" si="190"/>
        <v>15</v>
      </c>
      <c r="G1117" s="510">
        <v>1.1462000000000001</v>
      </c>
      <c r="H1117" s="510">
        <v>3.04</v>
      </c>
      <c r="I1117" s="510">
        <v>10.813800000000001</v>
      </c>
      <c r="J1117" s="841">
        <v>1384.8</v>
      </c>
      <c r="K1117" s="506">
        <f t="shared" si="191"/>
        <v>10.813800000000001</v>
      </c>
      <c r="L1117" s="505">
        <f t="shared" si="191"/>
        <v>1384.8</v>
      </c>
      <c r="M1117" s="511">
        <f t="shared" si="192"/>
        <v>7.8089254766031202E-3</v>
      </c>
      <c r="N1117" s="507">
        <v>43.5</v>
      </c>
      <c r="O1117" s="512">
        <f t="shared" si="193"/>
        <v>0.33968825823223575</v>
      </c>
      <c r="P1117" s="508">
        <f t="shared" si="194"/>
        <v>468.53552859618719</v>
      </c>
      <c r="Q1117" s="1785">
        <f t="shared" si="195"/>
        <v>20.381295493934143</v>
      </c>
    </row>
    <row r="1118" spans="1:17" x14ac:dyDescent="0.2">
      <c r="A1118" s="1167"/>
      <c r="B1118" s="11">
        <v>9</v>
      </c>
      <c r="C1118" s="842" t="s">
        <v>318</v>
      </c>
      <c r="D1118" s="843">
        <v>30</v>
      </c>
      <c r="E1118" s="509" t="s">
        <v>36</v>
      </c>
      <c r="F1118" s="505">
        <f t="shared" si="190"/>
        <v>22.43</v>
      </c>
      <c r="G1118" s="510">
        <v>3.1111</v>
      </c>
      <c r="H1118" s="510">
        <v>4.8</v>
      </c>
      <c r="I1118" s="844">
        <v>14.5189</v>
      </c>
      <c r="J1118" s="841">
        <v>1717.43</v>
      </c>
      <c r="K1118" s="845">
        <f t="shared" si="191"/>
        <v>14.5189</v>
      </c>
      <c r="L1118" s="505">
        <f t="shared" si="191"/>
        <v>1717.43</v>
      </c>
      <c r="M1118" s="511">
        <f t="shared" si="192"/>
        <v>8.4538525587651309E-3</v>
      </c>
      <c r="N1118" s="507">
        <v>43.5</v>
      </c>
      <c r="O1118" s="512">
        <f t="shared" si="193"/>
        <v>0.3677425863062832</v>
      </c>
      <c r="P1118" s="508">
        <f t="shared" si="194"/>
        <v>507.23115352590787</v>
      </c>
      <c r="Q1118" s="1785">
        <f t="shared" si="195"/>
        <v>22.064555178376992</v>
      </c>
    </row>
    <row r="1119" spans="1:17" ht="12" thickBot="1" x14ac:dyDescent="0.25">
      <c r="A1119" s="1168"/>
      <c r="B1119" s="30">
        <v>10</v>
      </c>
      <c r="C1119" s="1786" t="s">
        <v>367</v>
      </c>
      <c r="D1119" s="1787">
        <v>20</v>
      </c>
      <c r="E1119" s="1787" t="s">
        <v>36</v>
      </c>
      <c r="F1119" s="513">
        <f t="shared" si="190"/>
        <v>14.257999999999999</v>
      </c>
      <c r="G1119" s="1788">
        <v>1.7246999999999999</v>
      </c>
      <c r="H1119" s="1788">
        <v>3.2</v>
      </c>
      <c r="I1119" s="1788">
        <v>9.3332999999999995</v>
      </c>
      <c r="J1119" s="1789">
        <v>1040.33</v>
      </c>
      <c r="K1119" s="514">
        <f t="shared" si="191"/>
        <v>9.3332999999999995</v>
      </c>
      <c r="L1119" s="513">
        <f t="shared" si="191"/>
        <v>1040.33</v>
      </c>
      <c r="M1119" s="1790">
        <f t="shared" si="192"/>
        <v>8.9714802033969993E-3</v>
      </c>
      <c r="N1119" s="515">
        <v>43.5</v>
      </c>
      <c r="O1119" s="1791">
        <f t="shared" si="193"/>
        <v>0.39025938884776945</v>
      </c>
      <c r="P1119" s="1792">
        <f t="shared" si="194"/>
        <v>538.28881220381993</v>
      </c>
      <c r="Q1119" s="1793">
        <f t="shared" si="195"/>
        <v>23.415563330866167</v>
      </c>
    </row>
    <row r="1120" spans="1:17" x14ac:dyDescent="0.2">
      <c r="A1120" s="1169" t="s">
        <v>229</v>
      </c>
      <c r="B1120" s="112">
        <v>1</v>
      </c>
      <c r="C1120" s="1794" t="s">
        <v>863</v>
      </c>
      <c r="D1120" s="1795">
        <v>20</v>
      </c>
      <c r="E1120" s="1796">
        <v>1995</v>
      </c>
      <c r="F1120" s="1797">
        <f>G1120+H1120+I1120</f>
        <v>17</v>
      </c>
      <c r="G1120" s="1798">
        <v>1.8426</v>
      </c>
      <c r="H1120" s="1799">
        <v>3.2</v>
      </c>
      <c r="I1120" s="1800">
        <v>11.9574</v>
      </c>
      <c r="J1120" s="1801">
        <v>1035.75</v>
      </c>
      <c r="K1120" s="1802">
        <f>I1120</f>
        <v>11.9574</v>
      </c>
      <c r="L1120" s="1797">
        <f>J1120</f>
        <v>1035.75</v>
      </c>
      <c r="M1120" s="1803">
        <f>K1120/L1120</f>
        <v>1.1544677769732078E-2</v>
      </c>
      <c r="N1120" s="1804">
        <v>43.5</v>
      </c>
      <c r="O1120" s="1805">
        <f t="shared" si="193"/>
        <v>0.50219348298334543</v>
      </c>
      <c r="P1120" s="1805">
        <f t="shared" si="194"/>
        <v>692.6806661839247</v>
      </c>
      <c r="Q1120" s="1806">
        <f t="shared" si="195"/>
        <v>30.131608979000724</v>
      </c>
    </row>
    <row r="1121" spans="1:17" x14ac:dyDescent="0.2">
      <c r="A1121" s="1170"/>
      <c r="B1121" s="136">
        <v>2</v>
      </c>
      <c r="C1121" s="1807" t="s">
        <v>864</v>
      </c>
      <c r="D1121" s="1795">
        <v>30</v>
      </c>
      <c r="E1121" s="1796" t="s">
        <v>36</v>
      </c>
      <c r="F1121" s="1808">
        <f>G1121+H1121+I1121</f>
        <v>28.099999999999998</v>
      </c>
      <c r="G1121" s="1809">
        <v>3.2856999999999998</v>
      </c>
      <c r="H1121" s="1800">
        <v>4.8</v>
      </c>
      <c r="I1121" s="1800">
        <v>20.014299999999999</v>
      </c>
      <c r="J1121" s="1801">
        <v>1714.66</v>
      </c>
      <c r="K1121" s="1810">
        <f t="shared" ref="K1121:L1129" si="196">I1121</f>
        <v>20.014299999999999</v>
      </c>
      <c r="L1121" s="1808">
        <f t="shared" si="196"/>
        <v>1714.66</v>
      </c>
      <c r="M1121" s="1803">
        <f>K1121/L1121</f>
        <v>1.1672459846266896E-2</v>
      </c>
      <c r="N1121" s="1804">
        <v>43.5</v>
      </c>
      <c r="O1121" s="1805">
        <f t="shared" si="193"/>
        <v>0.50775200331260995</v>
      </c>
      <c r="P1121" s="1805">
        <f t="shared" si="194"/>
        <v>700.34759077601382</v>
      </c>
      <c r="Q1121" s="1811">
        <f t="shared" si="195"/>
        <v>30.465120198756601</v>
      </c>
    </row>
    <row r="1122" spans="1:17" x14ac:dyDescent="0.2">
      <c r="A1122" s="1170"/>
      <c r="B1122" s="106">
        <v>3</v>
      </c>
      <c r="C1122" s="1807" t="s">
        <v>554</v>
      </c>
      <c r="D1122" s="1795">
        <v>22</v>
      </c>
      <c r="E1122" s="1796" t="s">
        <v>36</v>
      </c>
      <c r="F1122" s="1808">
        <f t="shared" ref="F1122:F1129" si="197">G1122+H1122+I1122</f>
        <v>20.130000000000003</v>
      </c>
      <c r="G1122" s="1809">
        <v>2.7399</v>
      </c>
      <c r="H1122" s="1800">
        <v>3.52</v>
      </c>
      <c r="I1122" s="1800">
        <v>13.870100000000001</v>
      </c>
      <c r="J1122" s="1801">
        <v>1161.23</v>
      </c>
      <c r="K1122" s="1810">
        <f t="shared" si="196"/>
        <v>13.870100000000001</v>
      </c>
      <c r="L1122" s="1808">
        <f t="shared" si="196"/>
        <v>1161.23</v>
      </c>
      <c r="M1122" s="1812">
        <f t="shared" ref="M1122:M1129" si="198">K1122/L1122</f>
        <v>1.1944317663167505E-2</v>
      </c>
      <c r="N1122" s="1804">
        <v>43.5</v>
      </c>
      <c r="O1122" s="1805">
        <f t="shared" si="193"/>
        <v>0.51957781834778649</v>
      </c>
      <c r="P1122" s="1805">
        <f t="shared" si="194"/>
        <v>716.65905979005026</v>
      </c>
      <c r="Q1122" s="1811">
        <f t="shared" si="195"/>
        <v>31.174669100867188</v>
      </c>
    </row>
    <row r="1123" spans="1:17" x14ac:dyDescent="0.2">
      <c r="A1123" s="1170"/>
      <c r="B1123" s="106">
        <v>4</v>
      </c>
      <c r="C1123" s="1807" t="s">
        <v>322</v>
      </c>
      <c r="D1123" s="1795">
        <v>22</v>
      </c>
      <c r="E1123" s="1796" t="s">
        <v>36</v>
      </c>
      <c r="F1123" s="1808">
        <f t="shared" si="197"/>
        <v>19.990000000000002</v>
      </c>
      <c r="G1123" s="1809">
        <v>2.0194999999999999</v>
      </c>
      <c r="H1123" s="1800">
        <v>3.52</v>
      </c>
      <c r="I1123" s="1800">
        <v>14.4505</v>
      </c>
      <c r="J1123" s="1801">
        <v>1189.94</v>
      </c>
      <c r="K1123" s="1810">
        <f t="shared" si="196"/>
        <v>14.4505</v>
      </c>
      <c r="L1123" s="1808">
        <f t="shared" si="196"/>
        <v>1189.94</v>
      </c>
      <c r="M1123" s="1812">
        <f t="shared" si="198"/>
        <v>1.2143889607879389E-2</v>
      </c>
      <c r="N1123" s="1804">
        <v>43.5</v>
      </c>
      <c r="O1123" s="1805">
        <f t="shared" si="193"/>
        <v>0.52825919794275344</v>
      </c>
      <c r="P1123" s="1805">
        <f t="shared" si="194"/>
        <v>728.63337647276342</v>
      </c>
      <c r="Q1123" s="1811">
        <f t="shared" si="195"/>
        <v>31.695551876565208</v>
      </c>
    </row>
    <row r="1124" spans="1:17" x14ac:dyDescent="0.2">
      <c r="A1124" s="1170"/>
      <c r="B1124" s="106">
        <v>5</v>
      </c>
      <c r="C1124" s="1807" t="s">
        <v>865</v>
      </c>
      <c r="D1124" s="1795">
        <v>15</v>
      </c>
      <c r="E1124" s="1796">
        <v>1994</v>
      </c>
      <c r="F1124" s="1808">
        <f t="shared" si="197"/>
        <v>16</v>
      </c>
      <c r="G1124" s="1809">
        <v>2.3469000000000002</v>
      </c>
      <c r="H1124" s="1800">
        <v>2.4</v>
      </c>
      <c r="I1124" s="1800">
        <v>11.2531</v>
      </c>
      <c r="J1124" s="1801">
        <v>910.14</v>
      </c>
      <c r="K1124" s="1810">
        <f t="shared" si="196"/>
        <v>11.2531</v>
      </c>
      <c r="L1124" s="1808">
        <f t="shared" si="196"/>
        <v>910.14</v>
      </c>
      <c r="M1124" s="1812">
        <f t="shared" si="198"/>
        <v>1.2364141780385435E-2</v>
      </c>
      <c r="N1124" s="1804">
        <v>43.5</v>
      </c>
      <c r="O1124" s="1813">
        <f t="shared" si="193"/>
        <v>0.53784016744676644</v>
      </c>
      <c r="P1124" s="1805">
        <f t="shared" si="194"/>
        <v>741.84850682312606</v>
      </c>
      <c r="Q1124" s="1811">
        <f t="shared" si="195"/>
        <v>32.270410046805985</v>
      </c>
    </row>
    <row r="1125" spans="1:17" x14ac:dyDescent="0.2">
      <c r="A1125" s="1170"/>
      <c r="B1125" s="106">
        <v>6</v>
      </c>
      <c r="C1125" s="1807" t="s">
        <v>866</v>
      </c>
      <c r="D1125" s="1795">
        <v>22</v>
      </c>
      <c r="E1125" s="1796" t="s">
        <v>36</v>
      </c>
      <c r="F1125" s="1808">
        <f t="shared" si="197"/>
        <v>22.55</v>
      </c>
      <c r="G1125" s="1809">
        <v>3.0565000000000002</v>
      </c>
      <c r="H1125" s="1800">
        <v>3.52</v>
      </c>
      <c r="I1125" s="1800">
        <v>15.9735</v>
      </c>
      <c r="J1125" s="1801">
        <v>1285.1199999999999</v>
      </c>
      <c r="K1125" s="1810">
        <f t="shared" si="196"/>
        <v>15.9735</v>
      </c>
      <c r="L1125" s="1808">
        <f t="shared" si="196"/>
        <v>1285.1199999999999</v>
      </c>
      <c r="M1125" s="1812">
        <f t="shared" si="198"/>
        <v>1.2429578560756972E-2</v>
      </c>
      <c r="N1125" s="1804">
        <v>43.5</v>
      </c>
      <c r="O1125" s="1813">
        <f t="shared" si="193"/>
        <v>0.54068666739292826</v>
      </c>
      <c r="P1125" s="1805">
        <f t="shared" si="194"/>
        <v>745.77471364541839</v>
      </c>
      <c r="Q1125" s="1811">
        <f t="shared" si="195"/>
        <v>32.441200043575698</v>
      </c>
    </row>
    <row r="1126" spans="1:17" x14ac:dyDescent="0.2">
      <c r="A1126" s="1170"/>
      <c r="B1126" s="106">
        <v>7</v>
      </c>
      <c r="C1126" s="1807" t="s">
        <v>368</v>
      </c>
      <c r="D1126" s="1795">
        <v>20</v>
      </c>
      <c r="E1126" s="1796">
        <v>1992</v>
      </c>
      <c r="F1126" s="1808">
        <f t="shared" si="197"/>
        <v>19.850000000000001</v>
      </c>
      <c r="G1126" s="1809">
        <v>2.5106999999999999</v>
      </c>
      <c r="H1126" s="1800">
        <v>3.2</v>
      </c>
      <c r="I1126" s="1800">
        <v>14.1393</v>
      </c>
      <c r="J1126" s="1801">
        <v>1116.28</v>
      </c>
      <c r="K1126" s="1810">
        <f t="shared" si="196"/>
        <v>14.1393</v>
      </c>
      <c r="L1126" s="1808">
        <f t="shared" si="196"/>
        <v>1116.28</v>
      </c>
      <c r="M1126" s="1812">
        <f t="shared" si="198"/>
        <v>1.2666445694628589E-2</v>
      </c>
      <c r="N1126" s="1804">
        <v>43.5</v>
      </c>
      <c r="O1126" s="1813">
        <f t="shared" si="193"/>
        <v>0.55099038771634368</v>
      </c>
      <c r="P1126" s="1805">
        <f t="shared" si="194"/>
        <v>759.98674167771526</v>
      </c>
      <c r="Q1126" s="1811">
        <f t="shared" si="195"/>
        <v>33.059423262980616</v>
      </c>
    </row>
    <row r="1127" spans="1:17" x14ac:dyDescent="0.2">
      <c r="A1127" s="1170"/>
      <c r="B1127" s="106">
        <v>8</v>
      </c>
      <c r="C1127" s="1807" t="s">
        <v>867</v>
      </c>
      <c r="D1127" s="1795">
        <v>20</v>
      </c>
      <c r="E1127" s="1796" t="s">
        <v>36</v>
      </c>
      <c r="F1127" s="1808">
        <f t="shared" si="197"/>
        <v>20.562999999999999</v>
      </c>
      <c r="G1127" s="1809">
        <v>2.5106999999999999</v>
      </c>
      <c r="H1127" s="1800">
        <v>3.2</v>
      </c>
      <c r="I1127" s="1800">
        <v>14.8523</v>
      </c>
      <c r="J1127" s="1801">
        <v>1135.08</v>
      </c>
      <c r="K1127" s="1810">
        <f t="shared" si="196"/>
        <v>14.8523</v>
      </c>
      <c r="L1127" s="1808">
        <f t="shared" si="196"/>
        <v>1135.08</v>
      </c>
      <c r="M1127" s="1812">
        <f t="shared" si="198"/>
        <v>1.3084804595270819E-2</v>
      </c>
      <c r="N1127" s="1804">
        <v>43.5</v>
      </c>
      <c r="O1127" s="1813">
        <f t="shared" si="193"/>
        <v>0.56918899989428062</v>
      </c>
      <c r="P1127" s="1805">
        <f t="shared" si="194"/>
        <v>785.0882757162492</v>
      </c>
      <c r="Q1127" s="1811">
        <f t="shared" si="195"/>
        <v>34.15133999365684</v>
      </c>
    </row>
    <row r="1128" spans="1:17" x14ac:dyDescent="0.2">
      <c r="A1128" s="1171"/>
      <c r="B1128" s="109">
        <v>9</v>
      </c>
      <c r="C1128" s="1807" t="s">
        <v>868</v>
      </c>
      <c r="D1128" s="1795">
        <v>22</v>
      </c>
      <c r="E1128" s="1796" t="s">
        <v>36</v>
      </c>
      <c r="F1128" s="1808">
        <f t="shared" si="197"/>
        <v>23.020000000000003</v>
      </c>
      <c r="G1128" s="1809">
        <v>3.0019</v>
      </c>
      <c r="H1128" s="1800">
        <v>3.52</v>
      </c>
      <c r="I1128" s="1800">
        <v>16.498100000000001</v>
      </c>
      <c r="J1128" s="1801">
        <v>1237.6199999999999</v>
      </c>
      <c r="K1128" s="1810">
        <f t="shared" si="196"/>
        <v>16.498100000000001</v>
      </c>
      <c r="L1128" s="1808">
        <f t="shared" si="196"/>
        <v>1237.6199999999999</v>
      </c>
      <c r="M1128" s="1812">
        <f t="shared" si="198"/>
        <v>1.3330505324736189E-2</v>
      </c>
      <c r="N1128" s="1804">
        <v>43.5</v>
      </c>
      <c r="O1128" s="1813">
        <f>M1128*N1128</f>
        <v>0.57987698162602419</v>
      </c>
      <c r="P1128" s="1805">
        <f t="shared" si="194"/>
        <v>799.83031948417135</v>
      </c>
      <c r="Q1128" s="1811">
        <f t="shared" si="195"/>
        <v>34.792618897561454</v>
      </c>
    </row>
    <row r="1129" spans="1:17" ht="12" thickBot="1" x14ac:dyDescent="0.25">
      <c r="A1129" s="1172"/>
      <c r="B1129" s="108">
        <v>10</v>
      </c>
      <c r="C1129" s="1814" t="s">
        <v>869</v>
      </c>
      <c r="D1129" s="1815">
        <v>30</v>
      </c>
      <c r="E1129" s="1815">
        <v>1993</v>
      </c>
      <c r="F1129" s="1816">
        <f t="shared" si="197"/>
        <v>29.450000000000003</v>
      </c>
      <c r="G1129" s="1817">
        <v>3.1656</v>
      </c>
      <c r="H1129" s="1817">
        <v>4.8</v>
      </c>
      <c r="I1129" s="1817">
        <v>21.484400000000001</v>
      </c>
      <c r="J1129" s="1818">
        <v>1609.49</v>
      </c>
      <c r="K1129" s="1819">
        <f t="shared" si="196"/>
        <v>21.484400000000001</v>
      </c>
      <c r="L1129" s="1820">
        <f t="shared" si="196"/>
        <v>1609.49</v>
      </c>
      <c r="M1129" s="1821">
        <f t="shared" si="198"/>
        <v>1.3348576257075223E-2</v>
      </c>
      <c r="N1129" s="1822">
        <v>43.5</v>
      </c>
      <c r="O1129" s="1823">
        <f t="shared" si="193"/>
        <v>0.58066306718277216</v>
      </c>
      <c r="P1129" s="1823">
        <f t="shared" si="194"/>
        <v>800.91457542451337</v>
      </c>
      <c r="Q1129" s="1824">
        <f t="shared" si="195"/>
        <v>34.839784030966328</v>
      </c>
    </row>
    <row r="1130" spans="1:17" x14ac:dyDescent="0.2">
      <c r="A1130" s="1173" t="s">
        <v>230</v>
      </c>
      <c r="B1130" s="57">
        <v>1</v>
      </c>
      <c r="C1130" s="516" t="s">
        <v>870</v>
      </c>
      <c r="D1130" s="517">
        <v>12</v>
      </c>
      <c r="E1130" s="518" t="s">
        <v>36</v>
      </c>
      <c r="F1130" s="519">
        <f>G1130+H1130+I1130</f>
        <v>14.7</v>
      </c>
      <c r="G1130" s="520">
        <v>1.2008000000000001</v>
      </c>
      <c r="H1130" s="521">
        <v>1.92</v>
      </c>
      <c r="I1130" s="521">
        <v>11.5792</v>
      </c>
      <c r="J1130" s="521">
        <v>705.92</v>
      </c>
      <c r="K1130" s="522">
        <f>I1130</f>
        <v>11.5792</v>
      </c>
      <c r="L1130" s="523">
        <f>J1130</f>
        <v>705.92</v>
      </c>
      <c r="M1130" s="524">
        <f>K1130/L1130</f>
        <v>1.6402991840435178E-2</v>
      </c>
      <c r="N1130" s="525">
        <v>43.5</v>
      </c>
      <c r="O1130" s="526">
        <f>M1130*N1130</f>
        <v>0.71353014505893031</v>
      </c>
      <c r="P1130" s="526">
        <f>M1130*60*1000</f>
        <v>984.17951042611071</v>
      </c>
      <c r="Q1130" s="527">
        <f>P1130*N1130/1000</f>
        <v>42.811808703535817</v>
      </c>
    </row>
    <row r="1131" spans="1:17" x14ac:dyDescent="0.2">
      <c r="A1131" s="1174"/>
      <c r="B1131" s="58">
        <v>2</v>
      </c>
      <c r="C1131" s="528" t="s">
        <v>555</v>
      </c>
      <c r="D1131" s="529">
        <v>11</v>
      </c>
      <c r="E1131" s="530" t="s">
        <v>36</v>
      </c>
      <c r="F1131" s="531">
        <f t="shared" ref="F1131:F1139" si="199">G1131+H1131+I1131</f>
        <v>11.46</v>
      </c>
      <c r="G1131" s="532">
        <v>0.62770000000000004</v>
      </c>
      <c r="H1131" s="533">
        <v>1.6</v>
      </c>
      <c r="I1131" s="533">
        <v>9.2323000000000004</v>
      </c>
      <c r="J1131" s="533">
        <v>554.16999999999996</v>
      </c>
      <c r="K1131" s="522">
        <f t="shared" ref="K1131:L1139" si="200">I1131</f>
        <v>9.2323000000000004</v>
      </c>
      <c r="L1131" s="523">
        <f t="shared" si="200"/>
        <v>554.16999999999996</v>
      </c>
      <c r="M1131" s="534">
        <f t="shared" ref="M1131:M1139" si="201">K1131/L1131</f>
        <v>1.6659689265026978E-2</v>
      </c>
      <c r="N1131" s="525">
        <v>43.5</v>
      </c>
      <c r="O1131" s="535">
        <f t="shared" ref="O1131:O1138" si="202">M1131*N1131</f>
        <v>0.72469648302867351</v>
      </c>
      <c r="P1131" s="526">
        <f t="shared" ref="P1131:P1139" si="203">M1131*60*1000</f>
        <v>999.58135590161862</v>
      </c>
      <c r="Q1131" s="536">
        <f t="shared" ref="Q1131:Q1139" si="204">P1131*N1131/1000</f>
        <v>43.481788981720413</v>
      </c>
    </row>
    <row r="1132" spans="1:17" x14ac:dyDescent="0.2">
      <c r="A1132" s="1174"/>
      <c r="B1132" s="58">
        <v>3</v>
      </c>
      <c r="C1132" s="528" t="s">
        <v>871</v>
      </c>
      <c r="D1132" s="529">
        <v>22</v>
      </c>
      <c r="E1132" s="530" t="s">
        <v>36</v>
      </c>
      <c r="F1132" s="531">
        <f t="shared" si="199"/>
        <v>25.900000000000002</v>
      </c>
      <c r="G1132" s="532">
        <v>2.6198000000000001</v>
      </c>
      <c r="H1132" s="533">
        <v>3.52</v>
      </c>
      <c r="I1132" s="533">
        <v>19.760200000000001</v>
      </c>
      <c r="J1132" s="533">
        <v>1148.3499999999999</v>
      </c>
      <c r="K1132" s="522">
        <f t="shared" si="200"/>
        <v>19.760200000000001</v>
      </c>
      <c r="L1132" s="523">
        <f t="shared" si="200"/>
        <v>1148.3499999999999</v>
      </c>
      <c r="M1132" s="534">
        <f t="shared" si="201"/>
        <v>1.7207471589672139E-2</v>
      </c>
      <c r="N1132" s="525">
        <v>43.5</v>
      </c>
      <c r="O1132" s="535">
        <f t="shared" si="202"/>
        <v>0.74852501415073802</v>
      </c>
      <c r="P1132" s="526">
        <f t="shared" si="203"/>
        <v>1032.4482953803285</v>
      </c>
      <c r="Q1132" s="536">
        <f t="shared" si="204"/>
        <v>44.911500849044295</v>
      </c>
    </row>
    <row r="1133" spans="1:17" x14ac:dyDescent="0.2">
      <c r="A1133" s="1174"/>
      <c r="B1133" s="58">
        <v>4</v>
      </c>
      <c r="C1133" s="528" t="s">
        <v>872</v>
      </c>
      <c r="D1133" s="529">
        <v>38</v>
      </c>
      <c r="E1133" s="530" t="s">
        <v>36</v>
      </c>
      <c r="F1133" s="531">
        <f t="shared" si="199"/>
        <v>45.300000000000004</v>
      </c>
      <c r="G1133" s="532">
        <v>4.3719000000000001</v>
      </c>
      <c r="H1133" s="533">
        <v>6.08</v>
      </c>
      <c r="I1133" s="533">
        <v>34.848100000000002</v>
      </c>
      <c r="J1133" s="533">
        <v>2000</v>
      </c>
      <c r="K1133" s="522">
        <f t="shared" si="200"/>
        <v>34.848100000000002</v>
      </c>
      <c r="L1133" s="523">
        <f t="shared" si="200"/>
        <v>2000</v>
      </c>
      <c r="M1133" s="534">
        <f t="shared" si="201"/>
        <v>1.742405E-2</v>
      </c>
      <c r="N1133" s="525">
        <v>43.5</v>
      </c>
      <c r="O1133" s="535">
        <f t="shared" si="202"/>
        <v>0.75794617499999994</v>
      </c>
      <c r="P1133" s="526">
        <f t="shared" si="203"/>
        <v>1045.443</v>
      </c>
      <c r="Q1133" s="536">
        <f t="shared" si="204"/>
        <v>45.476770500000001</v>
      </c>
    </row>
    <row r="1134" spans="1:17" x14ac:dyDescent="0.2">
      <c r="A1134" s="1174"/>
      <c r="B1134" s="58">
        <v>5</v>
      </c>
      <c r="C1134" s="528" t="s">
        <v>873</v>
      </c>
      <c r="D1134" s="529">
        <v>22</v>
      </c>
      <c r="E1134" s="530" t="s">
        <v>36</v>
      </c>
      <c r="F1134" s="531">
        <f t="shared" si="199"/>
        <v>26.54</v>
      </c>
      <c r="G1134" s="532">
        <v>2.5543</v>
      </c>
      <c r="H1134" s="533">
        <v>3.52</v>
      </c>
      <c r="I1134" s="533">
        <v>20.465699999999998</v>
      </c>
      <c r="J1134" s="533">
        <v>1149.29</v>
      </c>
      <c r="K1134" s="522">
        <f t="shared" si="200"/>
        <v>20.465699999999998</v>
      </c>
      <c r="L1134" s="523">
        <f t="shared" si="200"/>
        <v>1149.29</v>
      </c>
      <c r="M1134" s="534">
        <f t="shared" si="201"/>
        <v>1.7807254913903364E-2</v>
      </c>
      <c r="N1134" s="525">
        <v>43.5</v>
      </c>
      <c r="O1134" s="535">
        <f t="shared" si="202"/>
        <v>0.7746155887547963</v>
      </c>
      <c r="P1134" s="526">
        <f t="shared" si="203"/>
        <v>1068.4352948342021</v>
      </c>
      <c r="Q1134" s="536">
        <f t="shared" si="204"/>
        <v>46.476935325287791</v>
      </c>
    </row>
    <row r="1135" spans="1:17" x14ac:dyDescent="0.2">
      <c r="A1135" s="1174"/>
      <c r="B1135" s="58">
        <v>6</v>
      </c>
      <c r="C1135" s="528" t="s">
        <v>874</v>
      </c>
      <c r="D1135" s="529">
        <v>40</v>
      </c>
      <c r="E1135" s="530" t="s">
        <v>36</v>
      </c>
      <c r="F1135" s="531">
        <f t="shared" si="199"/>
        <v>51.55</v>
      </c>
      <c r="G1135" s="532">
        <v>5.0159000000000002</v>
      </c>
      <c r="H1135" s="533">
        <v>6.4</v>
      </c>
      <c r="I1135" s="533">
        <v>40.134099999999997</v>
      </c>
      <c r="J1135" s="533">
        <v>2225.42</v>
      </c>
      <c r="K1135" s="522">
        <f t="shared" si="200"/>
        <v>40.134099999999997</v>
      </c>
      <c r="L1135" s="523">
        <f t="shared" si="200"/>
        <v>2225.42</v>
      </c>
      <c r="M1135" s="534">
        <f t="shared" si="201"/>
        <v>1.8034393507742358E-2</v>
      </c>
      <c r="N1135" s="525">
        <v>43.5</v>
      </c>
      <c r="O1135" s="535">
        <f t="shared" si="202"/>
        <v>0.78449611758679261</v>
      </c>
      <c r="P1135" s="526">
        <f t="shared" si="203"/>
        <v>1082.0636104645414</v>
      </c>
      <c r="Q1135" s="536">
        <f t="shared" si="204"/>
        <v>47.069767055207549</v>
      </c>
    </row>
    <row r="1136" spans="1:17" x14ac:dyDescent="0.2">
      <c r="A1136" s="1174"/>
      <c r="B1136" s="58">
        <v>7</v>
      </c>
      <c r="C1136" s="528" t="s">
        <v>875</v>
      </c>
      <c r="D1136" s="529">
        <v>20</v>
      </c>
      <c r="E1136" s="530" t="s">
        <v>36</v>
      </c>
      <c r="F1136" s="531">
        <f t="shared" si="199"/>
        <v>23.933999999999997</v>
      </c>
      <c r="G1136" s="532">
        <v>1.5828</v>
      </c>
      <c r="H1136" s="533">
        <v>3.2</v>
      </c>
      <c r="I1136" s="533">
        <v>19.151199999999999</v>
      </c>
      <c r="J1136" s="533">
        <v>1040.75</v>
      </c>
      <c r="K1136" s="522">
        <f t="shared" si="200"/>
        <v>19.151199999999999</v>
      </c>
      <c r="L1136" s="523">
        <f t="shared" si="200"/>
        <v>1040.75</v>
      </c>
      <c r="M1136" s="534">
        <f t="shared" si="201"/>
        <v>1.840134518376171E-2</v>
      </c>
      <c r="N1136" s="525">
        <v>43.5</v>
      </c>
      <c r="O1136" s="535">
        <f t="shared" si="202"/>
        <v>0.80045851549363445</v>
      </c>
      <c r="P1136" s="526">
        <f t="shared" si="203"/>
        <v>1104.0807110257026</v>
      </c>
      <c r="Q1136" s="536">
        <f t="shared" si="204"/>
        <v>48.027510929618067</v>
      </c>
    </row>
    <row r="1137" spans="1:17" x14ac:dyDescent="0.2">
      <c r="A1137" s="1174"/>
      <c r="B1137" s="58">
        <v>8</v>
      </c>
      <c r="C1137" s="528" t="s">
        <v>876</v>
      </c>
      <c r="D1137" s="529">
        <v>9</v>
      </c>
      <c r="E1137" s="530" t="s">
        <v>36</v>
      </c>
      <c r="F1137" s="531">
        <f t="shared" si="199"/>
        <v>10.7</v>
      </c>
      <c r="G1137" s="532">
        <v>0.92789999999999995</v>
      </c>
      <c r="H1137" s="533">
        <v>1.44</v>
      </c>
      <c r="I1137" s="533">
        <v>8.3321000000000005</v>
      </c>
      <c r="J1137" s="533">
        <v>443.61</v>
      </c>
      <c r="K1137" s="522">
        <f t="shared" si="200"/>
        <v>8.3321000000000005</v>
      </c>
      <c r="L1137" s="523">
        <f t="shared" si="200"/>
        <v>443.61</v>
      </c>
      <c r="M1137" s="534">
        <f t="shared" si="201"/>
        <v>1.8782489123329051E-2</v>
      </c>
      <c r="N1137" s="525">
        <v>43.5</v>
      </c>
      <c r="O1137" s="535">
        <f t="shared" si="202"/>
        <v>0.81703827686481378</v>
      </c>
      <c r="P1137" s="526">
        <f t="shared" si="203"/>
        <v>1126.9493473997431</v>
      </c>
      <c r="Q1137" s="536">
        <f t="shared" si="204"/>
        <v>49.022296611888827</v>
      </c>
    </row>
    <row r="1138" spans="1:17" x14ac:dyDescent="0.2">
      <c r="A1138" s="1174"/>
      <c r="B1138" s="58">
        <v>9</v>
      </c>
      <c r="C1138" s="528" t="s">
        <v>877</v>
      </c>
      <c r="D1138" s="529">
        <v>20</v>
      </c>
      <c r="E1138" s="530" t="s">
        <v>36</v>
      </c>
      <c r="F1138" s="531">
        <f t="shared" si="199"/>
        <v>26.759999999999998</v>
      </c>
      <c r="G1138" s="532">
        <v>3.0019</v>
      </c>
      <c r="H1138" s="533">
        <v>3.2</v>
      </c>
      <c r="I1138" s="533">
        <v>20.5581</v>
      </c>
      <c r="J1138" s="533">
        <v>1064.93</v>
      </c>
      <c r="K1138" s="522">
        <f t="shared" si="200"/>
        <v>20.5581</v>
      </c>
      <c r="L1138" s="523">
        <f t="shared" si="200"/>
        <v>1064.93</v>
      </c>
      <c r="M1138" s="534">
        <f t="shared" si="201"/>
        <v>1.9304649131867822E-2</v>
      </c>
      <c r="N1138" s="525">
        <v>43.5</v>
      </c>
      <c r="O1138" s="535">
        <f t="shared" si="202"/>
        <v>0.83975223723625025</v>
      </c>
      <c r="P1138" s="526">
        <f t="shared" si="203"/>
        <v>1158.2789479120695</v>
      </c>
      <c r="Q1138" s="536">
        <f t="shared" si="204"/>
        <v>50.38513423417502</v>
      </c>
    </row>
    <row r="1139" spans="1:17" ht="12" thickBot="1" x14ac:dyDescent="0.25">
      <c r="A1139" s="1175"/>
      <c r="B1139" s="60">
        <v>10</v>
      </c>
      <c r="C1139" s="528" t="s">
        <v>878</v>
      </c>
      <c r="D1139" s="537">
        <v>20</v>
      </c>
      <c r="E1139" s="537" t="s">
        <v>36</v>
      </c>
      <c r="F1139" s="538">
        <f t="shared" si="199"/>
        <v>25.177</v>
      </c>
      <c r="G1139" s="539">
        <v>2.1286</v>
      </c>
      <c r="H1139" s="539">
        <v>3.2</v>
      </c>
      <c r="I1139" s="539">
        <v>19.848400000000002</v>
      </c>
      <c r="J1139" s="533">
        <v>1017.37</v>
      </c>
      <c r="K1139" s="540">
        <f t="shared" si="200"/>
        <v>19.848400000000002</v>
      </c>
      <c r="L1139" s="541">
        <f t="shared" si="200"/>
        <v>1017.37</v>
      </c>
      <c r="M1139" s="542">
        <f t="shared" si="201"/>
        <v>1.9509519643787415E-2</v>
      </c>
      <c r="N1139" s="846">
        <v>43.5</v>
      </c>
      <c r="O1139" s="543">
        <f>M1139*N1139</f>
        <v>0.8486641045047526</v>
      </c>
      <c r="P1139" s="543">
        <f t="shared" si="203"/>
        <v>1170.5711786272448</v>
      </c>
      <c r="Q1139" s="544">
        <f t="shared" si="204"/>
        <v>50.919846270285149</v>
      </c>
    </row>
    <row r="1140" spans="1:17" x14ac:dyDescent="0.2">
      <c r="A1140" s="1176" t="s">
        <v>238</v>
      </c>
      <c r="B1140" s="16">
        <v>1</v>
      </c>
      <c r="C1140" s="1825" t="s">
        <v>879</v>
      </c>
      <c r="D1140" s="545">
        <v>18</v>
      </c>
      <c r="E1140" s="546" t="s">
        <v>36</v>
      </c>
      <c r="F1140" s="547">
        <f>G1140+H1140+I1140</f>
        <v>18.3</v>
      </c>
      <c r="G1140" s="548">
        <v>1.6919999999999999</v>
      </c>
      <c r="H1140" s="549">
        <v>0</v>
      </c>
      <c r="I1140" s="549">
        <v>16.608000000000001</v>
      </c>
      <c r="J1140" s="550">
        <v>788.29</v>
      </c>
      <c r="K1140" s="551">
        <f>I1140</f>
        <v>16.608000000000001</v>
      </c>
      <c r="L1140" s="552">
        <f>J1140</f>
        <v>788.29</v>
      </c>
      <c r="M1140" s="553">
        <f>K1140/L1140</f>
        <v>2.1068388537213465E-2</v>
      </c>
      <c r="N1140" s="554">
        <v>43.5</v>
      </c>
      <c r="O1140" s="555">
        <f>M1140*N1140</f>
        <v>0.91647490136878573</v>
      </c>
      <c r="P1140" s="555">
        <f>M1140*60*1000</f>
        <v>1264.1033122328079</v>
      </c>
      <c r="Q1140" s="556">
        <f>P1140*N1140/1000</f>
        <v>54.988494082127147</v>
      </c>
    </row>
    <row r="1141" spans="1:17" x14ac:dyDescent="0.2">
      <c r="A1141" s="1177"/>
      <c r="B1141" s="36">
        <v>2</v>
      </c>
      <c r="C1141" s="1826" t="s">
        <v>880</v>
      </c>
      <c r="D1141" s="558">
        <v>6</v>
      </c>
      <c r="E1141" s="559" t="s">
        <v>36</v>
      </c>
      <c r="F1141" s="560">
        <f t="shared" ref="F1141:F1149" si="205">G1141+H1141+I1141</f>
        <v>8.9</v>
      </c>
      <c r="G1141" s="561">
        <v>0.60040000000000004</v>
      </c>
      <c r="H1141" s="562">
        <v>0.88</v>
      </c>
      <c r="I1141" s="562">
        <v>7.4196</v>
      </c>
      <c r="J1141" s="563">
        <v>326.67</v>
      </c>
      <c r="K1141" s="564">
        <f t="shared" ref="K1141:L1149" si="206">I1141</f>
        <v>7.4196</v>
      </c>
      <c r="L1141" s="552">
        <f t="shared" si="206"/>
        <v>326.67</v>
      </c>
      <c r="M1141" s="565">
        <f t="shared" ref="M1141:M1149" si="207">K1141/L1141</f>
        <v>2.2712829460923865E-2</v>
      </c>
      <c r="N1141" s="554">
        <v>43.5</v>
      </c>
      <c r="O1141" s="566">
        <f t="shared" ref="O1141:O1149" si="208">M1141*N1141</f>
        <v>0.98800808155018816</v>
      </c>
      <c r="P1141" s="555">
        <f t="shared" ref="P1141:P1149" si="209">M1141*60*1000</f>
        <v>1362.7697676554319</v>
      </c>
      <c r="Q1141" s="567">
        <f t="shared" ref="Q1141:Q1149" si="210">P1141*N1141/1000</f>
        <v>59.280484893011284</v>
      </c>
    </row>
    <row r="1142" spans="1:17" x14ac:dyDescent="0.2">
      <c r="A1142" s="1177"/>
      <c r="B1142" s="36">
        <v>3</v>
      </c>
      <c r="C1142" s="557" t="s">
        <v>881</v>
      </c>
      <c r="D1142" s="558">
        <v>6</v>
      </c>
      <c r="E1142" s="559" t="s">
        <v>36</v>
      </c>
      <c r="F1142" s="560">
        <f t="shared" si="205"/>
        <v>5.7</v>
      </c>
      <c r="G1142" s="561">
        <v>0.3821</v>
      </c>
      <c r="H1142" s="562">
        <v>0</v>
      </c>
      <c r="I1142" s="562">
        <v>5.3178999999999998</v>
      </c>
      <c r="J1142" s="563">
        <v>229.69</v>
      </c>
      <c r="K1142" s="564">
        <f t="shared" si="206"/>
        <v>5.3178999999999998</v>
      </c>
      <c r="L1142" s="552">
        <f t="shared" si="206"/>
        <v>229.69</v>
      </c>
      <c r="M1142" s="565">
        <f t="shared" si="207"/>
        <v>2.31525099046541E-2</v>
      </c>
      <c r="N1142" s="554">
        <v>43.5</v>
      </c>
      <c r="O1142" s="566">
        <f t="shared" si="208"/>
        <v>1.0071341808524534</v>
      </c>
      <c r="P1142" s="555">
        <f t="shared" si="209"/>
        <v>1389.150594279246</v>
      </c>
      <c r="Q1142" s="567">
        <f t="shared" si="210"/>
        <v>60.428050851147198</v>
      </c>
    </row>
    <row r="1143" spans="1:17" x14ac:dyDescent="0.2">
      <c r="A1143" s="1178"/>
      <c r="B1143" s="17">
        <v>4</v>
      </c>
      <c r="C1143" s="557" t="s">
        <v>556</v>
      </c>
      <c r="D1143" s="558">
        <v>6</v>
      </c>
      <c r="E1143" s="559" t="s">
        <v>36</v>
      </c>
      <c r="F1143" s="560">
        <f t="shared" si="205"/>
        <v>9.6069999999999993</v>
      </c>
      <c r="G1143" s="561">
        <v>0.7641</v>
      </c>
      <c r="H1143" s="562">
        <v>0.96</v>
      </c>
      <c r="I1143" s="562">
        <v>7.8829000000000002</v>
      </c>
      <c r="J1143" s="563">
        <v>337.61</v>
      </c>
      <c r="K1143" s="564">
        <f t="shared" si="206"/>
        <v>7.8829000000000002</v>
      </c>
      <c r="L1143" s="552">
        <f t="shared" si="206"/>
        <v>337.61</v>
      </c>
      <c r="M1143" s="565">
        <f t="shared" si="207"/>
        <v>2.3349130653712864E-2</v>
      </c>
      <c r="N1143" s="554">
        <v>43.5</v>
      </c>
      <c r="O1143" s="566">
        <f t="shared" si="208"/>
        <v>1.0156871834365095</v>
      </c>
      <c r="P1143" s="555">
        <f t="shared" si="209"/>
        <v>1400.9478392227718</v>
      </c>
      <c r="Q1143" s="567">
        <f t="shared" si="210"/>
        <v>60.941231006190577</v>
      </c>
    </row>
    <row r="1144" spans="1:17" x14ac:dyDescent="0.2">
      <c r="A1144" s="1178"/>
      <c r="B1144" s="17">
        <v>5</v>
      </c>
      <c r="C1144" s="557" t="s">
        <v>882</v>
      </c>
      <c r="D1144" s="558">
        <v>7</v>
      </c>
      <c r="E1144" s="559" t="s">
        <v>36</v>
      </c>
      <c r="F1144" s="560">
        <f t="shared" si="205"/>
        <v>7.46</v>
      </c>
      <c r="G1144" s="561">
        <v>0.32750000000000001</v>
      </c>
      <c r="H1144" s="562">
        <v>0</v>
      </c>
      <c r="I1144" s="562">
        <v>7.1325000000000003</v>
      </c>
      <c r="J1144" s="563">
        <v>305.18</v>
      </c>
      <c r="K1144" s="564">
        <f t="shared" si="206"/>
        <v>7.1325000000000003</v>
      </c>
      <c r="L1144" s="552">
        <f t="shared" si="206"/>
        <v>305.18</v>
      </c>
      <c r="M1144" s="565">
        <f t="shared" si="207"/>
        <v>2.337145291303493E-2</v>
      </c>
      <c r="N1144" s="554">
        <v>43.5</v>
      </c>
      <c r="O1144" s="566">
        <f t="shared" si="208"/>
        <v>1.0166582017170194</v>
      </c>
      <c r="P1144" s="555">
        <f t="shared" si="209"/>
        <v>1402.2871747820957</v>
      </c>
      <c r="Q1144" s="567">
        <f t="shared" si="210"/>
        <v>60.999492103021161</v>
      </c>
    </row>
    <row r="1145" spans="1:17" x14ac:dyDescent="0.2">
      <c r="A1145" s="1178"/>
      <c r="B1145" s="17">
        <v>6</v>
      </c>
      <c r="C1145" s="557" t="s">
        <v>557</v>
      </c>
      <c r="D1145" s="558">
        <v>7</v>
      </c>
      <c r="E1145" s="559" t="s">
        <v>36</v>
      </c>
      <c r="F1145" s="560">
        <f t="shared" si="205"/>
        <v>9.4</v>
      </c>
      <c r="G1145" s="561">
        <v>0.65500000000000003</v>
      </c>
      <c r="H1145" s="562">
        <v>0.96</v>
      </c>
      <c r="I1145" s="562">
        <v>7.7850000000000001</v>
      </c>
      <c r="J1145" s="563">
        <v>328.92</v>
      </c>
      <c r="K1145" s="564">
        <f t="shared" si="206"/>
        <v>7.7850000000000001</v>
      </c>
      <c r="L1145" s="552">
        <f t="shared" si="206"/>
        <v>328.92</v>
      </c>
      <c r="M1145" s="565">
        <f>K1145/L1145</f>
        <v>2.3668369208318132E-2</v>
      </c>
      <c r="N1145" s="554">
        <v>43.5</v>
      </c>
      <c r="O1145" s="566">
        <f>M1145*N1145</f>
        <v>1.0295740605618386</v>
      </c>
      <c r="P1145" s="555">
        <f t="shared" si="209"/>
        <v>1420.1021524990881</v>
      </c>
      <c r="Q1145" s="567">
        <f t="shared" si="210"/>
        <v>61.774443633710334</v>
      </c>
    </row>
    <row r="1146" spans="1:17" x14ac:dyDescent="0.2">
      <c r="A1146" s="1178"/>
      <c r="B1146" s="17">
        <v>7</v>
      </c>
      <c r="C1146" s="557" t="s">
        <v>883</v>
      </c>
      <c r="D1146" s="558">
        <v>12</v>
      </c>
      <c r="E1146" s="559" t="s">
        <v>36</v>
      </c>
      <c r="F1146" s="560">
        <f t="shared" si="205"/>
        <v>15.5</v>
      </c>
      <c r="G1146" s="561">
        <v>1.2881</v>
      </c>
      <c r="H1146" s="562">
        <v>0</v>
      </c>
      <c r="I1146" s="562">
        <v>14.2119</v>
      </c>
      <c r="J1146" s="563">
        <v>529.6</v>
      </c>
      <c r="K1146" s="564">
        <f t="shared" si="206"/>
        <v>14.2119</v>
      </c>
      <c r="L1146" s="552">
        <f t="shared" si="206"/>
        <v>529.6</v>
      </c>
      <c r="M1146" s="565">
        <f t="shared" si="207"/>
        <v>2.6835158610271904E-2</v>
      </c>
      <c r="N1146" s="554">
        <v>43.5</v>
      </c>
      <c r="O1146" s="566">
        <f t="shared" si="208"/>
        <v>1.1673293995468279</v>
      </c>
      <c r="P1146" s="555">
        <f t="shared" si="209"/>
        <v>1610.1095166163143</v>
      </c>
      <c r="Q1146" s="567">
        <f t="shared" si="210"/>
        <v>70.039763972809666</v>
      </c>
    </row>
    <row r="1147" spans="1:17" x14ac:dyDescent="0.2">
      <c r="A1147" s="1178"/>
      <c r="B1147" s="17">
        <v>8</v>
      </c>
      <c r="C1147" s="557" t="s">
        <v>884</v>
      </c>
      <c r="D1147" s="558">
        <v>4</v>
      </c>
      <c r="E1147" s="559" t="s">
        <v>36</v>
      </c>
      <c r="F1147" s="560">
        <f t="shared" si="205"/>
        <v>5.2740000000000009</v>
      </c>
      <c r="G1147" s="561">
        <v>0.27289999999999998</v>
      </c>
      <c r="H1147" s="562">
        <v>0.64</v>
      </c>
      <c r="I1147" s="562">
        <v>4.3611000000000004</v>
      </c>
      <c r="J1147" s="563">
        <v>156.81</v>
      </c>
      <c r="K1147" s="564">
        <f t="shared" si="206"/>
        <v>4.3611000000000004</v>
      </c>
      <c r="L1147" s="552">
        <f t="shared" si="206"/>
        <v>156.81</v>
      </c>
      <c r="M1147" s="565">
        <f t="shared" si="207"/>
        <v>2.7811364071168933E-2</v>
      </c>
      <c r="N1147" s="554">
        <v>43.5</v>
      </c>
      <c r="O1147" s="566">
        <f t="shared" si="208"/>
        <v>1.2097943370958486</v>
      </c>
      <c r="P1147" s="555">
        <f t="shared" si="209"/>
        <v>1668.681844270136</v>
      </c>
      <c r="Q1147" s="567">
        <f t="shared" si="210"/>
        <v>72.587660225750923</v>
      </c>
    </row>
    <row r="1148" spans="1:17" x14ac:dyDescent="0.2">
      <c r="A1148" s="1178"/>
      <c r="B1148" s="17">
        <v>9</v>
      </c>
      <c r="C1148" s="557" t="s">
        <v>324</v>
      </c>
      <c r="D1148" s="558">
        <v>4</v>
      </c>
      <c r="E1148" s="559" t="s">
        <v>36</v>
      </c>
      <c r="F1148" s="560">
        <f t="shared" si="205"/>
        <v>5.6</v>
      </c>
      <c r="G1148" s="568">
        <v>0.27289999999999998</v>
      </c>
      <c r="H1148" s="557">
        <v>0.56000000000000005</v>
      </c>
      <c r="I1148" s="562">
        <v>4.7671000000000001</v>
      </c>
      <c r="J1148" s="569">
        <v>162.94</v>
      </c>
      <c r="K1148" s="564">
        <f t="shared" si="206"/>
        <v>4.7671000000000001</v>
      </c>
      <c r="L1148" s="552">
        <f t="shared" si="206"/>
        <v>162.94</v>
      </c>
      <c r="M1148" s="565">
        <f t="shared" si="207"/>
        <v>2.9256781637412545E-2</v>
      </c>
      <c r="N1148" s="554">
        <v>43.5</v>
      </c>
      <c r="O1148" s="566">
        <f t="shared" si="208"/>
        <v>1.2726700012274457</v>
      </c>
      <c r="P1148" s="555">
        <f t="shared" si="209"/>
        <v>1755.4068982447527</v>
      </c>
      <c r="Q1148" s="567">
        <f t="shared" si="210"/>
        <v>76.360200073646752</v>
      </c>
    </row>
    <row r="1149" spans="1:17" ht="12" thickBot="1" x14ac:dyDescent="0.25">
      <c r="A1149" s="1179"/>
      <c r="B1149" s="18">
        <v>10</v>
      </c>
      <c r="C1149" s="557" t="s">
        <v>323</v>
      </c>
      <c r="D1149" s="570">
        <v>5</v>
      </c>
      <c r="E1149" s="570" t="s">
        <v>36</v>
      </c>
      <c r="F1149" s="571">
        <f t="shared" si="205"/>
        <v>7.3</v>
      </c>
      <c r="G1149" s="572">
        <v>0.3821</v>
      </c>
      <c r="H1149" s="573">
        <v>0.8</v>
      </c>
      <c r="I1149" s="574">
        <v>6.1178999999999997</v>
      </c>
      <c r="J1149" s="563">
        <v>192.6</v>
      </c>
      <c r="K1149" s="575">
        <f t="shared" si="206"/>
        <v>6.1178999999999997</v>
      </c>
      <c r="L1149" s="576">
        <f t="shared" si="206"/>
        <v>192.6</v>
      </c>
      <c r="M1149" s="577">
        <f t="shared" si="207"/>
        <v>3.1764797507788163E-2</v>
      </c>
      <c r="N1149" s="554">
        <v>43.5</v>
      </c>
      <c r="O1149" s="578">
        <f t="shared" si="208"/>
        <v>1.381768691588785</v>
      </c>
      <c r="P1149" s="578">
        <f t="shared" si="209"/>
        <v>1905.8878504672898</v>
      </c>
      <c r="Q1149" s="579">
        <f t="shared" si="210"/>
        <v>82.906121495327113</v>
      </c>
    </row>
    <row r="1153" spans="1:17" ht="15" x14ac:dyDescent="0.2">
      <c r="A1153" s="1180" t="s">
        <v>325</v>
      </c>
      <c r="B1153" s="1180"/>
      <c r="C1153" s="1180"/>
      <c r="D1153" s="1180"/>
      <c r="E1153" s="1180"/>
      <c r="F1153" s="1180"/>
      <c r="G1153" s="1180"/>
      <c r="H1153" s="1180"/>
      <c r="I1153" s="1180"/>
      <c r="J1153" s="1180"/>
      <c r="K1153" s="1180"/>
      <c r="L1153" s="1180"/>
      <c r="M1153" s="1180"/>
      <c r="N1153" s="1180"/>
      <c r="O1153" s="1180"/>
      <c r="P1153" s="1180"/>
      <c r="Q1153" s="1180"/>
    </row>
    <row r="1154" spans="1:17" ht="13.5" thickBot="1" x14ac:dyDescent="0.25">
      <c r="A1154" s="460"/>
      <c r="B1154" s="460"/>
      <c r="C1154" s="460"/>
      <c r="D1154" s="460"/>
      <c r="E1154" s="1165" t="s">
        <v>268</v>
      </c>
      <c r="F1154" s="1165"/>
      <c r="G1154" s="1165"/>
      <c r="H1154" s="1165"/>
      <c r="I1154" s="460">
        <v>-0.7</v>
      </c>
      <c r="J1154" s="460" t="s">
        <v>267</v>
      </c>
      <c r="K1154" s="460" t="s">
        <v>269</v>
      </c>
      <c r="L1154" s="461">
        <v>561</v>
      </c>
      <c r="M1154" s="460"/>
      <c r="N1154" s="460"/>
      <c r="O1154" s="460"/>
      <c r="P1154" s="460"/>
      <c r="Q1154" s="460"/>
    </row>
    <row r="1155" spans="1:17" x14ac:dyDescent="0.2">
      <c r="A1155" s="1181" t="s">
        <v>1</v>
      </c>
      <c r="B1155" s="1183" t="s">
        <v>0</v>
      </c>
      <c r="C1155" s="1185" t="s">
        <v>2</v>
      </c>
      <c r="D1155" s="1185" t="s">
        <v>3</v>
      </c>
      <c r="E1155" s="1185" t="s">
        <v>11</v>
      </c>
      <c r="F1155" s="1188" t="s">
        <v>12</v>
      </c>
      <c r="G1155" s="1189"/>
      <c r="H1155" s="1189"/>
      <c r="I1155" s="1190"/>
      <c r="J1155" s="1185" t="s">
        <v>4</v>
      </c>
      <c r="K1155" s="1185" t="s">
        <v>13</v>
      </c>
      <c r="L1155" s="1185" t="s">
        <v>5</v>
      </c>
      <c r="M1155" s="1185" t="s">
        <v>6</v>
      </c>
      <c r="N1155" s="1185" t="s">
        <v>14</v>
      </c>
      <c r="O1155" s="1185" t="s">
        <v>15</v>
      </c>
      <c r="P1155" s="1191" t="s">
        <v>22</v>
      </c>
      <c r="Q1155" s="1193" t="s">
        <v>23</v>
      </c>
    </row>
    <row r="1156" spans="1:17" ht="33.75" x14ac:dyDescent="0.2">
      <c r="A1156" s="1182"/>
      <c r="B1156" s="1184"/>
      <c r="C1156" s="1186"/>
      <c r="D1156" s="1187"/>
      <c r="E1156" s="1187"/>
      <c r="F1156" s="706" t="s">
        <v>16</v>
      </c>
      <c r="G1156" s="706" t="s">
        <v>17</v>
      </c>
      <c r="H1156" s="706" t="s">
        <v>18</v>
      </c>
      <c r="I1156" s="706" t="s">
        <v>19</v>
      </c>
      <c r="J1156" s="1187"/>
      <c r="K1156" s="1187"/>
      <c r="L1156" s="1187"/>
      <c r="M1156" s="1187"/>
      <c r="N1156" s="1187"/>
      <c r="O1156" s="1187"/>
      <c r="P1156" s="1192"/>
      <c r="Q1156" s="1194"/>
    </row>
    <row r="1157" spans="1:17" ht="12" thickBot="1" x14ac:dyDescent="0.25">
      <c r="A1157" s="1182"/>
      <c r="B1157" s="1184"/>
      <c r="C1157" s="1186"/>
      <c r="D1157" s="8" t="s">
        <v>7</v>
      </c>
      <c r="E1157" s="8" t="s">
        <v>8</v>
      </c>
      <c r="F1157" s="8" t="s">
        <v>9</v>
      </c>
      <c r="G1157" s="8" t="s">
        <v>9</v>
      </c>
      <c r="H1157" s="8" t="s">
        <v>9</v>
      </c>
      <c r="I1157" s="8" t="s">
        <v>9</v>
      </c>
      <c r="J1157" s="8" t="s">
        <v>20</v>
      </c>
      <c r="K1157" s="8" t="s">
        <v>9</v>
      </c>
      <c r="L1157" s="8" t="s">
        <v>20</v>
      </c>
      <c r="M1157" s="8" t="s">
        <v>21</v>
      </c>
      <c r="N1157" s="8" t="s">
        <v>294</v>
      </c>
      <c r="O1157" s="8" t="s">
        <v>295</v>
      </c>
      <c r="P1157" s="731" t="s">
        <v>24</v>
      </c>
      <c r="Q1157" s="732" t="s">
        <v>296</v>
      </c>
    </row>
    <row r="1158" spans="1:17" x14ac:dyDescent="0.2">
      <c r="A1158" s="1332" t="s">
        <v>237</v>
      </c>
      <c r="B1158" s="41">
        <v>1</v>
      </c>
      <c r="C1158" s="353" t="s">
        <v>443</v>
      </c>
      <c r="D1158" s="311">
        <v>64</v>
      </c>
      <c r="E1158" s="311">
        <v>1961</v>
      </c>
      <c r="F1158" s="970">
        <v>59.249000000000002</v>
      </c>
      <c r="G1158" s="287">
        <v>7.4320000000000004</v>
      </c>
      <c r="H1158" s="287">
        <v>10.24</v>
      </c>
      <c r="I1158" s="287">
        <v>41.576999999999998</v>
      </c>
      <c r="J1158" s="287">
        <v>2955.74</v>
      </c>
      <c r="K1158" s="312">
        <v>41.576999999999998</v>
      </c>
      <c r="L1158" s="287">
        <v>2955.74</v>
      </c>
      <c r="M1158" s="313">
        <f>K1158/L1158</f>
        <v>1.4066528179068524E-2</v>
      </c>
      <c r="N1158" s="354">
        <v>47.9</v>
      </c>
      <c r="O1158" s="315">
        <f>M1158*N1158</f>
        <v>0.67378669977738226</v>
      </c>
      <c r="P1158" s="315">
        <f>M1158*60*1000</f>
        <v>843.99169074411145</v>
      </c>
      <c r="Q1158" s="316">
        <f>P1158*N1158/1000</f>
        <v>40.427201986642942</v>
      </c>
    </row>
    <row r="1159" spans="1:17" x14ac:dyDescent="0.2">
      <c r="A1159" s="1333"/>
      <c r="B1159" s="39">
        <v>2</v>
      </c>
      <c r="C1159" s="356" t="s">
        <v>326</v>
      </c>
      <c r="D1159" s="317">
        <v>48</v>
      </c>
      <c r="E1159" s="317">
        <v>1961</v>
      </c>
      <c r="F1159" s="386">
        <v>46.677</v>
      </c>
      <c r="G1159" s="386">
        <v>4.8049999999999997</v>
      </c>
      <c r="H1159" s="386">
        <v>7.68</v>
      </c>
      <c r="I1159" s="386">
        <v>34.191000000000003</v>
      </c>
      <c r="J1159" s="386">
        <v>2393.7600000000002</v>
      </c>
      <c r="K1159" s="727">
        <v>34.191000000000003</v>
      </c>
      <c r="L1159" s="241">
        <v>2393.7600000000002</v>
      </c>
      <c r="M1159" s="242">
        <f t="shared" ref="M1159:M1167" si="211">K1159/L1159</f>
        <v>1.4283386805694806E-2</v>
      </c>
      <c r="N1159" s="357">
        <v>47.9</v>
      </c>
      <c r="O1159" s="319">
        <f t="shared" ref="O1159:O1177" si="212">M1159*N1159</f>
        <v>0.68417422799278116</v>
      </c>
      <c r="P1159" s="315">
        <f t="shared" ref="P1159:P1177" si="213">M1159*60*1000</f>
        <v>857.00320834168838</v>
      </c>
      <c r="Q1159" s="320">
        <f t="shared" ref="Q1159:Q1177" si="214">P1159*N1159/1000</f>
        <v>41.050453679566878</v>
      </c>
    </row>
    <row r="1160" spans="1:17" x14ac:dyDescent="0.2">
      <c r="A1160" s="1333"/>
      <c r="B1160" s="39">
        <v>3</v>
      </c>
      <c r="C1160" s="356" t="s">
        <v>649</v>
      </c>
      <c r="D1160" s="317">
        <v>48</v>
      </c>
      <c r="E1160" s="317">
        <v>1961</v>
      </c>
      <c r="F1160" s="386">
        <v>47.155999999999999</v>
      </c>
      <c r="G1160" s="357">
        <v>3.52</v>
      </c>
      <c r="H1160" s="357">
        <v>7.68</v>
      </c>
      <c r="I1160" s="357">
        <v>35.956000000000003</v>
      </c>
      <c r="J1160" s="357">
        <v>2393.7600000000002</v>
      </c>
      <c r="K1160" s="1385">
        <v>35.956000000000003</v>
      </c>
      <c r="L1160" s="241">
        <v>2393.7600000000002</v>
      </c>
      <c r="M1160" s="242">
        <f t="shared" si="211"/>
        <v>1.502072054007085E-2</v>
      </c>
      <c r="N1160" s="357">
        <v>47.9</v>
      </c>
      <c r="O1160" s="319">
        <f t="shared" si="212"/>
        <v>0.71949251386939372</v>
      </c>
      <c r="P1160" s="315">
        <f t="shared" si="213"/>
        <v>901.24323240425099</v>
      </c>
      <c r="Q1160" s="320">
        <f t="shared" si="214"/>
        <v>43.169550832163623</v>
      </c>
    </row>
    <row r="1161" spans="1:17" x14ac:dyDescent="0.2">
      <c r="A1161" s="1333"/>
      <c r="B1161" s="11">
        <v>4</v>
      </c>
      <c r="C1161" s="356" t="s">
        <v>650</v>
      </c>
      <c r="D1161" s="317">
        <v>50</v>
      </c>
      <c r="E1161" s="317">
        <v>1979</v>
      </c>
      <c r="F1161" s="386">
        <v>35.631999999999998</v>
      </c>
      <c r="G1161" s="241">
        <v>4.3029999999999999</v>
      </c>
      <c r="H1161" s="241">
        <v>7.84</v>
      </c>
      <c r="I1161" s="241">
        <v>23.489000000000001</v>
      </c>
      <c r="J1161" s="241">
        <v>1769.72</v>
      </c>
      <c r="K1161" s="318">
        <v>23.489000000000001</v>
      </c>
      <c r="L1161" s="241">
        <v>1769.72</v>
      </c>
      <c r="M1161" s="242">
        <f t="shared" si="211"/>
        <v>1.3272721108423933E-2</v>
      </c>
      <c r="N1161" s="357">
        <v>47.9</v>
      </c>
      <c r="O1161" s="319">
        <f t="shared" si="212"/>
        <v>0.6357633410935063</v>
      </c>
      <c r="P1161" s="315">
        <f t="shared" si="213"/>
        <v>796.36326650543594</v>
      </c>
      <c r="Q1161" s="320">
        <f t="shared" si="214"/>
        <v>38.145800465610378</v>
      </c>
    </row>
    <row r="1162" spans="1:17" x14ac:dyDescent="0.2">
      <c r="A1162" s="1333"/>
      <c r="B1162" s="11">
        <v>5</v>
      </c>
      <c r="C1162" s="356" t="s">
        <v>651</v>
      </c>
      <c r="D1162" s="317">
        <v>20</v>
      </c>
      <c r="E1162" s="317">
        <v>1990</v>
      </c>
      <c r="F1162" s="241">
        <v>23.100999999999999</v>
      </c>
      <c r="G1162" s="241">
        <v>4.2469999999999999</v>
      </c>
      <c r="H1162" s="241">
        <v>3.2</v>
      </c>
      <c r="I1162" s="241">
        <v>15.654</v>
      </c>
      <c r="J1162" s="241">
        <v>1068.05</v>
      </c>
      <c r="K1162" s="318">
        <v>15.654</v>
      </c>
      <c r="L1162" s="241">
        <v>1068.0999999999999</v>
      </c>
      <c r="M1162" s="242">
        <f t="shared" si="211"/>
        <v>1.4655931092594327E-2</v>
      </c>
      <c r="N1162" s="357">
        <v>47.9</v>
      </c>
      <c r="O1162" s="319">
        <f t="shared" si="212"/>
        <v>0.70201909933526818</v>
      </c>
      <c r="P1162" s="315">
        <f t="shared" si="213"/>
        <v>879.35586555565953</v>
      </c>
      <c r="Q1162" s="320">
        <f t="shared" si="214"/>
        <v>42.121145960116088</v>
      </c>
    </row>
    <row r="1163" spans="1:17" x14ac:dyDescent="0.2">
      <c r="A1163" s="1333"/>
      <c r="B1163" s="11">
        <v>6</v>
      </c>
      <c r="C1163" s="356" t="s">
        <v>444</v>
      </c>
      <c r="D1163" s="317">
        <v>60</v>
      </c>
      <c r="E1163" s="317">
        <v>1985</v>
      </c>
      <c r="F1163" s="241">
        <v>68.646000000000001</v>
      </c>
      <c r="G1163" s="241">
        <v>11.791</v>
      </c>
      <c r="H1163" s="241">
        <v>9.6</v>
      </c>
      <c r="I1163" s="241">
        <v>47.255000000000003</v>
      </c>
      <c r="J1163" s="241">
        <v>3224.06</v>
      </c>
      <c r="K1163" s="318">
        <v>47.255000000000003</v>
      </c>
      <c r="L1163" s="241">
        <v>3224.06</v>
      </c>
      <c r="M1163" s="242">
        <f t="shared" si="211"/>
        <v>1.4656985291837002E-2</v>
      </c>
      <c r="N1163" s="357">
        <v>47.9</v>
      </c>
      <c r="O1163" s="319">
        <f t="shared" si="212"/>
        <v>0.70206959547899239</v>
      </c>
      <c r="P1163" s="315">
        <f t="shared" si="213"/>
        <v>879.41911751022008</v>
      </c>
      <c r="Q1163" s="320">
        <f t="shared" si="214"/>
        <v>42.124175728739537</v>
      </c>
    </row>
    <row r="1164" spans="1:17" x14ac:dyDescent="0.2">
      <c r="A1164" s="1333"/>
      <c r="B1164" s="11">
        <v>7</v>
      </c>
      <c r="C1164" s="356" t="s">
        <v>652</v>
      </c>
      <c r="D1164" s="317">
        <v>48</v>
      </c>
      <c r="E1164" s="317">
        <v>1961</v>
      </c>
      <c r="F1164" s="241">
        <v>41.031999999999996</v>
      </c>
      <c r="G1164" s="241">
        <v>4.359</v>
      </c>
      <c r="H1164" s="241">
        <v>7.68</v>
      </c>
      <c r="I1164" s="241">
        <v>28.992999999999999</v>
      </c>
      <c r="J1164" s="241">
        <v>2297.0100000000002</v>
      </c>
      <c r="K1164" s="318">
        <v>28.992999999999999</v>
      </c>
      <c r="L1164" s="241">
        <v>2297.0100000000002</v>
      </c>
      <c r="M1164" s="242">
        <f t="shared" si="211"/>
        <v>1.262206085302197E-2</v>
      </c>
      <c r="N1164" s="357">
        <v>47.9</v>
      </c>
      <c r="O1164" s="319">
        <f t="shared" si="212"/>
        <v>0.6045967148597523</v>
      </c>
      <c r="P1164" s="315">
        <f t="shared" si="213"/>
        <v>757.32365118131816</v>
      </c>
      <c r="Q1164" s="320">
        <f t="shared" si="214"/>
        <v>36.275802891585137</v>
      </c>
    </row>
    <row r="1165" spans="1:17" x14ac:dyDescent="0.2">
      <c r="A1165" s="1333"/>
      <c r="B1165" s="11">
        <v>8</v>
      </c>
      <c r="C1165" s="356" t="s">
        <v>653</v>
      </c>
      <c r="D1165" s="317">
        <v>60</v>
      </c>
      <c r="E1165" s="317">
        <v>1967</v>
      </c>
      <c r="F1165" s="241">
        <v>55.076999999999998</v>
      </c>
      <c r="G1165" s="241">
        <v>5.085</v>
      </c>
      <c r="H1165" s="241">
        <v>9.6</v>
      </c>
      <c r="I1165" s="241">
        <v>40.392000000000003</v>
      </c>
      <c r="J1165" s="241">
        <v>2712.89</v>
      </c>
      <c r="K1165" s="318">
        <v>40.392000000000003</v>
      </c>
      <c r="L1165" s="241">
        <v>2712.89</v>
      </c>
      <c r="M1165" s="242">
        <f t="shared" si="211"/>
        <v>1.4888919196871235E-2</v>
      </c>
      <c r="N1165" s="357">
        <v>47.9</v>
      </c>
      <c r="O1165" s="319">
        <f t="shared" si="212"/>
        <v>0.71317922953013213</v>
      </c>
      <c r="P1165" s="315">
        <f t="shared" si="213"/>
        <v>893.33515181227403</v>
      </c>
      <c r="Q1165" s="320">
        <f t="shared" si="214"/>
        <v>42.790753771807928</v>
      </c>
    </row>
    <row r="1166" spans="1:17" x14ac:dyDescent="0.2">
      <c r="A1166" s="1333"/>
      <c r="B1166" s="11">
        <v>9</v>
      </c>
      <c r="C1166" s="356" t="s">
        <v>654</v>
      </c>
      <c r="D1166" s="317">
        <v>30</v>
      </c>
      <c r="E1166" s="317">
        <v>1968</v>
      </c>
      <c r="F1166" s="241">
        <v>32.901000000000003</v>
      </c>
      <c r="G1166" s="241">
        <v>4.3579999999999997</v>
      </c>
      <c r="H1166" s="241">
        <v>4.8</v>
      </c>
      <c r="I1166" s="241">
        <v>23.742000000000001</v>
      </c>
      <c r="J1166" s="241">
        <v>1725.95</v>
      </c>
      <c r="K1166" s="318">
        <v>23.742000000000001</v>
      </c>
      <c r="L1166" s="241">
        <v>1725.95</v>
      </c>
      <c r="M1166" s="242">
        <f t="shared" si="211"/>
        <v>1.3755902546423709E-2</v>
      </c>
      <c r="N1166" s="357">
        <v>47.9</v>
      </c>
      <c r="O1166" s="319">
        <f t="shared" si="212"/>
        <v>0.65890773197369568</v>
      </c>
      <c r="P1166" s="315">
        <f t="shared" si="213"/>
        <v>825.35415278542257</v>
      </c>
      <c r="Q1166" s="320">
        <f t="shared" si="214"/>
        <v>39.534463918421736</v>
      </c>
    </row>
    <row r="1167" spans="1:17" ht="12" thickBot="1" x14ac:dyDescent="0.25">
      <c r="A1167" s="1334"/>
      <c r="B1167" s="30">
        <v>10</v>
      </c>
      <c r="C1167" s="365" t="s">
        <v>655</v>
      </c>
      <c r="D1167" s="388">
        <v>30</v>
      </c>
      <c r="E1167" s="388">
        <v>1970</v>
      </c>
      <c r="F1167" s="463">
        <v>34.884</v>
      </c>
      <c r="G1167" s="463">
        <v>4.1909999999999998</v>
      </c>
      <c r="H1167" s="463">
        <v>4.8</v>
      </c>
      <c r="I1167" s="463">
        <v>25.893000000000001</v>
      </c>
      <c r="J1167" s="463">
        <v>1727.5</v>
      </c>
      <c r="K1167" s="464">
        <v>25.893000000000001</v>
      </c>
      <c r="L1167" s="463">
        <v>1727.5</v>
      </c>
      <c r="M1167" s="381">
        <f t="shared" si="211"/>
        <v>1.4988712011577424E-2</v>
      </c>
      <c r="N1167" s="357">
        <v>47.9</v>
      </c>
      <c r="O1167" s="389">
        <f t="shared" si="212"/>
        <v>0.71795930535455865</v>
      </c>
      <c r="P1167" s="390">
        <f t="shared" si="213"/>
        <v>899.32272069464545</v>
      </c>
      <c r="Q1167" s="391">
        <f t="shared" si="214"/>
        <v>43.077558321273514</v>
      </c>
    </row>
    <row r="1168" spans="1:17" x14ac:dyDescent="0.2">
      <c r="A1168" s="1230" t="s">
        <v>229</v>
      </c>
      <c r="B1168" s="107">
        <v>1</v>
      </c>
      <c r="C1168" s="329" t="s">
        <v>656</v>
      </c>
      <c r="D1168" s="322">
        <v>36</v>
      </c>
      <c r="E1168" s="322">
        <v>1990</v>
      </c>
      <c r="F1168" s="324">
        <v>54.268000000000001</v>
      </c>
      <c r="G1168" s="324">
        <v>3.855</v>
      </c>
      <c r="H1168" s="324">
        <v>8.64</v>
      </c>
      <c r="I1168" s="323">
        <v>41.771999999999998</v>
      </c>
      <c r="J1168" s="324">
        <v>2325.87</v>
      </c>
      <c r="K1168" s="325">
        <v>41.771999999999998</v>
      </c>
      <c r="L1168" s="324">
        <v>2325.87</v>
      </c>
      <c r="M1168" s="326">
        <f>K1168/L1168</f>
        <v>1.7959731197358407E-2</v>
      </c>
      <c r="N1168" s="395">
        <v>47.9</v>
      </c>
      <c r="O1168" s="327">
        <f t="shared" si="212"/>
        <v>0.86027112435346764</v>
      </c>
      <c r="P1168" s="327">
        <f t="shared" si="213"/>
        <v>1077.5838718415046</v>
      </c>
      <c r="Q1168" s="328">
        <f t="shared" si="214"/>
        <v>51.616267461208068</v>
      </c>
    </row>
    <row r="1169" spans="1:17" x14ac:dyDescent="0.2">
      <c r="A1169" s="1170"/>
      <c r="B1169" s="136">
        <v>2</v>
      </c>
      <c r="C1169" s="329" t="s">
        <v>657</v>
      </c>
      <c r="D1169" s="322">
        <v>27</v>
      </c>
      <c r="E1169" s="322">
        <v>1992</v>
      </c>
      <c r="F1169" s="323">
        <v>46.944000000000003</v>
      </c>
      <c r="G1169" s="323">
        <v>3.3519999999999999</v>
      </c>
      <c r="H1169" s="323">
        <v>6.48</v>
      </c>
      <c r="I1169" s="323">
        <v>37.110999999999997</v>
      </c>
      <c r="J1169" s="323">
        <v>2043.2</v>
      </c>
      <c r="K1169" s="330">
        <v>37.110999999999997</v>
      </c>
      <c r="L1169" s="323">
        <v>2043.2</v>
      </c>
      <c r="M1169" s="326">
        <f>K1169/L1169</f>
        <v>1.8163175411119812E-2</v>
      </c>
      <c r="N1169" s="395">
        <v>47.9</v>
      </c>
      <c r="O1169" s="327">
        <f t="shared" si="212"/>
        <v>0.87001610219263892</v>
      </c>
      <c r="P1169" s="327">
        <f t="shared" si="213"/>
        <v>1089.7905246671887</v>
      </c>
      <c r="Q1169" s="328">
        <f t="shared" si="214"/>
        <v>52.200966131558339</v>
      </c>
    </row>
    <row r="1170" spans="1:17" x14ac:dyDescent="0.2">
      <c r="A1170" s="1170"/>
      <c r="B1170" s="106">
        <v>3</v>
      </c>
      <c r="C1170" s="397" t="s">
        <v>658</v>
      </c>
      <c r="D1170" s="322">
        <v>20</v>
      </c>
      <c r="E1170" s="322">
        <v>1990</v>
      </c>
      <c r="F1170" s="323">
        <v>25.538</v>
      </c>
      <c r="G1170" s="323">
        <v>2.4580000000000002</v>
      </c>
      <c r="H1170" s="323">
        <v>3.2</v>
      </c>
      <c r="I1170" s="323">
        <v>19.789000000000001</v>
      </c>
      <c r="J1170" s="323">
        <v>1101.75</v>
      </c>
      <c r="K1170" s="330">
        <v>19.879000000000001</v>
      </c>
      <c r="L1170" s="323">
        <v>1101.75</v>
      </c>
      <c r="M1170" s="331">
        <f t="shared" ref="M1170:M1177" si="215">K1170/L1170</f>
        <v>1.8043113228953939E-2</v>
      </c>
      <c r="N1170" s="395">
        <v>47.9</v>
      </c>
      <c r="O1170" s="327">
        <f t="shared" si="212"/>
        <v>0.86426512366689368</v>
      </c>
      <c r="P1170" s="327">
        <f t="shared" si="213"/>
        <v>1082.5867937372363</v>
      </c>
      <c r="Q1170" s="332">
        <f t="shared" si="214"/>
        <v>51.855907420013615</v>
      </c>
    </row>
    <row r="1171" spans="1:17" x14ac:dyDescent="0.2">
      <c r="A1171" s="1170"/>
      <c r="B1171" s="106">
        <v>4</v>
      </c>
      <c r="C1171" s="397" t="s">
        <v>659</v>
      </c>
      <c r="D1171" s="322">
        <v>36</v>
      </c>
      <c r="E1171" s="322">
        <v>1989</v>
      </c>
      <c r="F1171" s="323">
        <v>54.155999999999999</v>
      </c>
      <c r="G1171" s="323">
        <v>3.6880000000000002</v>
      </c>
      <c r="H1171" s="323">
        <v>8.64</v>
      </c>
      <c r="I1171" s="323">
        <v>41.828000000000003</v>
      </c>
      <c r="J1171" s="323">
        <v>2231.4699999999998</v>
      </c>
      <c r="K1171" s="330">
        <v>41.828000000000003</v>
      </c>
      <c r="L1171" s="323">
        <v>2231.4699999999998</v>
      </c>
      <c r="M1171" s="331">
        <f t="shared" si="215"/>
        <v>1.8744594370527053E-2</v>
      </c>
      <c r="N1171" s="395">
        <v>47.9</v>
      </c>
      <c r="O1171" s="398">
        <f t="shared" si="212"/>
        <v>0.89786607034824584</v>
      </c>
      <c r="P1171" s="327">
        <f t="shared" si="213"/>
        <v>1124.6756622316232</v>
      </c>
      <c r="Q1171" s="332">
        <f t="shared" si="214"/>
        <v>53.871964220894746</v>
      </c>
    </row>
    <row r="1172" spans="1:17" x14ac:dyDescent="0.2">
      <c r="A1172" s="1170"/>
      <c r="B1172" s="106">
        <v>5</v>
      </c>
      <c r="C1172" s="397" t="s">
        <v>660</v>
      </c>
      <c r="D1172" s="322">
        <v>20</v>
      </c>
      <c r="E1172" s="322">
        <v>1988</v>
      </c>
      <c r="F1172" s="323">
        <v>24.27</v>
      </c>
      <c r="G1172" s="323">
        <v>2.012</v>
      </c>
      <c r="H1172" s="323">
        <v>3.2</v>
      </c>
      <c r="I1172" s="323">
        <v>19.058</v>
      </c>
      <c r="J1172" s="323">
        <v>1102.3499999999999</v>
      </c>
      <c r="K1172" s="330">
        <v>19.058</v>
      </c>
      <c r="L1172" s="323">
        <v>1102.3499999999999</v>
      </c>
      <c r="M1172" s="331">
        <f t="shared" si="215"/>
        <v>1.7288519980042636E-2</v>
      </c>
      <c r="N1172" s="395">
        <v>47.9</v>
      </c>
      <c r="O1172" s="398">
        <f t="shared" si="212"/>
        <v>0.82812010704404226</v>
      </c>
      <c r="P1172" s="327">
        <f t="shared" si="213"/>
        <v>1037.311198802558</v>
      </c>
      <c r="Q1172" s="332">
        <f t="shared" si="214"/>
        <v>49.687206422642525</v>
      </c>
    </row>
    <row r="1173" spans="1:17" x14ac:dyDescent="0.2">
      <c r="A1173" s="1170"/>
      <c r="B1173" s="106">
        <v>6</v>
      </c>
      <c r="C1173" s="397" t="s">
        <v>661</v>
      </c>
      <c r="D1173" s="322">
        <v>20</v>
      </c>
      <c r="E1173" s="322">
        <v>1984</v>
      </c>
      <c r="F1173" s="323">
        <v>26.07</v>
      </c>
      <c r="G1173" s="323">
        <v>1.6759999999999999</v>
      </c>
      <c r="H1173" s="323">
        <v>3.2</v>
      </c>
      <c r="I1173" s="323">
        <v>21.193000000000001</v>
      </c>
      <c r="J1173" s="323">
        <v>1050.8499999999999</v>
      </c>
      <c r="K1173" s="330">
        <v>21.193000000000001</v>
      </c>
      <c r="L1173" s="323">
        <v>1050.8499999999999</v>
      </c>
      <c r="M1173" s="331">
        <f t="shared" si="215"/>
        <v>2.0167483465765811E-2</v>
      </c>
      <c r="N1173" s="395">
        <v>47.9</v>
      </c>
      <c r="O1173" s="398">
        <f t="shared" si="212"/>
        <v>0.96602245801018238</v>
      </c>
      <c r="P1173" s="327">
        <f t="shared" si="213"/>
        <v>1210.0490079459487</v>
      </c>
      <c r="Q1173" s="332">
        <f t="shared" si="214"/>
        <v>57.961347480610939</v>
      </c>
    </row>
    <row r="1174" spans="1:17" x14ac:dyDescent="0.2">
      <c r="A1174" s="1170"/>
      <c r="B1174" s="106">
        <v>7</v>
      </c>
      <c r="C1174" s="397" t="s">
        <v>662</v>
      </c>
      <c r="D1174" s="322">
        <v>20</v>
      </c>
      <c r="E1174" s="322">
        <v>1984</v>
      </c>
      <c r="F1174" s="323">
        <v>25.38</v>
      </c>
      <c r="G1174" s="323">
        <v>2.9390000000000001</v>
      </c>
      <c r="H1174" s="323">
        <v>3.2</v>
      </c>
      <c r="I1174" s="323">
        <v>19.241</v>
      </c>
      <c r="J1174" s="323">
        <v>1059.55</v>
      </c>
      <c r="K1174" s="330">
        <v>19.241</v>
      </c>
      <c r="L1174" s="323">
        <v>1059.55</v>
      </c>
      <c r="M1174" s="331">
        <f t="shared" si="215"/>
        <v>1.8159596054928978E-2</v>
      </c>
      <c r="N1174" s="395">
        <v>47.9</v>
      </c>
      <c r="O1174" s="398">
        <f t="shared" si="212"/>
        <v>0.86984465103109798</v>
      </c>
      <c r="P1174" s="327">
        <f t="shared" si="213"/>
        <v>1089.5757632957386</v>
      </c>
      <c r="Q1174" s="332">
        <f t="shared" si="214"/>
        <v>52.190679061865879</v>
      </c>
    </row>
    <row r="1175" spans="1:17" x14ac:dyDescent="0.2">
      <c r="A1175" s="1170"/>
      <c r="B1175" s="106">
        <v>8</v>
      </c>
      <c r="C1175" s="397" t="s">
        <v>445</v>
      </c>
      <c r="D1175" s="322">
        <v>30</v>
      </c>
      <c r="E1175" s="322">
        <v>1973</v>
      </c>
      <c r="F1175" s="323">
        <v>38.235999999999997</v>
      </c>
      <c r="G1175" s="323">
        <v>2.9049999999999998</v>
      </c>
      <c r="H1175" s="323">
        <v>4.8</v>
      </c>
      <c r="I1175" s="323">
        <v>30.53</v>
      </c>
      <c r="J1175" s="323">
        <v>1725.95</v>
      </c>
      <c r="K1175" s="330">
        <v>30.53</v>
      </c>
      <c r="L1175" s="323">
        <v>1725.95</v>
      </c>
      <c r="M1175" s="331">
        <f t="shared" si="215"/>
        <v>1.7688809061676178E-2</v>
      </c>
      <c r="N1175" s="395">
        <v>47.9</v>
      </c>
      <c r="O1175" s="398">
        <f t="shared" si="212"/>
        <v>0.84729395405428887</v>
      </c>
      <c r="P1175" s="327">
        <f t="shared" si="213"/>
        <v>1061.3285437005707</v>
      </c>
      <c r="Q1175" s="332">
        <f t="shared" si="214"/>
        <v>50.837637243257333</v>
      </c>
    </row>
    <row r="1176" spans="1:17" x14ac:dyDescent="0.2">
      <c r="A1176" s="1171"/>
      <c r="B1176" s="109">
        <v>9</v>
      </c>
      <c r="C1176" s="397" t="s">
        <v>327</v>
      </c>
      <c r="D1176" s="322">
        <v>30</v>
      </c>
      <c r="E1176" s="322">
        <v>1972</v>
      </c>
      <c r="F1176" s="323">
        <v>38.933</v>
      </c>
      <c r="G1176" s="323">
        <v>2.4580000000000002</v>
      </c>
      <c r="H1176" s="323">
        <v>4.8</v>
      </c>
      <c r="I1176" s="323">
        <v>31.673999999999999</v>
      </c>
      <c r="J1176" s="323">
        <v>1727.5</v>
      </c>
      <c r="K1176" s="330">
        <v>31.673999999999999</v>
      </c>
      <c r="L1176" s="323">
        <v>1727.5</v>
      </c>
      <c r="M1176" s="331">
        <f t="shared" si="215"/>
        <v>1.8335166425470333E-2</v>
      </c>
      <c r="N1176" s="395">
        <v>47.9</v>
      </c>
      <c r="O1176" s="398">
        <f t="shared" si="212"/>
        <v>0.87825447178002891</v>
      </c>
      <c r="P1176" s="327">
        <f t="shared" si="213"/>
        <v>1100.10998552822</v>
      </c>
      <c r="Q1176" s="332">
        <f t="shared" si="214"/>
        <v>52.695268306801736</v>
      </c>
    </row>
    <row r="1177" spans="1:17" ht="12" thickBot="1" x14ac:dyDescent="0.25">
      <c r="A1177" s="1172"/>
      <c r="B1177" s="108">
        <v>10</v>
      </c>
      <c r="C1177" s="399" t="s">
        <v>663</v>
      </c>
      <c r="D1177" s="400">
        <v>20</v>
      </c>
      <c r="E1177" s="400">
        <v>1983</v>
      </c>
      <c r="F1177" s="441">
        <v>25.667000000000002</v>
      </c>
      <c r="G1177" s="441">
        <v>2.57</v>
      </c>
      <c r="H1177" s="441">
        <v>3.2</v>
      </c>
      <c r="I1177" s="441">
        <v>19.896000000000001</v>
      </c>
      <c r="J1177" s="441">
        <v>1052.7</v>
      </c>
      <c r="K1177" s="442">
        <v>19.896000000000001</v>
      </c>
      <c r="L1177" s="441">
        <v>1052.7</v>
      </c>
      <c r="M1177" s="402">
        <f t="shared" si="215"/>
        <v>1.8899971501852381E-2</v>
      </c>
      <c r="N1177" s="395">
        <v>47.9</v>
      </c>
      <c r="O1177" s="403">
        <f t="shared" si="212"/>
        <v>0.90530863493872904</v>
      </c>
      <c r="P1177" s="403">
        <f t="shared" si="213"/>
        <v>1133.9982901111428</v>
      </c>
      <c r="Q1177" s="404">
        <f t="shared" si="214"/>
        <v>54.318518096323736</v>
      </c>
    </row>
    <row r="1178" spans="1:17" x14ac:dyDescent="0.2">
      <c r="A1178" s="1173" t="s">
        <v>230</v>
      </c>
      <c r="B1178" s="57">
        <v>1</v>
      </c>
      <c r="C1178" s="366" t="s">
        <v>447</v>
      </c>
      <c r="D1178" s="405">
        <v>35</v>
      </c>
      <c r="E1178" s="405">
        <v>1983</v>
      </c>
      <c r="F1178" s="245">
        <v>55.802</v>
      </c>
      <c r="G1178" s="245">
        <v>4.4139999999999997</v>
      </c>
      <c r="H1178" s="245">
        <v>8.64</v>
      </c>
      <c r="I1178" s="245">
        <v>42.747</v>
      </c>
      <c r="J1178" s="245">
        <v>2073.3200000000002</v>
      </c>
      <c r="K1178" s="333">
        <v>42.747</v>
      </c>
      <c r="L1178" s="334">
        <v>2073.3200000000002</v>
      </c>
      <c r="M1178" s="335">
        <f>K1178/L1178</f>
        <v>2.0617656705187812E-2</v>
      </c>
      <c r="N1178" s="368">
        <v>47.9</v>
      </c>
      <c r="O1178" s="336">
        <f>M1178*N1178</f>
        <v>0.9875857561784962</v>
      </c>
      <c r="P1178" s="336">
        <f>M1178*60*1000</f>
        <v>1237.0594023112687</v>
      </c>
      <c r="Q1178" s="337">
        <f>P1178*N1178/1000</f>
        <v>59.255145370709769</v>
      </c>
    </row>
    <row r="1179" spans="1:17" x14ac:dyDescent="0.2">
      <c r="A1179" s="1174"/>
      <c r="B1179" s="58">
        <v>2</v>
      </c>
      <c r="C1179" s="367" t="s">
        <v>446</v>
      </c>
      <c r="D1179" s="407">
        <v>20</v>
      </c>
      <c r="E1179" s="407">
        <v>1983</v>
      </c>
      <c r="F1179" s="247">
        <v>28.968</v>
      </c>
      <c r="G1179" s="247">
        <v>2.347</v>
      </c>
      <c r="H1179" s="247">
        <v>3.2</v>
      </c>
      <c r="I1179" s="247">
        <v>23.420999999999999</v>
      </c>
      <c r="J1179" s="247">
        <v>1080</v>
      </c>
      <c r="K1179" s="338">
        <v>23.420999999999999</v>
      </c>
      <c r="L1179" s="247">
        <v>1080</v>
      </c>
      <c r="M1179" s="246">
        <f t="shared" ref="M1179:M1187" si="216">K1179/L1179</f>
        <v>2.1686111111111111E-2</v>
      </c>
      <c r="N1179" s="368">
        <v>47.9</v>
      </c>
      <c r="O1179" s="248">
        <f t="shared" ref="O1179:O1187" si="217">M1179*N1179</f>
        <v>1.0387647222222223</v>
      </c>
      <c r="P1179" s="336">
        <f t="shared" ref="P1179:P1187" si="218">M1179*60*1000</f>
        <v>1301.1666666666665</v>
      </c>
      <c r="Q1179" s="249">
        <f t="shared" ref="Q1179:Q1187" si="219">P1179*N1179/1000</f>
        <v>62.325883333333323</v>
      </c>
    </row>
    <row r="1180" spans="1:17" x14ac:dyDescent="0.2">
      <c r="A1180" s="1174"/>
      <c r="B1180" s="58">
        <v>3</v>
      </c>
      <c r="C1180" s="367" t="s">
        <v>664</v>
      </c>
      <c r="D1180" s="407">
        <v>20</v>
      </c>
      <c r="E1180" s="407">
        <v>1984</v>
      </c>
      <c r="F1180" s="247">
        <v>30.254999999999999</v>
      </c>
      <c r="G1180" s="247">
        <v>2.2909999999999999</v>
      </c>
      <c r="H1180" s="247">
        <v>3.2</v>
      </c>
      <c r="I1180" s="247">
        <v>24.763999999999999</v>
      </c>
      <c r="J1180" s="247">
        <v>1058.05</v>
      </c>
      <c r="K1180" s="338">
        <v>24.763999999999999</v>
      </c>
      <c r="L1180" s="247">
        <v>1058.05</v>
      </c>
      <c r="M1180" s="246">
        <f t="shared" si="216"/>
        <v>2.3405321109588394E-2</v>
      </c>
      <c r="N1180" s="368">
        <v>47.9</v>
      </c>
      <c r="O1180" s="248">
        <f t="shared" si="217"/>
        <v>1.1211148811492839</v>
      </c>
      <c r="P1180" s="336">
        <f t="shared" si="218"/>
        <v>1404.3192665753038</v>
      </c>
      <c r="Q1180" s="249">
        <f t="shared" si="219"/>
        <v>67.266892868957044</v>
      </c>
    </row>
    <row r="1181" spans="1:17" x14ac:dyDescent="0.2">
      <c r="A1181" s="1174"/>
      <c r="B1181" s="58">
        <v>4</v>
      </c>
      <c r="C1181" s="367" t="s">
        <v>665</v>
      </c>
      <c r="D1181" s="407">
        <v>20</v>
      </c>
      <c r="E1181" s="407">
        <v>1984</v>
      </c>
      <c r="F1181" s="247">
        <v>27.321999999999999</v>
      </c>
      <c r="G1181" s="247">
        <v>2.1230000000000002</v>
      </c>
      <c r="H1181" s="247">
        <v>3.2</v>
      </c>
      <c r="I1181" s="247">
        <v>21.998999999999999</v>
      </c>
      <c r="J1181" s="247">
        <v>1066.7</v>
      </c>
      <c r="K1181" s="338">
        <v>21.998999999999999</v>
      </c>
      <c r="L1181" s="247">
        <v>1066.7</v>
      </c>
      <c r="M1181" s="246">
        <f t="shared" si="216"/>
        <v>2.0623418018186929E-2</v>
      </c>
      <c r="N1181" s="368">
        <v>47.9</v>
      </c>
      <c r="O1181" s="248">
        <f t="shared" si="217"/>
        <v>0.98786172307115383</v>
      </c>
      <c r="P1181" s="336">
        <f t="shared" si="218"/>
        <v>1237.4050810912158</v>
      </c>
      <c r="Q1181" s="249">
        <f t="shared" si="219"/>
        <v>59.271703384269237</v>
      </c>
    </row>
    <row r="1182" spans="1:17" x14ac:dyDescent="0.2">
      <c r="A1182" s="1174"/>
      <c r="B1182" s="58">
        <v>5</v>
      </c>
      <c r="C1182" s="367" t="s">
        <v>666</v>
      </c>
      <c r="D1182" s="407">
        <v>20</v>
      </c>
      <c r="E1182" s="407">
        <v>1984</v>
      </c>
      <c r="F1182" s="247">
        <v>27.196999999999999</v>
      </c>
      <c r="G1182" s="247">
        <v>2.403</v>
      </c>
      <c r="H1182" s="247">
        <v>3.2</v>
      </c>
      <c r="I1182" s="247">
        <v>21.594000000000001</v>
      </c>
      <c r="J1182" s="247">
        <v>1064.3</v>
      </c>
      <c r="K1182" s="338">
        <v>21.594000000000001</v>
      </c>
      <c r="L1182" s="247">
        <v>1064.3</v>
      </c>
      <c r="M1182" s="246">
        <f t="shared" si="216"/>
        <v>2.0289392088696796E-2</v>
      </c>
      <c r="N1182" s="368">
        <v>47.9</v>
      </c>
      <c r="O1182" s="248">
        <f t="shared" si="217"/>
        <v>0.97186188104857651</v>
      </c>
      <c r="P1182" s="336">
        <f t="shared" si="218"/>
        <v>1217.3635253218079</v>
      </c>
      <c r="Q1182" s="249">
        <f t="shared" si="219"/>
        <v>58.311712862914597</v>
      </c>
    </row>
    <row r="1183" spans="1:17" x14ac:dyDescent="0.2">
      <c r="A1183" s="1174"/>
      <c r="B1183" s="58">
        <v>6</v>
      </c>
      <c r="C1183" s="367" t="s">
        <v>667</v>
      </c>
      <c r="D1183" s="407">
        <v>20</v>
      </c>
      <c r="E1183" s="407">
        <v>1983</v>
      </c>
      <c r="F1183" s="247">
        <v>27.207000000000001</v>
      </c>
      <c r="G1183" s="247">
        <v>1.8440000000000001</v>
      </c>
      <c r="H1183" s="247">
        <v>3.2</v>
      </c>
      <c r="I1183" s="247">
        <v>22.161999999999999</v>
      </c>
      <c r="J1183" s="247">
        <v>1036.97</v>
      </c>
      <c r="K1183" s="338">
        <v>22.163</v>
      </c>
      <c r="L1183" s="247">
        <v>1036.97</v>
      </c>
      <c r="M1183" s="246">
        <f t="shared" si="216"/>
        <v>2.1372845887537729E-2</v>
      </c>
      <c r="N1183" s="368">
        <v>47.9</v>
      </c>
      <c r="O1183" s="248">
        <f t="shared" si="217"/>
        <v>1.0237593180130571</v>
      </c>
      <c r="P1183" s="336">
        <f t="shared" si="218"/>
        <v>1282.3707532522637</v>
      </c>
      <c r="Q1183" s="249">
        <f t="shared" si="219"/>
        <v>61.42555908078343</v>
      </c>
    </row>
    <row r="1184" spans="1:17" x14ac:dyDescent="0.2">
      <c r="A1184" s="1174"/>
      <c r="B1184" s="58">
        <v>7</v>
      </c>
      <c r="C1184" s="367" t="s">
        <v>668</v>
      </c>
      <c r="D1184" s="407">
        <v>20</v>
      </c>
      <c r="E1184" s="407">
        <v>1981</v>
      </c>
      <c r="F1184" s="247">
        <v>28.378</v>
      </c>
      <c r="G1184" s="247">
        <v>4.1349999999999998</v>
      </c>
      <c r="H1184" s="247">
        <v>3.2</v>
      </c>
      <c r="I1184" s="247">
        <v>21.042000000000002</v>
      </c>
      <c r="J1184" s="247">
        <v>1038.74</v>
      </c>
      <c r="K1184" s="338">
        <v>21.042000000000002</v>
      </c>
      <c r="L1184" s="247">
        <v>1038.74</v>
      </c>
      <c r="M1184" s="246">
        <f t="shared" si="216"/>
        <v>2.0257234726688104E-2</v>
      </c>
      <c r="N1184" s="368">
        <v>47.9</v>
      </c>
      <c r="O1184" s="248">
        <f t="shared" si="217"/>
        <v>0.97032154340836019</v>
      </c>
      <c r="P1184" s="336">
        <f t="shared" si="218"/>
        <v>1215.4340836012861</v>
      </c>
      <c r="Q1184" s="249">
        <f t="shared" si="219"/>
        <v>58.219292604501604</v>
      </c>
    </row>
    <row r="1185" spans="1:17" x14ac:dyDescent="0.2">
      <c r="A1185" s="1174"/>
      <c r="B1185" s="58">
        <v>8</v>
      </c>
      <c r="C1185" s="367" t="s">
        <v>449</v>
      </c>
      <c r="D1185" s="407">
        <v>20</v>
      </c>
      <c r="E1185" s="407">
        <v>1982</v>
      </c>
      <c r="F1185" s="247">
        <v>28.460999999999999</v>
      </c>
      <c r="G1185" s="247">
        <v>1.8440000000000001</v>
      </c>
      <c r="H1185" s="247">
        <v>3.2</v>
      </c>
      <c r="I1185" s="247">
        <v>23.716999999999999</v>
      </c>
      <c r="J1185" s="247">
        <v>1027.75</v>
      </c>
      <c r="K1185" s="338">
        <v>23.716999999999999</v>
      </c>
      <c r="L1185" s="247">
        <v>1027.75</v>
      </c>
      <c r="M1185" s="246">
        <f t="shared" si="216"/>
        <v>2.307662369253223E-2</v>
      </c>
      <c r="N1185" s="368">
        <v>47.9</v>
      </c>
      <c r="O1185" s="248">
        <f t="shared" si="217"/>
        <v>1.1053702748722938</v>
      </c>
      <c r="P1185" s="336">
        <f t="shared" si="218"/>
        <v>1384.5974215519338</v>
      </c>
      <c r="Q1185" s="249">
        <f t="shared" si="219"/>
        <v>66.322216492337631</v>
      </c>
    </row>
    <row r="1186" spans="1:17" x14ac:dyDescent="0.2">
      <c r="A1186" s="1174"/>
      <c r="B1186" s="58">
        <v>9</v>
      </c>
      <c r="C1186" s="367" t="s">
        <v>669</v>
      </c>
      <c r="D1186" s="407">
        <v>20</v>
      </c>
      <c r="E1186" s="407">
        <v>1982</v>
      </c>
      <c r="F1186" s="247">
        <v>29.69</v>
      </c>
      <c r="G1186" s="247">
        <v>2.2909999999999999</v>
      </c>
      <c r="H1186" s="247">
        <v>3.2</v>
      </c>
      <c r="I1186" s="247">
        <v>24.199000000000002</v>
      </c>
      <c r="J1186" s="247">
        <v>1035.05</v>
      </c>
      <c r="K1186" s="338">
        <v>24.199000000000002</v>
      </c>
      <c r="L1186" s="247">
        <v>1035.05</v>
      </c>
      <c r="M1186" s="246">
        <f t="shared" si="216"/>
        <v>2.3379546881793153E-2</v>
      </c>
      <c r="N1186" s="368">
        <v>47.9</v>
      </c>
      <c r="O1186" s="248">
        <f t="shared" si="217"/>
        <v>1.1198802956378919</v>
      </c>
      <c r="P1186" s="336">
        <f t="shared" si="218"/>
        <v>1402.7728129075892</v>
      </c>
      <c r="Q1186" s="249">
        <f t="shared" si="219"/>
        <v>67.192817738273519</v>
      </c>
    </row>
    <row r="1187" spans="1:17" ht="12" thickBot="1" x14ac:dyDescent="0.25">
      <c r="A1187" s="1175"/>
      <c r="B1187" s="60">
        <v>10</v>
      </c>
      <c r="C1187" s="369" t="s">
        <v>448</v>
      </c>
      <c r="D1187" s="410">
        <v>20</v>
      </c>
      <c r="E1187" s="410">
        <v>1982</v>
      </c>
      <c r="F1187" s="428">
        <v>28.768000000000001</v>
      </c>
      <c r="G1187" s="428">
        <v>1.732</v>
      </c>
      <c r="H1187" s="428">
        <v>3.2</v>
      </c>
      <c r="I1187" s="428">
        <v>23.835999999999999</v>
      </c>
      <c r="J1187" s="428">
        <v>1042.0899999999999</v>
      </c>
      <c r="K1187" s="443">
        <v>23.834</v>
      </c>
      <c r="L1187" s="428">
        <v>1042.0899999999999</v>
      </c>
      <c r="M1187" s="383">
        <f t="shared" si="216"/>
        <v>2.2871345085357313E-2</v>
      </c>
      <c r="N1187" s="368">
        <v>47.9</v>
      </c>
      <c r="O1187" s="370">
        <f t="shared" si="217"/>
        <v>1.0955374295886153</v>
      </c>
      <c r="P1187" s="370">
        <f t="shared" si="218"/>
        <v>1372.2807051214388</v>
      </c>
      <c r="Q1187" s="371">
        <f t="shared" si="219"/>
        <v>65.732245775316912</v>
      </c>
    </row>
    <row r="1188" spans="1:17" x14ac:dyDescent="0.2">
      <c r="A1188" s="1304" t="s">
        <v>238</v>
      </c>
      <c r="B1188" s="36">
        <v>1</v>
      </c>
      <c r="C1188" s="722"/>
      <c r="D1188" s="711"/>
      <c r="E1188" s="711"/>
      <c r="F1188" s="124"/>
      <c r="G1188" s="124"/>
      <c r="H1188" s="124"/>
      <c r="I1188" s="124"/>
      <c r="J1188" s="712"/>
      <c r="K1188" s="723"/>
      <c r="L1188" s="712"/>
      <c r="M1188" s="110"/>
      <c r="N1188" s="712"/>
      <c r="O1188" s="724"/>
      <c r="P1188" s="713"/>
      <c r="Q1188" s="714"/>
    </row>
    <row r="1189" spans="1:17" x14ac:dyDescent="0.2">
      <c r="A1189" s="1224"/>
      <c r="B1189" s="17">
        <v>2</v>
      </c>
      <c r="C1189" s="138"/>
      <c r="D1189" s="139"/>
      <c r="E1189" s="139"/>
      <c r="F1189" s="86"/>
      <c r="G1189" s="86"/>
      <c r="H1189" s="86"/>
      <c r="I1189" s="86"/>
      <c r="J1189" s="142"/>
      <c r="K1189" s="140"/>
      <c r="L1189" s="142"/>
      <c r="M1189" s="141"/>
      <c r="N1189" s="142"/>
      <c r="O1189" s="52"/>
      <c r="P1189" s="143"/>
      <c r="Q1189" s="144"/>
    </row>
    <row r="1190" spans="1:17" x14ac:dyDescent="0.2">
      <c r="A1190" s="1224"/>
      <c r="B1190" s="17">
        <v>3</v>
      </c>
      <c r="C1190" s="138"/>
      <c r="D1190" s="139"/>
      <c r="E1190" s="139"/>
      <c r="F1190" s="86"/>
      <c r="G1190" s="86"/>
      <c r="H1190" s="86"/>
      <c r="I1190" s="86"/>
      <c r="J1190" s="142"/>
      <c r="K1190" s="140"/>
      <c r="L1190" s="142"/>
      <c r="M1190" s="141"/>
      <c r="N1190" s="142"/>
      <c r="O1190" s="52"/>
      <c r="P1190" s="143"/>
      <c r="Q1190" s="144"/>
    </row>
    <row r="1191" spans="1:17" x14ac:dyDescent="0.2">
      <c r="A1191" s="1225"/>
      <c r="B1191" s="17">
        <v>4</v>
      </c>
      <c r="C1191" s="138"/>
      <c r="D1191" s="139"/>
      <c r="E1191" s="139"/>
      <c r="F1191" s="86"/>
      <c r="G1191" s="86"/>
      <c r="H1191" s="86"/>
      <c r="I1191" s="86"/>
      <c r="J1191" s="142"/>
      <c r="K1191" s="140"/>
      <c r="L1191" s="142"/>
      <c r="M1191" s="141"/>
      <c r="N1191" s="142"/>
      <c r="O1191" s="52"/>
      <c r="P1191" s="143"/>
      <c r="Q1191" s="144"/>
    </row>
    <row r="1192" spans="1:17" x14ac:dyDescent="0.2">
      <c r="A1192" s="1225"/>
      <c r="B1192" s="17">
        <v>5</v>
      </c>
      <c r="C1192" s="138"/>
      <c r="D1192" s="139"/>
      <c r="E1192" s="139"/>
      <c r="F1192" s="86"/>
      <c r="G1192" s="86"/>
      <c r="H1192" s="86"/>
      <c r="I1192" s="86"/>
      <c r="J1192" s="142"/>
      <c r="K1192" s="140"/>
      <c r="L1192" s="142"/>
      <c r="M1192" s="141"/>
      <c r="N1192" s="142"/>
      <c r="O1192" s="52"/>
      <c r="P1192" s="143"/>
      <c r="Q1192" s="144"/>
    </row>
    <row r="1193" spans="1:17" x14ac:dyDescent="0.2">
      <c r="A1193" s="1225"/>
      <c r="B1193" s="17">
        <v>6</v>
      </c>
      <c r="C1193" s="138"/>
      <c r="D1193" s="139"/>
      <c r="E1193" s="139"/>
      <c r="F1193" s="86"/>
      <c r="G1193" s="86"/>
      <c r="H1193" s="86"/>
      <c r="I1193" s="86"/>
      <c r="J1193" s="142"/>
      <c r="K1193" s="140"/>
      <c r="L1193" s="142"/>
      <c r="M1193" s="141"/>
      <c r="N1193" s="142"/>
      <c r="O1193" s="52"/>
      <c r="P1193" s="143"/>
      <c r="Q1193" s="144"/>
    </row>
    <row r="1194" spans="1:17" x14ac:dyDescent="0.2">
      <c r="A1194" s="1225"/>
      <c r="B1194" s="17">
        <v>7</v>
      </c>
      <c r="C1194" s="21"/>
      <c r="D1194" s="17"/>
      <c r="E1194" s="17"/>
      <c r="F1194" s="126"/>
      <c r="G1194" s="126"/>
      <c r="H1194" s="126"/>
      <c r="I1194" s="126"/>
      <c r="J1194" s="24"/>
      <c r="K1194" s="501"/>
      <c r="L1194" s="24"/>
      <c r="M1194" s="25"/>
      <c r="N1194" s="24"/>
      <c r="O1194" s="500"/>
      <c r="P1194" s="33"/>
      <c r="Q1194" s="34"/>
    </row>
    <row r="1195" spans="1:17" x14ac:dyDescent="0.2">
      <c r="A1195" s="1225"/>
      <c r="B1195" s="17">
        <v>8</v>
      </c>
      <c r="C1195" s="21"/>
      <c r="D1195" s="17"/>
      <c r="E1195" s="17"/>
      <c r="F1195" s="126"/>
      <c r="G1195" s="126"/>
      <c r="H1195" s="126"/>
      <c r="I1195" s="126"/>
      <c r="J1195" s="24"/>
      <c r="K1195" s="501"/>
      <c r="L1195" s="24"/>
      <c r="M1195" s="25"/>
      <c r="N1195" s="24"/>
      <c r="O1195" s="500"/>
      <c r="P1195" s="33"/>
      <c r="Q1195" s="34"/>
    </row>
    <row r="1196" spans="1:17" x14ac:dyDescent="0.2">
      <c r="A1196" s="1225"/>
      <c r="B1196" s="17">
        <v>9</v>
      </c>
      <c r="C1196" s="21"/>
      <c r="D1196" s="17"/>
      <c r="E1196" s="17"/>
      <c r="F1196" s="126"/>
      <c r="G1196" s="126"/>
      <c r="H1196" s="126"/>
      <c r="I1196" s="126"/>
      <c r="J1196" s="24"/>
      <c r="K1196" s="501"/>
      <c r="L1196" s="24"/>
      <c r="M1196" s="25"/>
      <c r="N1196" s="24"/>
      <c r="O1196" s="500"/>
      <c r="P1196" s="33"/>
      <c r="Q1196" s="34"/>
    </row>
    <row r="1197" spans="1:17" ht="12" thickBot="1" x14ac:dyDescent="0.25">
      <c r="A1197" s="1226"/>
      <c r="B1197" s="18">
        <v>10</v>
      </c>
      <c r="C1197" s="22"/>
      <c r="D1197" s="18"/>
      <c r="E1197" s="18"/>
      <c r="F1197" s="133"/>
      <c r="G1197" s="133"/>
      <c r="H1197" s="133"/>
      <c r="I1197" s="133"/>
      <c r="J1197" s="26"/>
      <c r="K1197" s="502"/>
      <c r="L1197" s="26"/>
      <c r="M1197" s="37"/>
      <c r="N1197" s="26"/>
      <c r="O1197" s="503"/>
      <c r="P1197" s="35"/>
      <c r="Q1197" s="123"/>
    </row>
    <row r="1199" spans="1:17" ht="15" x14ac:dyDescent="0.2">
      <c r="A1199" s="1180" t="s">
        <v>340</v>
      </c>
      <c r="B1199" s="1180"/>
      <c r="C1199" s="1180"/>
      <c r="D1199" s="1180"/>
      <c r="E1199" s="1180"/>
      <c r="F1199" s="1180"/>
      <c r="G1199" s="1180"/>
      <c r="H1199" s="1180"/>
      <c r="I1199" s="1180"/>
      <c r="J1199" s="1180"/>
      <c r="K1199" s="1180"/>
      <c r="L1199" s="1180"/>
      <c r="M1199" s="1180"/>
      <c r="N1199" s="1180"/>
      <c r="O1199" s="1180"/>
      <c r="P1199" s="1180"/>
      <c r="Q1199" s="1180"/>
    </row>
    <row r="1200" spans="1:17" ht="13.5" thickBot="1" x14ac:dyDescent="0.25">
      <c r="A1200" s="460"/>
      <c r="B1200" s="460"/>
      <c r="C1200" s="460"/>
      <c r="D1200" s="460"/>
      <c r="E1200" s="1165" t="s">
        <v>268</v>
      </c>
      <c r="F1200" s="1165"/>
      <c r="G1200" s="1165"/>
      <c r="H1200" s="1165"/>
      <c r="I1200" s="460">
        <v>1.3</v>
      </c>
      <c r="J1200" s="460" t="s">
        <v>267</v>
      </c>
      <c r="K1200" s="460" t="s">
        <v>269</v>
      </c>
      <c r="L1200" s="461">
        <v>501</v>
      </c>
      <c r="M1200" s="460"/>
      <c r="N1200" s="460"/>
      <c r="O1200" s="460"/>
      <c r="P1200" s="460"/>
      <c r="Q1200" s="460"/>
    </row>
    <row r="1201" spans="1:17" x14ac:dyDescent="0.2">
      <c r="A1201" s="1181" t="s">
        <v>1</v>
      </c>
      <c r="B1201" s="1183" t="s">
        <v>0</v>
      </c>
      <c r="C1201" s="1185" t="s">
        <v>2</v>
      </c>
      <c r="D1201" s="1185" t="s">
        <v>3</v>
      </c>
      <c r="E1201" s="1185" t="s">
        <v>11</v>
      </c>
      <c r="F1201" s="1188" t="s">
        <v>12</v>
      </c>
      <c r="G1201" s="1189"/>
      <c r="H1201" s="1189"/>
      <c r="I1201" s="1190"/>
      <c r="J1201" s="1185" t="s">
        <v>4</v>
      </c>
      <c r="K1201" s="1185" t="s">
        <v>13</v>
      </c>
      <c r="L1201" s="1185" t="s">
        <v>5</v>
      </c>
      <c r="M1201" s="1185" t="s">
        <v>6</v>
      </c>
      <c r="N1201" s="1185" t="s">
        <v>14</v>
      </c>
      <c r="O1201" s="1185" t="s">
        <v>15</v>
      </c>
      <c r="P1201" s="1191" t="s">
        <v>22</v>
      </c>
      <c r="Q1201" s="1193" t="s">
        <v>23</v>
      </c>
    </row>
    <row r="1202" spans="1:17" ht="33.75" x14ac:dyDescent="0.2">
      <c r="A1202" s="1182"/>
      <c r="B1202" s="1184"/>
      <c r="C1202" s="1186"/>
      <c r="D1202" s="1187"/>
      <c r="E1202" s="1187"/>
      <c r="F1202" s="706" t="s">
        <v>16</v>
      </c>
      <c r="G1202" s="706" t="s">
        <v>17</v>
      </c>
      <c r="H1202" s="706" t="s">
        <v>18</v>
      </c>
      <c r="I1202" s="706" t="s">
        <v>19</v>
      </c>
      <c r="J1202" s="1187"/>
      <c r="K1202" s="1187"/>
      <c r="L1202" s="1187"/>
      <c r="M1202" s="1187"/>
      <c r="N1202" s="1187"/>
      <c r="O1202" s="1187"/>
      <c r="P1202" s="1192"/>
      <c r="Q1202" s="1194"/>
    </row>
    <row r="1203" spans="1:17" ht="12" thickBot="1" x14ac:dyDescent="0.25">
      <c r="A1203" s="1182"/>
      <c r="B1203" s="1184"/>
      <c r="C1203" s="1186"/>
      <c r="D1203" s="8" t="s">
        <v>7</v>
      </c>
      <c r="E1203" s="8" t="s">
        <v>8</v>
      </c>
      <c r="F1203" s="8" t="s">
        <v>9</v>
      </c>
      <c r="G1203" s="8" t="s">
        <v>9</v>
      </c>
      <c r="H1203" s="8" t="s">
        <v>9</v>
      </c>
      <c r="I1203" s="8" t="s">
        <v>9</v>
      </c>
      <c r="J1203" s="8" t="s">
        <v>20</v>
      </c>
      <c r="K1203" s="8" t="s">
        <v>9</v>
      </c>
      <c r="L1203" s="8" t="s">
        <v>20</v>
      </c>
      <c r="M1203" s="8" t="s">
        <v>21</v>
      </c>
      <c r="N1203" s="8" t="s">
        <v>294</v>
      </c>
      <c r="O1203" s="8" t="s">
        <v>295</v>
      </c>
      <c r="P1203" s="731" t="s">
        <v>24</v>
      </c>
      <c r="Q1203" s="732" t="s">
        <v>296</v>
      </c>
    </row>
    <row r="1204" spans="1:17" x14ac:dyDescent="0.2">
      <c r="A1204" s="1332" t="s">
        <v>350</v>
      </c>
      <c r="B1204" s="41">
        <v>1</v>
      </c>
      <c r="C1204" s="489" t="s">
        <v>488</v>
      </c>
      <c r="D1204" s="490">
        <v>27</v>
      </c>
      <c r="E1204" s="490" t="s">
        <v>36</v>
      </c>
      <c r="F1204" s="491">
        <v>12.294</v>
      </c>
      <c r="G1204" s="491">
        <v>1.619</v>
      </c>
      <c r="H1204" s="491">
        <v>4.32</v>
      </c>
      <c r="I1204" s="491">
        <v>6.3550000000000004</v>
      </c>
      <c r="J1204" s="491">
        <v>1344.29</v>
      </c>
      <c r="K1204" s="1637">
        <v>6.3550000000000004</v>
      </c>
      <c r="L1204" s="491">
        <v>1344.29</v>
      </c>
      <c r="M1204" s="492">
        <f>K1204/L1204</f>
        <v>4.7274025693860708E-3</v>
      </c>
      <c r="N1204" s="493">
        <v>74.099999999999994</v>
      </c>
      <c r="O1204" s="494">
        <f>M1204*N1204</f>
        <v>0.35030053039150783</v>
      </c>
      <c r="P1204" s="494">
        <f>M1204*60*1000</f>
        <v>283.64415416316422</v>
      </c>
      <c r="Q1204" s="316">
        <f>P1204*N1204/1000</f>
        <v>21.018031823490468</v>
      </c>
    </row>
    <row r="1205" spans="1:17" x14ac:dyDescent="0.2">
      <c r="A1205" s="1333"/>
      <c r="B1205" s="39">
        <v>2</v>
      </c>
      <c r="C1205" s="356" t="s">
        <v>778</v>
      </c>
      <c r="D1205" s="317">
        <v>18</v>
      </c>
      <c r="E1205" s="311" t="s">
        <v>36</v>
      </c>
      <c r="F1205" s="287">
        <v>9</v>
      </c>
      <c r="G1205" s="287">
        <v>1.204</v>
      </c>
      <c r="H1205" s="287">
        <v>3.04</v>
      </c>
      <c r="I1205" s="287">
        <v>4.7560000000000002</v>
      </c>
      <c r="J1205" s="287">
        <v>901.35</v>
      </c>
      <c r="K1205" s="312">
        <v>4.7560000000000002</v>
      </c>
      <c r="L1205" s="287">
        <v>901.35</v>
      </c>
      <c r="M1205" s="242">
        <f t="shared" ref="M1205:M1213" si="220">K1205/L1205</f>
        <v>5.27652964996949E-3</v>
      </c>
      <c r="N1205" s="354">
        <v>74.099999999999994</v>
      </c>
      <c r="O1205" s="319">
        <f t="shared" ref="O1205:O1223" si="221">M1205*N1205</f>
        <v>0.39099084706273918</v>
      </c>
      <c r="P1205" s="315">
        <f t="shared" ref="P1205:P1223" si="222">M1205*60*1000</f>
        <v>316.59177899816939</v>
      </c>
      <c r="Q1205" s="320">
        <f t="shared" ref="Q1205:Q1223" si="223">P1205*N1205/1000</f>
        <v>23.45945082376435</v>
      </c>
    </row>
    <row r="1206" spans="1:17" x14ac:dyDescent="0.2">
      <c r="A1206" s="1333"/>
      <c r="B1206" s="39">
        <v>3</v>
      </c>
      <c r="C1206" s="356" t="s">
        <v>779</v>
      </c>
      <c r="D1206" s="317">
        <v>31</v>
      </c>
      <c r="E1206" s="311" t="s">
        <v>36</v>
      </c>
      <c r="F1206" s="287">
        <v>18.006</v>
      </c>
      <c r="G1206" s="287">
        <v>2.887</v>
      </c>
      <c r="H1206" s="287">
        <v>4.96</v>
      </c>
      <c r="I1206" s="287">
        <v>10.159000000000001</v>
      </c>
      <c r="J1206" s="287">
        <v>1737.18</v>
      </c>
      <c r="K1206" s="312">
        <v>10.159000000000001</v>
      </c>
      <c r="L1206" s="287">
        <v>1737.18</v>
      </c>
      <c r="M1206" s="242">
        <f t="shared" si="220"/>
        <v>5.8479835135104019E-3</v>
      </c>
      <c r="N1206" s="354">
        <v>74.099999999999994</v>
      </c>
      <c r="O1206" s="319">
        <f t="shared" si="221"/>
        <v>0.43333557835112074</v>
      </c>
      <c r="P1206" s="315">
        <f t="shared" si="222"/>
        <v>350.8790108106241</v>
      </c>
      <c r="Q1206" s="320">
        <f t="shared" si="223"/>
        <v>26.000134701067243</v>
      </c>
    </row>
    <row r="1207" spans="1:17" x14ac:dyDescent="0.2">
      <c r="A1207" s="1333"/>
      <c r="B1207" s="11">
        <v>4</v>
      </c>
      <c r="C1207" s="356" t="s">
        <v>489</v>
      </c>
      <c r="D1207" s="317">
        <v>36</v>
      </c>
      <c r="E1207" s="311" t="s">
        <v>36</v>
      </c>
      <c r="F1207" s="287">
        <v>15.32</v>
      </c>
      <c r="G1207" s="287">
        <v>1.071</v>
      </c>
      <c r="H1207" s="287">
        <v>5.3979999999999997</v>
      </c>
      <c r="I1207" s="287">
        <v>8.8510000000000009</v>
      </c>
      <c r="J1207" s="287">
        <v>1482.56</v>
      </c>
      <c r="K1207" s="312">
        <v>8.8510000000000009</v>
      </c>
      <c r="L1207" s="287">
        <v>1482.56</v>
      </c>
      <c r="M1207" s="242">
        <f t="shared" si="220"/>
        <v>5.9700787826462345E-3</v>
      </c>
      <c r="N1207" s="354">
        <v>74.099999999999994</v>
      </c>
      <c r="O1207" s="319">
        <f t="shared" si="221"/>
        <v>0.44238283779408594</v>
      </c>
      <c r="P1207" s="315">
        <f t="shared" si="222"/>
        <v>358.20472695877407</v>
      </c>
      <c r="Q1207" s="320">
        <f t="shared" si="223"/>
        <v>26.542970267645156</v>
      </c>
    </row>
    <row r="1208" spans="1:17" x14ac:dyDescent="0.2">
      <c r="A1208" s="1333"/>
      <c r="B1208" s="11">
        <v>5</v>
      </c>
      <c r="C1208" s="356" t="s">
        <v>490</v>
      </c>
      <c r="D1208" s="317">
        <v>24</v>
      </c>
      <c r="E1208" s="311" t="s">
        <v>36</v>
      </c>
      <c r="F1208" s="287">
        <v>11.695</v>
      </c>
      <c r="G1208" s="287">
        <v>1.02</v>
      </c>
      <c r="H1208" s="287">
        <v>3.84</v>
      </c>
      <c r="I1208" s="287">
        <v>6.835</v>
      </c>
      <c r="J1208" s="287">
        <v>1118.24</v>
      </c>
      <c r="K1208" s="312">
        <v>6.835</v>
      </c>
      <c r="L1208" s="287">
        <v>1118.24</v>
      </c>
      <c r="M1208" s="242">
        <f t="shared" si="220"/>
        <v>6.112283588496208E-3</v>
      </c>
      <c r="N1208" s="354">
        <v>74.099999999999994</v>
      </c>
      <c r="O1208" s="319">
        <f t="shared" si="221"/>
        <v>0.45292021390756898</v>
      </c>
      <c r="P1208" s="315">
        <f t="shared" si="222"/>
        <v>366.73701530977246</v>
      </c>
      <c r="Q1208" s="320">
        <f t="shared" si="223"/>
        <v>27.175212834454136</v>
      </c>
    </row>
    <row r="1209" spans="1:17" x14ac:dyDescent="0.2">
      <c r="A1209" s="1333"/>
      <c r="B1209" s="11">
        <v>6</v>
      </c>
      <c r="C1209" s="356" t="s">
        <v>780</v>
      </c>
      <c r="D1209" s="317">
        <v>20</v>
      </c>
      <c r="E1209" s="311" t="s">
        <v>36</v>
      </c>
      <c r="F1209" s="287">
        <v>12</v>
      </c>
      <c r="G1209" s="287">
        <v>1.171</v>
      </c>
      <c r="H1209" s="287">
        <v>3.2</v>
      </c>
      <c r="I1209" s="287">
        <v>7.6289999999999996</v>
      </c>
      <c r="J1209" s="287">
        <v>1054.0899999999999</v>
      </c>
      <c r="K1209" s="312">
        <v>7.6289999999999996</v>
      </c>
      <c r="L1209" s="287">
        <v>1054.0899999999999</v>
      </c>
      <c r="M1209" s="242">
        <f t="shared" si="220"/>
        <v>7.2375224126972086E-3</v>
      </c>
      <c r="N1209" s="354">
        <v>74.099999999999994</v>
      </c>
      <c r="O1209" s="319">
        <f t="shared" si="221"/>
        <v>0.5363004107808631</v>
      </c>
      <c r="P1209" s="315">
        <f t="shared" si="222"/>
        <v>434.25134476183251</v>
      </c>
      <c r="Q1209" s="320">
        <f t="shared" si="223"/>
        <v>32.178024646851789</v>
      </c>
    </row>
    <row r="1210" spans="1:17" x14ac:dyDescent="0.2">
      <c r="A1210" s="1333"/>
      <c r="B1210" s="11">
        <v>7</v>
      </c>
      <c r="C1210" s="356" t="s">
        <v>341</v>
      </c>
      <c r="D1210" s="317">
        <v>30</v>
      </c>
      <c r="E1210" s="311" t="s">
        <v>36</v>
      </c>
      <c r="F1210" s="354">
        <v>19.399999999999999</v>
      </c>
      <c r="G1210" s="354">
        <v>2.6110000000000002</v>
      </c>
      <c r="H1210" s="354">
        <v>4.8</v>
      </c>
      <c r="I1210" s="354">
        <v>11.989000000000001</v>
      </c>
      <c r="J1210" s="354">
        <v>1592.21</v>
      </c>
      <c r="K1210" s="1627">
        <v>11.989000000000001</v>
      </c>
      <c r="L1210" s="354">
        <v>1592.21</v>
      </c>
      <c r="M1210" s="242">
        <f t="shared" si="220"/>
        <v>7.5297856438535119E-3</v>
      </c>
      <c r="N1210" s="354">
        <v>74.099999999999994</v>
      </c>
      <c r="O1210" s="319">
        <f t="shared" si="221"/>
        <v>0.55795711620954525</v>
      </c>
      <c r="P1210" s="315">
        <f t="shared" si="222"/>
        <v>451.78713863121072</v>
      </c>
      <c r="Q1210" s="320">
        <f t="shared" si="223"/>
        <v>33.477426972572715</v>
      </c>
    </row>
    <row r="1211" spans="1:17" x14ac:dyDescent="0.2">
      <c r="A1211" s="1333"/>
      <c r="B1211" s="11">
        <v>8</v>
      </c>
      <c r="C1211" s="356" t="s">
        <v>781</v>
      </c>
      <c r="D1211" s="317">
        <v>16</v>
      </c>
      <c r="E1211" s="311" t="s">
        <v>36</v>
      </c>
      <c r="F1211" s="354">
        <v>9.5069999999999997</v>
      </c>
      <c r="G1211" s="354">
        <v>0.68899999999999995</v>
      </c>
      <c r="H1211" s="354">
        <v>2.56</v>
      </c>
      <c r="I1211" s="354">
        <v>6.258</v>
      </c>
      <c r="J1211" s="354">
        <v>824.49</v>
      </c>
      <c r="K1211" s="1627">
        <v>6.258</v>
      </c>
      <c r="L1211" s="354">
        <v>824.49</v>
      </c>
      <c r="M1211" s="242">
        <f t="shared" si="220"/>
        <v>7.5901466361023174E-3</v>
      </c>
      <c r="N1211" s="354">
        <v>74.099999999999994</v>
      </c>
      <c r="O1211" s="319">
        <f t="shared" si="221"/>
        <v>0.56242986573518172</v>
      </c>
      <c r="P1211" s="315">
        <f t="shared" si="222"/>
        <v>455.40879816613904</v>
      </c>
      <c r="Q1211" s="320">
        <f t="shared" si="223"/>
        <v>33.745791944110898</v>
      </c>
    </row>
    <row r="1212" spans="1:17" x14ac:dyDescent="0.2">
      <c r="A1212" s="1333"/>
      <c r="B1212" s="11">
        <v>9</v>
      </c>
      <c r="C1212" s="356" t="s">
        <v>782</v>
      </c>
      <c r="D1212" s="317">
        <v>20</v>
      </c>
      <c r="E1212" s="317">
        <v>2011</v>
      </c>
      <c r="F1212" s="354">
        <v>14.681999999999999</v>
      </c>
      <c r="G1212" s="354">
        <v>2.1930000000000001</v>
      </c>
      <c r="H1212" s="354">
        <v>1.6</v>
      </c>
      <c r="I1212" s="354">
        <v>10.888999999999999</v>
      </c>
      <c r="J1212" s="354">
        <v>1113.22</v>
      </c>
      <c r="K1212" s="1627">
        <v>10.888999999999999</v>
      </c>
      <c r="L1212" s="354">
        <v>1113.22</v>
      </c>
      <c r="M1212" s="242">
        <f t="shared" si="220"/>
        <v>9.7815346472395377E-3</v>
      </c>
      <c r="N1212" s="354">
        <v>74.099999999999994</v>
      </c>
      <c r="O1212" s="319">
        <f t="shared" si="221"/>
        <v>0.72481171736044969</v>
      </c>
      <c r="P1212" s="315">
        <f t="shared" si="222"/>
        <v>586.89207883437223</v>
      </c>
      <c r="Q1212" s="320">
        <f t="shared" si="223"/>
        <v>43.488703041626977</v>
      </c>
    </row>
    <row r="1213" spans="1:17" ht="12" thickBot="1" x14ac:dyDescent="0.25">
      <c r="A1213" s="1334"/>
      <c r="B1213" s="30">
        <v>10</v>
      </c>
      <c r="C1213" s="365"/>
      <c r="D1213" s="388"/>
      <c r="E1213" s="388"/>
      <c r="F1213" s="382"/>
      <c r="G1213" s="382"/>
      <c r="H1213" s="382"/>
      <c r="I1213" s="382"/>
      <c r="J1213" s="382"/>
      <c r="K1213" s="1628"/>
      <c r="L1213" s="382"/>
      <c r="M1213" s="381" t="e">
        <f t="shared" si="220"/>
        <v>#DIV/0!</v>
      </c>
      <c r="N1213" s="382"/>
      <c r="O1213" s="389" t="e">
        <f t="shared" si="221"/>
        <v>#DIV/0!</v>
      </c>
      <c r="P1213" s="390" t="e">
        <f t="shared" si="222"/>
        <v>#DIV/0!</v>
      </c>
      <c r="Q1213" s="391" t="e">
        <f t="shared" si="223"/>
        <v>#DIV/0!</v>
      </c>
    </row>
    <row r="1214" spans="1:17" x14ac:dyDescent="0.2">
      <c r="A1214" s="1230" t="s">
        <v>229</v>
      </c>
      <c r="B1214" s="107">
        <v>1</v>
      </c>
      <c r="C1214" s="329" t="s">
        <v>492</v>
      </c>
      <c r="D1214" s="322">
        <v>20</v>
      </c>
      <c r="E1214" s="322" t="s">
        <v>493</v>
      </c>
      <c r="F1214" s="394">
        <v>13.707000000000001</v>
      </c>
      <c r="G1214" s="394">
        <v>1.224</v>
      </c>
      <c r="H1214" s="394">
        <v>3.2</v>
      </c>
      <c r="I1214" s="396">
        <v>9.2829999999999995</v>
      </c>
      <c r="J1214" s="394">
        <v>981.33</v>
      </c>
      <c r="K1214" s="1629">
        <v>9.2829999999999995</v>
      </c>
      <c r="L1214" s="394">
        <v>981.33</v>
      </c>
      <c r="M1214" s="326">
        <f>K1214/L1214</f>
        <v>9.459610936178451E-3</v>
      </c>
      <c r="N1214" s="395">
        <v>74.099999999999994</v>
      </c>
      <c r="O1214" s="327">
        <f t="shared" si="221"/>
        <v>0.70095717037082317</v>
      </c>
      <c r="P1214" s="327">
        <f t="shared" si="222"/>
        <v>567.57665617070711</v>
      </c>
      <c r="Q1214" s="328">
        <f t="shared" si="223"/>
        <v>42.057430222249394</v>
      </c>
    </row>
    <row r="1215" spans="1:17" x14ac:dyDescent="0.2">
      <c r="A1215" s="1170"/>
      <c r="B1215" s="136">
        <v>2</v>
      </c>
      <c r="C1215" s="329" t="s">
        <v>783</v>
      </c>
      <c r="D1215" s="322">
        <v>65</v>
      </c>
      <c r="E1215" s="322" t="s">
        <v>36</v>
      </c>
      <c r="F1215" s="396">
        <v>34.799999999999997</v>
      </c>
      <c r="G1215" s="396">
        <v>1.0329999999999999</v>
      </c>
      <c r="H1215" s="396">
        <v>10.313000000000001</v>
      </c>
      <c r="I1215" s="396">
        <v>23.454000000000001</v>
      </c>
      <c r="J1215" s="396">
        <v>2338.13</v>
      </c>
      <c r="K1215" s="1630">
        <v>23.454000000000001</v>
      </c>
      <c r="L1215" s="396">
        <v>2338.13</v>
      </c>
      <c r="M1215" s="326">
        <f>K1215/L1215</f>
        <v>1.0031093224072229E-2</v>
      </c>
      <c r="N1215" s="396">
        <v>74.099999999999994</v>
      </c>
      <c r="O1215" s="327">
        <f t="shared" si="221"/>
        <v>0.74330400790375217</v>
      </c>
      <c r="P1215" s="327">
        <f t="shared" si="222"/>
        <v>601.86559344433374</v>
      </c>
      <c r="Q1215" s="328">
        <f t="shared" si="223"/>
        <v>44.598240474225122</v>
      </c>
    </row>
    <row r="1216" spans="1:17" x14ac:dyDescent="0.2">
      <c r="A1216" s="1170"/>
      <c r="B1216" s="106">
        <v>3</v>
      </c>
      <c r="C1216" s="397" t="s">
        <v>495</v>
      </c>
      <c r="D1216" s="322">
        <v>31</v>
      </c>
      <c r="E1216" s="322" t="s">
        <v>36</v>
      </c>
      <c r="F1216" s="396">
        <v>27.678000000000001</v>
      </c>
      <c r="G1216" s="396">
        <v>3.3879999999999999</v>
      </c>
      <c r="H1216" s="396">
        <v>5.12</v>
      </c>
      <c r="I1216" s="396">
        <v>19.170000000000002</v>
      </c>
      <c r="J1216" s="396">
        <v>1704.18</v>
      </c>
      <c r="K1216" s="1630">
        <v>19.170000000000002</v>
      </c>
      <c r="L1216" s="396">
        <v>1704.18</v>
      </c>
      <c r="M1216" s="331">
        <f t="shared" ref="M1216:M1223" si="224">K1216/L1216</f>
        <v>1.1248811745238179E-2</v>
      </c>
      <c r="N1216" s="396">
        <v>74.099999999999994</v>
      </c>
      <c r="O1216" s="327">
        <f t="shared" si="221"/>
        <v>0.83353695032214903</v>
      </c>
      <c r="P1216" s="327">
        <f t="shared" si="222"/>
        <v>674.9287047142908</v>
      </c>
      <c r="Q1216" s="332">
        <f t="shared" si="223"/>
        <v>50.012217019328943</v>
      </c>
    </row>
    <row r="1217" spans="1:17" x14ac:dyDescent="0.2">
      <c r="A1217" s="1170"/>
      <c r="B1217" s="106">
        <v>4</v>
      </c>
      <c r="C1217" s="397" t="s">
        <v>784</v>
      </c>
      <c r="D1217" s="322">
        <v>19</v>
      </c>
      <c r="E1217" s="322" t="s">
        <v>36</v>
      </c>
      <c r="F1217" s="396">
        <v>14.797999999999998</v>
      </c>
      <c r="G1217" s="396">
        <v>1.6319999999999999</v>
      </c>
      <c r="H1217" s="396">
        <v>3.04</v>
      </c>
      <c r="I1217" s="396">
        <v>10.125999999999999</v>
      </c>
      <c r="J1217" s="396">
        <v>888.3</v>
      </c>
      <c r="K1217" s="1630">
        <v>10.125999999999999</v>
      </c>
      <c r="L1217" s="396">
        <v>888.3</v>
      </c>
      <c r="M1217" s="331">
        <f t="shared" si="224"/>
        <v>1.1399302037599909E-2</v>
      </c>
      <c r="N1217" s="396">
        <v>74.099999999999994</v>
      </c>
      <c r="O1217" s="398">
        <f t="shared" si="221"/>
        <v>0.84468828098615323</v>
      </c>
      <c r="P1217" s="327">
        <f t="shared" si="222"/>
        <v>683.95812225599445</v>
      </c>
      <c r="Q1217" s="332">
        <f t="shared" si="223"/>
        <v>50.68129685916918</v>
      </c>
    </row>
    <row r="1218" spans="1:17" x14ac:dyDescent="0.2">
      <c r="A1218" s="1170"/>
      <c r="B1218" s="106">
        <v>5</v>
      </c>
      <c r="C1218" s="397" t="s">
        <v>785</v>
      </c>
      <c r="D1218" s="322">
        <v>6</v>
      </c>
      <c r="E1218" s="322" t="s">
        <v>36</v>
      </c>
      <c r="F1218" s="396">
        <v>4.8490000000000002</v>
      </c>
      <c r="G1218" s="396">
        <v>1.0249999999999999</v>
      </c>
      <c r="H1218" s="396">
        <v>0.06</v>
      </c>
      <c r="I1218" s="396">
        <v>3.7639999999999998</v>
      </c>
      <c r="J1218" s="396">
        <v>325.38</v>
      </c>
      <c r="K1218" s="1630">
        <v>3.7639999999999998</v>
      </c>
      <c r="L1218" s="396">
        <v>325.38</v>
      </c>
      <c r="M1218" s="331">
        <f t="shared" si="224"/>
        <v>1.1568012785051323E-2</v>
      </c>
      <c r="N1218" s="396">
        <v>74.099999999999994</v>
      </c>
      <c r="O1218" s="398">
        <f t="shared" si="221"/>
        <v>0.85718974737230302</v>
      </c>
      <c r="P1218" s="327">
        <f t="shared" si="222"/>
        <v>694.08076710307944</v>
      </c>
      <c r="Q1218" s="332">
        <f t="shared" si="223"/>
        <v>51.431384842338183</v>
      </c>
    </row>
    <row r="1219" spans="1:17" x14ac:dyDescent="0.2">
      <c r="A1219" s="1170"/>
      <c r="B1219" s="106">
        <v>6</v>
      </c>
      <c r="C1219" s="397" t="s">
        <v>494</v>
      </c>
      <c r="D1219" s="322">
        <v>30</v>
      </c>
      <c r="E1219" s="322" t="s">
        <v>36</v>
      </c>
      <c r="F1219" s="396">
        <v>26.3</v>
      </c>
      <c r="G1219" s="396">
        <v>2.4990000000000001</v>
      </c>
      <c r="H1219" s="396">
        <v>4.8</v>
      </c>
      <c r="I1219" s="396">
        <v>19.001000000000001</v>
      </c>
      <c r="J1219" s="396">
        <v>1626.42</v>
      </c>
      <c r="K1219" s="1630">
        <v>19.001000000000001</v>
      </c>
      <c r="L1219" s="396">
        <v>1626.42</v>
      </c>
      <c r="M1219" s="331">
        <f t="shared" si="224"/>
        <v>1.1682714182068593E-2</v>
      </c>
      <c r="N1219" s="396">
        <v>74.099999999999994</v>
      </c>
      <c r="O1219" s="398">
        <f t="shared" si="221"/>
        <v>0.86568912089128269</v>
      </c>
      <c r="P1219" s="327">
        <f t="shared" si="222"/>
        <v>700.96285092411563</v>
      </c>
      <c r="Q1219" s="332">
        <f t="shared" si="223"/>
        <v>51.941347253476962</v>
      </c>
    </row>
    <row r="1220" spans="1:17" x14ac:dyDescent="0.2">
      <c r="A1220" s="1170"/>
      <c r="B1220" s="106">
        <v>7</v>
      </c>
      <c r="C1220" s="397" t="s">
        <v>496</v>
      </c>
      <c r="D1220" s="322">
        <v>18</v>
      </c>
      <c r="E1220" s="322" t="s">
        <v>36</v>
      </c>
      <c r="F1220" s="396">
        <v>19.431000000000001</v>
      </c>
      <c r="G1220" s="396">
        <v>0.96899999999999997</v>
      </c>
      <c r="H1220" s="396">
        <v>2.88</v>
      </c>
      <c r="I1220" s="396">
        <v>15.582000000000001</v>
      </c>
      <c r="J1220" s="396">
        <v>967.9</v>
      </c>
      <c r="K1220" s="1630">
        <v>15.582000000000001</v>
      </c>
      <c r="L1220" s="396">
        <v>967.9</v>
      </c>
      <c r="M1220" s="331">
        <f t="shared" si="224"/>
        <v>1.609877053414609E-2</v>
      </c>
      <c r="N1220" s="396">
        <v>74.099999999999994</v>
      </c>
      <c r="O1220" s="398">
        <f t="shared" si="221"/>
        <v>1.1929188965802251</v>
      </c>
      <c r="P1220" s="327">
        <f t="shared" si="222"/>
        <v>965.92623204876543</v>
      </c>
      <c r="Q1220" s="332">
        <f t="shared" si="223"/>
        <v>71.575133794813524</v>
      </c>
    </row>
    <row r="1221" spans="1:17" x14ac:dyDescent="0.2">
      <c r="A1221" s="1170"/>
      <c r="B1221" s="106">
        <v>8</v>
      </c>
      <c r="C1221" s="397" t="s">
        <v>491</v>
      </c>
      <c r="D1221" s="322">
        <v>19</v>
      </c>
      <c r="E1221" s="322" t="s">
        <v>36</v>
      </c>
      <c r="F1221" s="396">
        <v>20.545999999999999</v>
      </c>
      <c r="G1221" s="396">
        <v>1.4790000000000001</v>
      </c>
      <c r="H1221" s="396">
        <v>3.04</v>
      </c>
      <c r="I1221" s="396">
        <v>16.027000000000001</v>
      </c>
      <c r="J1221" s="396">
        <v>986.21</v>
      </c>
      <c r="K1221" s="1630">
        <v>16.027000000000001</v>
      </c>
      <c r="L1221" s="396">
        <v>986.21</v>
      </c>
      <c r="M1221" s="331">
        <f t="shared" si="224"/>
        <v>1.6251102706320155E-2</v>
      </c>
      <c r="N1221" s="396">
        <v>74.099999999999994</v>
      </c>
      <c r="O1221" s="398">
        <f t="shared" si="221"/>
        <v>1.2042067105383234</v>
      </c>
      <c r="P1221" s="327">
        <f t="shared" si="222"/>
        <v>975.06616237920935</v>
      </c>
      <c r="Q1221" s="332">
        <f t="shared" si="223"/>
        <v>72.252402632299408</v>
      </c>
    </row>
    <row r="1222" spans="1:17" x14ac:dyDescent="0.2">
      <c r="A1222" s="1171"/>
      <c r="B1222" s="109">
        <v>9</v>
      </c>
      <c r="C1222" s="397" t="s">
        <v>786</v>
      </c>
      <c r="D1222" s="322">
        <v>36</v>
      </c>
      <c r="E1222" s="322" t="s">
        <v>36</v>
      </c>
      <c r="F1222" s="396">
        <v>33.241999999999997</v>
      </c>
      <c r="G1222" s="396">
        <v>1.9410000000000001</v>
      </c>
      <c r="H1222" s="396">
        <v>5.76</v>
      </c>
      <c r="I1222" s="396">
        <v>25.541</v>
      </c>
      <c r="J1222" s="396">
        <v>1527.82</v>
      </c>
      <c r="K1222" s="1630">
        <v>25.541</v>
      </c>
      <c r="L1222" s="396">
        <v>1527.82</v>
      </c>
      <c r="M1222" s="331">
        <f t="shared" si="224"/>
        <v>1.6717283449621031E-2</v>
      </c>
      <c r="N1222" s="396">
        <v>74.099999999999994</v>
      </c>
      <c r="O1222" s="398">
        <f t="shared" si="221"/>
        <v>1.2387507036169183</v>
      </c>
      <c r="P1222" s="327">
        <f t="shared" si="222"/>
        <v>1003.0370069772619</v>
      </c>
      <c r="Q1222" s="332">
        <f t="shared" si="223"/>
        <v>74.325042217015096</v>
      </c>
    </row>
    <row r="1223" spans="1:17" ht="12" thickBot="1" x14ac:dyDescent="0.25">
      <c r="A1223" s="1172"/>
      <c r="B1223" s="108">
        <v>10</v>
      </c>
      <c r="C1223" s="399"/>
      <c r="D1223" s="400"/>
      <c r="E1223" s="400"/>
      <c r="F1223" s="401"/>
      <c r="G1223" s="401"/>
      <c r="H1223" s="401"/>
      <c r="I1223" s="401"/>
      <c r="J1223" s="401"/>
      <c r="K1223" s="1631"/>
      <c r="L1223" s="401"/>
      <c r="M1223" s="402" t="e">
        <f t="shared" si="224"/>
        <v>#DIV/0!</v>
      </c>
      <c r="N1223" s="401"/>
      <c r="O1223" s="403" t="e">
        <f t="shared" si="221"/>
        <v>#DIV/0!</v>
      </c>
      <c r="P1223" s="403" t="e">
        <f t="shared" si="222"/>
        <v>#DIV/0!</v>
      </c>
      <c r="Q1223" s="404" t="e">
        <f t="shared" si="223"/>
        <v>#DIV/0!</v>
      </c>
    </row>
    <row r="1224" spans="1:17" x14ac:dyDescent="0.2">
      <c r="A1224" s="1221" t="s">
        <v>346</v>
      </c>
      <c r="B1224" s="62">
        <v>1</v>
      </c>
      <c r="C1224" s="366" t="s">
        <v>342</v>
      </c>
      <c r="D1224" s="405">
        <v>7</v>
      </c>
      <c r="E1224" s="405" t="s">
        <v>36</v>
      </c>
      <c r="F1224" s="1344">
        <v>10.231999999999999</v>
      </c>
      <c r="G1224" s="1344">
        <v>0.96899999999999997</v>
      </c>
      <c r="H1224" s="1344">
        <v>1.76</v>
      </c>
      <c r="I1224" s="1344">
        <v>7.5030000000000001</v>
      </c>
      <c r="J1224" s="1344">
        <v>442.92</v>
      </c>
      <c r="K1224" s="1632">
        <v>7.5030000000000001</v>
      </c>
      <c r="L1224" s="368">
        <v>442.92</v>
      </c>
      <c r="M1224" s="335">
        <f>K1224/L1224</f>
        <v>1.6939853698184775E-2</v>
      </c>
      <c r="N1224" s="368">
        <v>74.099999999999994</v>
      </c>
      <c r="O1224" s="336">
        <f>M1224*N1224</f>
        <v>1.2552431590354918</v>
      </c>
      <c r="P1224" s="336">
        <f>M1224*60*1000</f>
        <v>1016.3912218910864</v>
      </c>
      <c r="Q1224" s="337">
        <f>P1224*N1224/1000</f>
        <v>75.314589542129497</v>
      </c>
    </row>
    <row r="1225" spans="1:17" x14ac:dyDescent="0.2">
      <c r="A1225" s="1638"/>
      <c r="B1225" s="58">
        <v>2</v>
      </c>
      <c r="C1225" s="367" t="s">
        <v>498</v>
      </c>
      <c r="D1225" s="407">
        <v>4</v>
      </c>
      <c r="E1225" s="407" t="s">
        <v>36</v>
      </c>
      <c r="F1225" s="377">
        <v>3.2530000000000001</v>
      </c>
      <c r="G1225" s="377">
        <v>0</v>
      </c>
      <c r="H1225" s="377">
        <v>0</v>
      </c>
      <c r="I1225" s="377">
        <v>3.2530000000000001</v>
      </c>
      <c r="J1225" s="377">
        <v>183.78</v>
      </c>
      <c r="K1225" s="1633">
        <v>3.2530000000000001</v>
      </c>
      <c r="L1225" s="377">
        <v>183.78</v>
      </c>
      <c r="M1225" s="246">
        <f t="shared" ref="M1225:M1233" si="225">K1225/L1225</f>
        <v>1.770051148111873E-2</v>
      </c>
      <c r="N1225" s="377">
        <v>74.099999999999994</v>
      </c>
      <c r="O1225" s="248">
        <f t="shared" ref="O1225:O1233" si="226">M1225*N1225</f>
        <v>1.3116079007508978</v>
      </c>
      <c r="P1225" s="336">
        <f t="shared" ref="P1225:P1233" si="227">M1225*60*1000</f>
        <v>1062.0306888671239</v>
      </c>
      <c r="Q1225" s="249">
        <f t="shared" ref="Q1225:Q1233" si="228">P1225*N1225/1000</f>
        <v>78.696474045053876</v>
      </c>
    </row>
    <row r="1226" spans="1:17" x14ac:dyDescent="0.2">
      <c r="A1226" s="1638"/>
      <c r="B1226" s="58">
        <v>3</v>
      </c>
      <c r="C1226" s="367" t="s">
        <v>503</v>
      </c>
      <c r="D1226" s="407">
        <v>6</v>
      </c>
      <c r="E1226" s="407" t="s">
        <v>36</v>
      </c>
      <c r="F1226" s="377">
        <v>3.8839999999999999</v>
      </c>
      <c r="G1226" s="377">
        <v>0</v>
      </c>
      <c r="H1226" s="377">
        <v>0</v>
      </c>
      <c r="I1226" s="377">
        <v>3.8839999999999999</v>
      </c>
      <c r="J1226" s="377">
        <v>212.89</v>
      </c>
      <c r="K1226" s="1633">
        <v>3.8839999999999999</v>
      </c>
      <c r="L1226" s="377">
        <v>212.89</v>
      </c>
      <c r="M1226" s="246">
        <f t="shared" si="225"/>
        <v>1.8244163652590541E-2</v>
      </c>
      <c r="N1226" s="377">
        <v>74.099999999999994</v>
      </c>
      <c r="O1226" s="248">
        <f t="shared" si="226"/>
        <v>1.351892526656959</v>
      </c>
      <c r="P1226" s="336">
        <f t="shared" si="227"/>
        <v>1094.6498191554326</v>
      </c>
      <c r="Q1226" s="249">
        <f t="shared" si="228"/>
        <v>81.113551599417548</v>
      </c>
    </row>
    <row r="1227" spans="1:17" x14ac:dyDescent="0.2">
      <c r="A1227" s="1638"/>
      <c r="B1227" s="58">
        <v>4</v>
      </c>
      <c r="C1227" s="367" t="s">
        <v>499</v>
      </c>
      <c r="D1227" s="407">
        <v>18</v>
      </c>
      <c r="E1227" s="407" t="s">
        <v>36</v>
      </c>
      <c r="F1227" s="377">
        <v>20.878</v>
      </c>
      <c r="G1227" s="377">
        <v>1.135</v>
      </c>
      <c r="H1227" s="377">
        <v>2.88</v>
      </c>
      <c r="I1227" s="377">
        <v>16.863</v>
      </c>
      <c r="J1227" s="377">
        <v>902.29</v>
      </c>
      <c r="K1227" s="1633">
        <v>16.863</v>
      </c>
      <c r="L1227" s="377">
        <v>902.29</v>
      </c>
      <c r="M1227" s="246">
        <f t="shared" si="225"/>
        <v>1.8689113256270158E-2</v>
      </c>
      <c r="N1227" s="377">
        <v>74.099999999999994</v>
      </c>
      <c r="O1227" s="248">
        <f t="shared" si="226"/>
        <v>1.3848632922896187</v>
      </c>
      <c r="P1227" s="336">
        <f t="shared" si="227"/>
        <v>1121.3467953762095</v>
      </c>
      <c r="Q1227" s="249">
        <f t="shared" si="228"/>
        <v>83.091797537377118</v>
      </c>
    </row>
    <row r="1228" spans="1:17" x14ac:dyDescent="0.2">
      <c r="A1228" s="1638"/>
      <c r="B1228" s="58">
        <v>5</v>
      </c>
      <c r="C1228" s="367" t="s">
        <v>501</v>
      </c>
      <c r="D1228" s="407">
        <v>43</v>
      </c>
      <c r="E1228" s="407" t="s">
        <v>36</v>
      </c>
      <c r="F1228" s="377">
        <v>38.783000000000001</v>
      </c>
      <c r="G1228" s="377">
        <v>1.635</v>
      </c>
      <c r="H1228" s="377">
        <v>4.32</v>
      </c>
      <c r="I1228" s="377">
        <v>32.828000000000003</v>
      </c>
      <c r="J1228" s="377">
        <v>1713.13</v>
      </c>
      <c r="K1228" s="1633">
        <v>32.828000000000003</v>
      </c>
      <c r="L1228" s="377">
        <v>1713.13</v>
      </c>
      <c r="M1228" s="246">
        <f t="shared" si="225"/>
        <v>1.9162585443019502E-2</v>
      </c>
      <c r="N1228" s="377">
        <v>74.099999999999994</v>
      </c>
      <c r="O1228" s="248">
        <f t="shared" si="226"/>
        <v>1.4199475813277451</v>
      </c>
      <c r="P1228" s="336">
        <f t="shared" si="227"/>
        <v>1149.7551265811701</v>
      </c>
      <c r="Q1228" s="249">
        <f t="shared" si="228"/>
        <v>85.196854879664699</v>
      </c>
    </row>
    <row r="1229" spans="1:17" x14ac:dyDescent="0.2">
      <c r="A1229" s="1638"/>
      <c r="B1229" s="58">
        <v>6</v>
      </c>
      <c r="C1229" s="367" t="s">
        <v>497</v>
      </c>
      <c r="D1229" s="407">
        <v>8</v>
      </c>
      <c r="E1229" s="407" t="s">
        <v>36</v>
      </c>
      <c r="F1229" s="377">
        <v>8.75</v>
      </c>
      <c r="G1229" s="377">
        <v>0.51</v>
      </c>
      <c r="H1229" s="377">
        <v>0.08</v>
      </c>
      <c r="I1229" s="377">
        <v>8.16</v>
      </c>
      <c r="J1229" s="377">
        <v>414.27</v>
      </c>
      <c r="K1229" s="1633">
        <v>8.16</v>
      </c>
      <c r="L1229" s="377">
        <v>414.27</v>
      </c>
      <c r="M1229" s="246">
        <f t="shared" si="225"/>
        <v>1.9697298863060323E-2</v>
      </c>
      <c r="N1229" s="377">
        <v>74.099999999999994</v>
      </c>
      <c r="O1229" s="248">
        <f t="shared" si="226"/>
        <v>1.4595698457527699</v>
      </c>
      <c r="P1229" s="336">
        <f t="shared" si="227"/>
        <v>1181.8379317836193</v>
      </c>
      <c r="Q1229" s="249">
        <f t="shared" si="228"/>
        <v>87.574190745166177</v>
      </c>
    </row>
    <row r="1230" spans="1:17" x14ac:dyDescent="0.2">
      <c r="A1230" s="1638"/>
      <c r="B1230" s="58">
        <v>7</v>
      </c>
      <c r="C1230" s="367" t="s">
        <v>345</v>
      </c>
      <c r="D1230" s="407">
        <v>7</v>
      </c>
      <c r="E1230" s="407" t="s">
        <v>36</v>
      </c>
      <c r="F1230" s="377">
        <v>9.875</v>
      </c>
      <c r="G1230" s="377">
        <v>0.52300000000000002</v>
      </c>
      <c r="H1230" s="377">
        <v>1.1200000000000001</v>
      </c>
      <c r="I1230" s="377">
        <v>8.2319999999999993</v>
      </c>
      <c r="J1230" s="377">
        <v>387.52</v>
      </c>
      <c r="K1230" s="1633">
        <v>8.2319999999999993</v>
      </c>
      <c r="L1230" s="377">
        <v>387.52</v>
      </c>
      <c r="M1230" s="246">
        <f t="shared" si="225"/>
        <v>2.1242774566473988E-2</v>
      </c>
      <c r="N1230" s="377">
        <v>74.099999999999994</v>
      </c>
      <c r="O1230" s="248">
        <f t="shared" si="226"/>
        <v>1.5740895953757224</v>
      </c>
      <c r="P1230" s="336">
        <f t="shared" si="227"/>
        <v>1274.5664739884392</v>
      </c>
      <c r="Q1230" s="249">
        <f t="shared" si="228"/>
        <v>94.445375722543332</v>
      </c>
    </row>
    <row r="1231" spans="1:17" x14ac:dyDescent="0.2">
      <c r="A1231" s="1638"/>
      <c r="B1231" s="58">
        <v>8</v>
      </c>
      <c r="C1231" s="367" t="s">
        <v>344</v>
      </c>
      <c r="D1231" s="407">
        <v>9</v>
      </c>
      <c r="E1231" s="407" t="s">
        <v>36</v>
      </c>
      <c r="F1231" s="377">
        <v>13.609000000000002</v>
      </c>
      <c r="G1231" s="377">
        <v>1.071</v>
      </c>
      <c r="H1231" s="377">
        <v>1.44</v>
      </c>
      <c r="I1231" s="377">
        <v>11.098000000000001</v>
      </c>
      <c r="J1231" s="377">
        <v>515.76</v>
      </c>
      <c r="K1231" s="1633">
        <v>11.098000000000001</v>
      </c>
      <c r="L1231" s="377">
        <v>515.76</v>
      </c>
      <c r="M1231" s="246">
        <f t="shared" si="225"/>
        <v>2.1517760198541961E-2</v>
      </c>
      <c r="N1231" s="377">
        <v>74.099999999999994</v>
      </c>
      <c r="O1231" s="248">
        <f t="shared" si="226"/>
        <v>1.5944660307119591</v>
      </c>
      <c r="P1231" s="336">
        <f t="shared" si="227"/>
        <v>1291.0656119125176</v>
      </c>
      <c r="Q1231" s="249">
        <f t="shared" si="228"/>
        <v>95.667961842717546</v>
      </c>
    </row>
    <row r="1232" spans="1:17" x14ac:dyDescent="0.2">
      <c r="A1232" s="1638"/>
      <c r="B1232" s="58">
        <v>9</v>
      </c>
      <c r="C1232" s="367" t="s">
        <v>505</v>
      </c>
      <c r="D1232" s="407">
        <v>4</v>
      </c>
      <c r="E1232" s="407" t="s">
        <v>36</v>
      </c>
      <c r="F1232" s="377">
        <v>5.657</v>
      </c>
      <c r="G1232" s="377">
        <v>0</v>
      </c>
      <c r="H1232" s="377">
        <v>0</v>
      </c>
      <c r="I1232" s="377">
        <v>5.657</v>
      </c>
      <c r="J1232" s="377">
        <v>253.29</v>
      </c>
      <c r="K1232" s="1633">
        <v>5.657</v>
      </c>
      <c r="L1232" s="377">
        <v>253.29</v>
      </c>
      <c r="M1232" s="246">
        <f t="shared" si="225"/>
        <v>2.2334083461644755E-2</v>
      </c>
      <c r="N1232" s="377">
        <v>74.099999999999994</v>
      </c>
      <c r="O1232" s="248">
        <f t="shared" si="226"/>
        <v>1.6549555845078763</v>
      </c>
      <c r="P1232" s="336">
        <f t="shared" si="227"/>
        <v>1340.0450076986851</v>
      </c>
      <c r="Q1232" s="249">
        <f t="shared" si="228"/>
        <v>99.297335070472556</v>
      </c>
    </row>
    <row r="1233" spans="1:17" ht="12" thickBot="1" x14ac:dyDescent="0.25">
      <c r="A1233" s="1638"/>
      <c r="B1233" s="58">
        <v>10</v>
      </c>
      <c r="C1233" s="369" t="s">
        <v>500</v>
      </c>
      <c r="D1233" s="410">
        <v>31</v>
      </c>
      <c r="E1233" s="410" t="s">
        <v>36</v>
      </c>
      <c r="F1233" s="384">
        <v>31.288</v>
      </c>
      <c r="G1233" s="384">
        <v>2.04</v>
      </c>
      <c r="H1233" s="384">
        <v>3.64</v>
      </c>
      <c r="I1233" s="384">
        <v>25.608000000000001</v>
      </c>
      <c r="J1233" s="384">
        <v>1135.42</v>
      </c>
      <c r="K1233" s="1634">
        <v>25.608000000000001</v>
      </c>
      <c r="L1233" s="384">
        <v>1135.42</v>
      </c>
      <c r="M1233" s="383">
        <f t="shared" si="225"/>
        <v>2.2553768649486532E-2</v>
      </c>
      <c r="N1233" s="384">
        <v>74.099999999999994</v>
      </c>
      <c r="O1233" s="370">
        <f t="shared" si="226"/>
        <v>1.6712342569269518</v>
      </c>
      <c r="P1233" s="370">
        <f t="shared" si="227"/>
        <v>1353.2261189691919</v>
      </c>
      <c r="Q1233" s="371">
        <f t="shared" si="228"/>
        <v>100.27405541561711</v>
      </c>
    </row>
    <row r="1234" spans="1:17" x14ac:dyDescent="0.2">
      <c r="A1234" s="1304" t="s">
        <v>238</v>
      </c>
      <c r="B1234" s="36">
        <v>1</v>
      </c>
      <c r="C1234" s="339" t="s">
        <v>502</v>
      </c>
      <c r="D1234" s="340">
        <v>18</v>
      </c>
      <c r="E1234" s="340" t="s">
        <v>36</v>
      </c>
      <c r="F1234" s="372">
        <v>2.653</v>
      </c>
      <c r="G1234" s="372">
        <v>0.10199999999999999</v>
      </c>
      <c r="H1234" s="372">
        <v>0.02</v>
      </c>
      <c r="I1234" s="372">
        <v>2.5310000000000001</v>
      </c>
      <c r="J1234" s="372">
        <v>107.98</v>
      </c>
      <c r="K1234" s="1635">
        <v>2.5310000000000001</v>
      </c>
      <c r="L1234" s="314">
        <v>107.98</v>
      </c>
      <c r="M1234" s="343">
        <f>K1234/L1234</f>
        <v>2.3439525838118171E-2</v>
      </c>
      <c r="N1234" s="314">
        <v>74.099999999999994</v>
      </c>
      <c r="O1234" s="344">
        <f>M1234*N1234</f>
        <v>1.7368688646045565</v>
      </c>
      <c r="P1234" s="344">
        <f>M1234*60*1000</f>
        <v>1406.3715502870905</v>
      </c>
      <c r="Q1234" s="345">
        <f>P1234*N1234/1000</f>
        <v>104.2121318762734</v>
      </c>
    </row>
    <row r="1235" spans="1:17" x14ac:dyDescent="0.2">
      <c r="A1235" s="1224"/>
      <c r="B1235" s="17">
        <v>2</v>
      </c>
      <c r="C1235" s="373" t="s">
        <v>504</v>
      </c>
      <c r="D1235" s="414">
        <v>14</v>
      </c>
      <c r="E1235" s="414" t="s">
        <v>36</v>
      </c>
      <c r="F1235" s="378">
        <v>15.77</v>
      </c>
      <c r="G1235" s="378">
        <v>0.69899999999999995</v>
      </c>
      <c r="H1235" s="378">
        <v>0.14000000000000001</v>
      </c>
      <c r="I1235" s="378">
        <v>14.930999999999999</v>
      </c>
      <c r="J1235" s="378">
        <v>635.91</v>
      </c>
      <c r="K1235" s="1636">
        <v>14.930999999999999</v>
      </c>
      <c r="L1235" s="378">
        <v>635.91</v>
      </c>
      <c r="M1235" s="250">
        <f t="shared" ref="M1235:M1243" si="229">K1235/L1235</f>
        <v>2.3479737698730952E-2</v>
      </c>
      <c r="N1235" s="378">
        <v>74.099999999999994</v>
      </c>
      <c r="O1235" s="252">
        <f t="shared" ref="O1235:O1243" si="230">M1235*N1235</f>
        <v>1.7398485634759635</v>
      </c>
      <c r="P1235" s="344">
        <f t="shared" ref="P1235:P1243" si="231">M1235*60*1000</f>
        <v>1408.784261923857</v>
      </c>
      <c r="Q1235" s="253">
        <f t="shared" ref="Q1235:Q1243" si="232">P1235*N1235/1000</f>
        <v>104.3909138085578</v>
      </c>
    </row>
    <row r="1236" spans="1:17" x14ac:dyDescent="0.2">
      <c r="A1236" s="1224"/>
      <c r="B1236" s="17">
        <v>3</v>
      </c>
      <c r="C1236" s="373" t="s">
        <v>508</v>
      </c>
      <c r="D1236" s="414">
        <v>15</v>
      </c>
      <c r="E1236" s="414" t="s">
        <v>36</v>
      </c>
      <c r="F1236" s="378">
        <v>13.071</v>
      </c>
      <c r="G1236" s="378">
        <v>0.68799999999999994</v>
      </c>
      <c r="H1236" s="378">
        <v>0.14000000000000001</v>
      </c>
      <c r="I1236" s="378">
        <v>12.243</v>
      </c>
      <c r="J1236" s="378">
        <v>502.04</v>
      </c>
      <c r="K1236" s="1636">
        <v>12.243</v>
      </c>
      <c r="L1236" s="378">
        <v>502.04</v>
      </c>
      <c r="M1236" s="250">
        <f t="shared" si="229"/>
        <v>2.4386503067484661E-2</v>
      </c>
      <c r="N1236" s="378">
        <v>74.099999999999994</v>
      </c>
      <c r="O1236" s="252">
        <f t="shared" si="230"/>
        <v>1.8070398773006131</v>
      </c>
      <c r="P1236" s="344">
        <f t="shared" si="231"/>
        <v>1463.1901840490796</v>
      </c>
      <c r="Q1236" s="253">
        <f t="shared" si="232"/>
        <v>108.4223926380368</v>
      </c>
    </row>
    <row r="1237" spans="1:17" x14ac:dyDescent="0.2">
      <c r="A1237" s="1225"/>
      <c r="B1237" s="17">
        <v>4</v>
      </c>
      <c r="C1237" s="373" t="s">
        <v>509</v>
      </c>
      <c r="D1237" s="414">
        <v>6</v>
      </c>
      <c r="E1237" s="414" t="s">
        <v>36</v>
      </c>
      <c r="F1237" s="378">
        <v>5.7350000000000003</v>
      </c>
      <c r="G1237" s="378">
        <v>0</v>
      </c>
      <c r="H1237" s="378">
        <v>0</v>
      </c>
      <c r="I1237" s="378">
        <v>5.7350000000000003</v>
      </c>
      <c r="J1237" s="378">
        <v>234.73</v>
      </c>
      <c r="K1237" s="1636">
        <v>5.7350000000000003</v>
      </c>
      <c r="L1237" s="378">
        <v>234.73</v>
      </c>
      <c r="M1237" s="250">
        <f t="shared" si="229"/>
        <v>2.4432326502790442E-2</v>
      </c>
      <c r="N1237" s="378">
        <v>74.099999999999994</v>
      </c>
      <c r="O1237" s="252">
        <f t="shared" si="230"/>
        <v>1.8104353938567717</v>
      </c>
      <c r="P1237" s="344">
        <f t="shared" si="231"/>
        <v>1465.9395901674266</v>
      </c>
      <c r="Q1237" s="253">
        <f t="shared" si="232"/>
        <v>108.6261236314063</v>
      </c>
    </row>
    <row r="1238" spans="1:17" x14ac:dyDescent="0.2">
      <c r="A1238" s="1225"/>
      <c r="B1238" s="17">
        <v>5</v>
      </c>
      <c r="C1238" s="373" t="s">
        <v>506</v>
      </c>
      <c r="D1238" s="414">
        <v>8</v>
      </c>
      <c r="E1238" s="414" t="s">
        <v>36</v>
      </c>
      <c r="F1238" s="378">
        <v>9.2210000000000001</v>
      </c>
      <c r="G1238" s="378">
        <v>0</v>
      </c>
      <c r="H1238" s="378">
        <v>0</v>
      </c>
      <c r="I1238" s="378">
        <v>9.2210000000000001</v>
      </c>
      <c r="J1238" s="378">
        <v>366.13</v>
      </c>
      <c r="K1238" s="1636">
        <v>9.2210000000000001</v>
      </c>
      <c r="L1238" s="378">
        <v>366.13</v>
      </c>
      <c r="M1238" s="250">
        <f t="shared" si="229"/>
        <v>2.5185043563761507E-2</v>
      </c>
      <c r="N1238" s="378">
        <v>74.099999999999994</v>
      </c>
      <c r="O1238" s="252">
        <f t="shared" si="230"/>
        <v>1.8662117280747275</v>
      </c>
      <c r="P1238" s="344">
        <f t="shared" si="231"/>
        <v>1511.1026138256905</v>
      </c>
      <c r="Q1238" s="253">
        <f t="shared" si="232"/>
        <v>111.97270368448366</v>
      </c>
    </row>
    <row r="1239" spans="1:17" x14ac:dyDescent="0.2">
      <c r="A1239" s="1225"/>
      <c r="B1239" s="17">
        <v>6</v>
      </c>
      <c r="C1239" s="373" t="s">
        <v>511</v>
      </c>
      <c r="D1239" s="414">
        <v>5</v>
      </c>
      <c r="E1239" s="414" t="s">
        <v>36</v>
      </c>
      <c r="F1239" s="378">
        <v>6.6559999999999997</v>
      </c>
      <c r="G1239" s="378">
        <v>0.28000000000000003</v>
      </c>
      <c r="H1239" s="378">
        <v>0.8</v>
      </c>
      <c r="I1239" s="378">
        <v>5.5759999999999996</v>
      </c>
      <c r="J1239" s="378">
        <v>220.11</v>
      </c>
      <c r="K1239" s="1636">
        <v>5.5759999999999996</v>
      </c>
      <c r="L1239" s="378">
        <v>220.11</v>
      </c>
      <c r="M1239" s="250">
        <f t="shared" si="229"/>
        <v>2.5332788151378852E-2</v>
      </c>
      <c r="N1239" s="378">
        <v>74.099999999999994</v>
      </c>
      <c r="O1239" s="252">
        <f t="shared" si="230"/>
        <v>1.8771596020171728</v>
      </c>
      <c r="P1239" s="344">
        <f t="shared" si="231"/>
        <v>1519.9672890827312</v>
      </c>
      <c r="Q1239" s="253">
        <f t="shared" si="232"/>
        <v>112.62957612103038</v>
      </c>
    </row>
    <row r="1240" spans="1:17" x14ac:dyDescent="0.2">
      <c r="A1240" s="1225"/>
      <c r="B1240" s="17">
        <v>7</v>
      </c>
      <c r="C1240" s="373" t="s">
        <v>510</v>
      </c>
      <c r="D1240" s="414">
        <v>5</v>
      </c>
      <c r="E1240" s="414" t="s">
        <v>36</v>
      </c>
      <c r="F1240" s="378">
        <v>4.8209999999999997</v>
      </c>
      <c r="G1240" s="378">
        <v>0</v>
      </c>
      <c r="H1240" s="378">
        <v>0</v>
      </c>
      <c r="I1240" s="378">
        <v>4.8209999999999997</v>
      </c>
      <c r="J1240" s="378">
        <v>190.21</v>
      </c>
      <c r="K1240" s="1636">
        <v>4.8209999999999997</v>
      </c>
      <c r="L1240" s="378">
        <v>190.21</v>
      </c>
      <c r="M1240" s="250">
        <f t="shared" si="229"/>
        <v>2.534567057462804E-2</v>
      </c>
      <c r="N1240" s="378">
        <v>74.099999999999994</v>
      </c>
      <c r="O1240" s="252">
        <f t="shared" si="230"/>
        <v>1.8781141895799376</v>
      </c>
      <c r="P1240" s="344">
        <f t="shared" si="231"/>
        <v>1520.7402344776824</v>
      </c>
      <c r="Q1240" s="253">
        <f t="shared" si="232"/>
        <v>112.68685137479626</v>
      </c>
    </row>
    <row r="1241" spans="1:17" x14ac:dyDescent="0.2">
      <c r="A1241" s="1225"/>
      <c r="B1241" s="17">
        <v>8</v>
      </c>
      <c r="C1241" s="373" t="s">
        <v>507</v>
      </c>
      <c r="D1241" s="414">
        <v>4</v>
      </c>
      <c r="E1241" s="414" t="s">
        <v>36</v>
      </c>
      <c r="F1241" s="378">
        <v>5.0119999999999996</v>
      </c>
      <c r="G1241" s="378">
        <v>0.10199999999999999</v>
      </c>
      <c r="H1241" s="378">
        <v>0.64</v>
      </c>
      <c r="I1241" s="378">
        <v>4.2699999999999996</v>
      </c>
      <c r="J1241" s="378">
        <v>151.85</v>
      </c>
      <c r="K1241" s="1636">
        <v>4.2699999999999996</v>
      </c>
      <c r="L1241" s="378">
        <v>151.85</v>
      </c>
      <c r="M1241" s="250">
        <f t="shared" si="229"/>
        <v>2.8119855120184389E-2</v>
      </c>
      <c r="N1241" s="378">
        <v>74.099999999999994</v>
      </c>
      <c r="O1241" s="252">
        <f t="shared" si="230"/>
        <v>2.083681264405663</v>
      </c>
      <c r="P1241" s="344">
        <f t="shared" si="231"/>
        <v>1687.1913072110633</v>
      </c>
      <c r="Q1241" s="253">
        <f t="shared" si="232"/>
        <v>125.02087586433977</v>
      </c>
    </row>
    <row r="1242" spans="1:17" x14ac:dyDescent="0.2">
      <c r="A1242" s="1225"/>
      <c r="B1242" s="17">
        <v>9</v>
      </c>
      <c r="C1242" s="417" t="s">
        <v>343</v>
      </c>
      <c r="D1242" s="414">
        <v>5</v>
      </c>
      <c r="E1242" s="414" t="s">
        <v>36</v>
      </c>
      <c r="F1242" s="378">
        <v>9.2469999999999999</v>
      </c>
      <c r="G1242" s="378">
        <v>0.153</v>
      </c>
      <c r="H1242" s="378">
        <v>1.2</v>
      </c>
      <c r="I1242" s="378">
        <v>7.8940000000000001</v>
      </c>
      <c r="J1242" s="378">
        <v>265.25</v>
      </c>
      <c r="K1242" s="1636">
        <v>7.8940000000000001</v>
      </c>
      <c r="L1242" s="378">
        <v>265.25</v>
      </c>
      <c r="M1242" s="250">
        <f t="shared" si="229"/>
        <v>2.9760603204524033E-2</v>
      </c>
      <c r="N1242" s="378">
        <v>74.099999999999994</v>
      </c>
      <c r="O1242" s="252">
        <f t="shared" si="230"/>
        <v>2.2052606974552309</v>
      </c>
      <c r="P1242" s="344">
        <f t="shared" si="231"/>
        <v>1785.636192271442</v>
      </c>
      <c r="Q1242" s="253">
        <f t="shared" si="232"/>
        <v>132.31564184731386</v>
      </c>
    </row>
    <row r="1243" spans="1:17" ht="12" thickBot="1" x14ac:dyDescent="0.25">
      <c r="A1243" s="1226"/>
      <c r="B1243" s="18">
        <v>10</v>
      </c>
      <c r="C1243" s="418"/>
      <c r="D1243" s="419"/>
      <c r="E1243" s="419"/>
      <c r="F1243" s="374"/>
      <c r="G1243" s="374"/>
      <c r="H1243" s="374"/>
      <c r="I1243" s="374"/>
      <c r="J1243" s="374"/>
      <c r="K1243" s="374"/>
      <c r="L1243" s="374"/>
      <c r="M1243" s="379" t="e">
        <f t="shared" si="229"/>
        <v>#DIV/0!</v>
      </c>
      <c r="N1243" s="380">
        <v>74.099999999999994</v>
      </c>
      <c r="O1243" s="375" t="e">
        <f t="shared" si="230"/>
        <v>#DIV/0!</v>
      </c>
      <c r="P1243" s="375" t="e">
        <f t="shared" si="231"/>
        <v>#DIV/0!</v>
      </c>
      <c r="Q1243" s="376" t="e">
        <f t="shared" si="232"/>
        <v>#DIV/0!</v>
      </c>
    </row>
    <row r="1246" spans="1:17" ht="15" x14ac:dyDescent="0.2">
      <c r="A1246" s="1180" t="s">
        <v>440</v>
      </c>
      <c r="B1246" s="1180"/>
      <c r="C1246" s="1180"/>
      <c r="D1246" s="1180"/>
      <c r="E1246" s="1180"/>
      <c r="F1246" s="1180"/>
      <c r="G1246" s="1180"/>
      <c r="H1246" s="1180"/>
      <c r="I1246" s="1180"/>
      <c r="J1246" s="1180"/>
      <c r="K1246" s="1180"/>
      <c r="L1246" s="1180"/>
      <c r="M1246" s="1180"/>
      <c r="N1246" s="1180"/>
      <c r="O1246" s="1180"/>
      <c r="P1246" s="1180"/>
      <c r="Q1246" s="1180"/>
    </row>
    <row r="1247" spans="1:17" ht="13.5" thickBot="1" x14ac:dyDescent="0.25">
      <c r="A1247" s="460"/>
      <c r="B1247" s="460"/>
      <c r="C1247" s="460"/>
      <c r="D1247" s="460"/>
      <c r="E1247" s="1165" t="s">
        <v>268</v>
      </c>
      <c r="F1247" s="1165"/>
      <c r="G1247" s="1165"/>
      <c r="H1247" s="1165"/>
      <c r="I1247" s="460">
        <v>1.2</v>
      </c>
      <c r="J1247" s="460" t="s">
        <v>267</v>
      </c>
      <c r="K1247" s="460" t="s">
        <v>269</v>
      </c>
      <c r="L1247" s="461">
        <v>504</v>
      </c>
      <c r="M1247" s="460"/>
      <c r="N1247" s="460"/>
      <c r="O1247" s="460"/>
      <c r="P1247" s="460"/>
      <c r="Q1247" s="460"/>
    </row>
    <row r="1248" spans="1:17" x14ac:dyDescent="0.2">
      <c r="A1248" s="1181" t="s">
        <v>1</v>
      </c>
      <c r="B1248" s="1183" t="s">
        <v>0</v>
      </c>
      <c r="C1248" s="1185" t="s">
        <v>2</v>
      </c>
      <c r="D1248" s="1185" t="s">
        <v>3</v>
      </c>
      <c r="E1248" s="1185" t="s">
        <v>11</v>
      </c>
      <c r="F1248" s="1188" t="s">
        <v>12</v>
      </c>
      <c r="G1248" s="1189"/>
      <c r="H1248" s="1189"/>
      <c r="I1248" s="1190"/>
      <c r="J1248" s="1185" t="s">
        <v>4</v>
      </c>
      <c r="K1248" s="1185" t="s">
        <v>13</v>
      </c>
      <c r="L1248" s="1185" t="s">
        <v>5</v>
      </c>
      <c r="M1248" s="1185" t="s">
        <v>6</v>
      </c>
      <c r="N1248" s="1185" t="s">
        <v>14</v>
      </c>
      <c r="O1248" s="1185" t="s">
        <v>15</v>
      </c>
      <c r="P1248" s="1191" t="s">
        <v>22</v>
      </c>
      <c r="Q1248" s="1193" t="s">
        <v>23</v>
      </c>
    </row>
    <row r="1249" spans="1:17" ht="33.75" x14ac:dyDescent="0.2">
      <c r="A1249" s="1182"/>
      <c r="B1249" s="1184"/>
      <c r="C1249" s="1186"/>
      <c r="D1249" s="1187"/>
      <c r="E1249" s="1187"/>
      <c r="F1249" s="968" t="s">
        <v>16</v>
      </c>
      <c r="G1249" s="968" t="s">
        <v>17</v>
      </c>
      <c r="H1249" s="968" t="s">
        <v>18</v>
      </c>
      <c r="I1249" s="968" t="s">
        <v>19</v>
      </c>
      <c r="J1249" s="1187"/>
      <c r="K1249" s="1187"/>
      <c r="L1249" s="1187"/>
      <c r="M1249" s="1187"/>
      <c r="N1249" s="1187"/>
      <c r="O1249" s="1187"/>
      <c r="P1249" s="1192"/>
      <c r="Q1249" s="1194"/>
    </row>
    <row r="1250" spans="1:17" ht="12" thickBot="1" x14ac:dyDescent="0.25">
      <c r="A1250" s="1227"/>
      <c r="B1250" s="1228"/>
      <c r="C1250" s="1229"/>
      <c r="D1250" s="28" t="s">
        <v>7</v>
      </c>
      <c r="E1250" s="28" t="s">
        <v>8</v>
      </c>
      <c r="F1250" s="28" t="s">
        <v>9</v>
      </c>
      <c r="G1250" s="28" t="s">
        <v>9</v>
      </c>
      <c r="H1250" s="28" t="s">
        <v>9</v>
      </c>
      <c r="I1250" s="28" t="s">
        <v>9</v>
      </c>
      <c r="J1250" s="28" t="s">
        <v>20</v>
      </c>
      <c r="K1250" s="28" t="s">
        <v>9</v>
      </c>
      <c r="L1250" s="28" t="s">
        <v>20</v>
      </c>
      <c r="M1250" s="28" t="s">
        <v>21</v>
      </c>
      <c r="N1250" s="28" t="s">
        <v>294</v>
      </c>
      <c r="O1250" s="28" t="s">
        <v>295</v>
      </c>
      <c r="P1250" s="751" t="s">
        <v>24</v>
      </c>
      <c r="Q1250" s="752" t="s">
        <v>296</v>
      </c>
    </row>
    <row r="1251" spans="1:17" x14ac:dyDescent="0.2">
      <c r="A1251" s="1195" t="s">
        <v>237</v>
      </c>
      <c r="B1251" s="43">
        <v>1</v>
      </c>
      <c r="C1251" s="353" t="s">
        <v>441</v>
      </c>
      <c r="D1251" s="311">
        <v>40</v>
      </c>
      <c r="E1251" s="311">
        <v>1973</v>
      </c>
      <c r="F1251" s="287">
        <v>27.2</v>
      </c>
      <c r="G1251" s="287">
        <v>2.8</v>
      </c>
      <c r="H1251" s="287">
        <v>6.4</v>
      </c>
      <c r="I1251" s="287">
        <v>17.899999999999999</v>
      </c>
      <c r="J1251" s="287">
        <v>1992</v>
      </c>
      <c r="K1251" s="312">
        <v>17.899999999999999</v>
      </c>
      <c r="L1251" s="287">
        <v>1992</v>
      </c>
      <c r="M1251" s="313">
        <f>K1251/L1251</f>
        <v>8.9859437751004002E-3</v>
      </c>
      <c r="N1251" s="354">
        <v>53.19</v>
      </c>
      <c r="O1251" s="355">
        <f>M1251*N1251</f>
        <v>0.47796234939759025</v>
      </c>
      <c r="P1251" s="355">
        <f>M1251*60*1000</f>
        <v>539.15662650602405</v>
      </c>
      <c r="Q1251" s="1356">
        <f>P1251*N1251/1000</f>
        <v>28.67774096385542</v>
      </c>
    </row>
    <row r="1252" spans="1:17" x14ac:dyDescent="0.2">
      <c r="A1252" s="1167"/>
      <c r="B1252" s="39">
        <v>2</v>
      </c>
      <c r="C1252" s="356" t="s">
        <v>645</v>
      </c>
      <c r="D1252" s="317">
        <v>10</v>
      </c>
      <c r="E1252" s="317">
        <v>1983</v>
      </c>
      <c r="F1252" s="241">
        <v>11.2</v>
      </c>
      <c r="G1252" s="241">
        <v>0.7</v>
      </c>
      <c r="H1252" s="241">
        <v>1.6</v>
      </c>
      <c r="I1252" s="241">
        <v>8.9</v>
      </c>
      <c r="J1252" s="241">
        <v>688</v>
      </c>
      <c r="K1252" s="318">
        <v>8.9</v>
      </c>
      <c r="L1252" s="241">
        <v>688</v>
      </c>
      <c r="M1252" s="242">
        <f t="shared" ref="M1252" si="233">K1252/L1252</f>
        <v>1.2936046511627908E-2</v>
      </c>
      <c r="N1252" s="357">
        <v>53.19</v>
      </c>
      <c r="O1252" s="243">
        <f t="shared" ref="O1252" si="234">M1252*N1252</f>
        <v>0.68806831395348844</v>
      </c>
      <c r="P1252" s="355">
        <f t="shared" ref="P1252" si="235">M1252*60*1000</f>
        <v>776.1627906976745</v>
      </c>
      <c r="Q1252" s="244">
        <f t="shared" ref="Q1252" si="236">P1252*N1252/1000</f>
        <v>41.284098837209307</v>
      </c>
    </row>
    <row r="1253" spans="1:17" x14ac:dyDescent="0.2">
      <c r="A1253" s="1167"/>
      <c r="B1253" s="39">
        <v>3</v>
      </c>
      <c r="C1253" s="356"/>
      <c r="D1253" s="317"/>
      <c r="E1253" s="317"/>
      <c r="F1253" s="241"/>
      <c r="G1253" s="241"/>
      <c r="H1253" s="241"/>
      <c r="I1253" s="241"/>
      <c r="J1253" s="241"/>
      <c r="K1253" s="318"/>
      <c r="L1253" s="241"/>
      <c r="M1253" s="242"/>
      <c r="N1253" s="357"/>
      <c r="O1253" s="319"/>
      <c r="P1253" s="315"/>
      <c r="Q1253" s="320"/>
    </row>
    <row r="1254" spans="1:17" x14ac:dyDescent="0.2">
      <c r="A1254" s="1167"/>
      <c r="B1254" s="11">
        <v>4</v>
      </c>
      <c r="C1254" s="356"/>
      <c r="D1254" s="317"/>
      <c r="E1254" s="317"/>
      <c r="F1254" s="287"/>
      <c r="G1254" s="241"/>
      <c r="H1254" s="241"/>
      <c r="I1254" s="241"/>
      <c r="J1254" s="241"/>
      <c r="K1254" s="318"/>
      <c r="L1254" s="241"/>
      <c r="M1254" s="242"/>
      <c r="N1254" s="357"/>
      <c r="O1254" s="319"/>
      <c r="P1254" s="315"/>
      <c r="Q1254" s="320"/>
    </row>
    <row r="1255" spans="1:17" x14ac:dyDescent="0.2">
      <c r="A1255" s="1167"/>
      <c r="B1255" s="11">
        <v>5</v>
      </c>
      <c r="C1255" s="356"/>
      <c r="D1255" s="317"/>
      <c r="E1255" s="317"/>
      <c r="F1255" s="287"/>
      <c r="G1255" s="241"/>
      <c r="H1255" s="241"/>
      <c r="I1255" s="241"/>
      <c r="J1255" s="241"/>
      <c r="K1255" s="318"/>
      <c r="L1255" s="241"/>
      <c r="M1255" s="242"/>
      <c r="N1255" s="357"/>
      <c r="O1255" s="319"/>
      <c r="P1255" s="315"/>
      <c r="Q1255" s="320"/>
    </row>
    <row r="1256" spans="1:17" x14ac:dyDescent="0.2">
      <c r="A1256" s="1167"/>
      <c r="B1256" s="11">
        <v>6</v>
      </c>
      <c r="C1256" s="356"/>
      <c r="D1256" s="317"/>
      <c r="E1256" s="317"/>
      <c r="F1256" s="287"/>
      <c r="G1256" s="241"/>
      <c r="H1256" s="241"/>
      <c r="I1256" s="241"/>
      <c r="J1256" s="241"/>
      <c r="K1256" s="318"/>
      <c r="L1256" s="241"/>
      <c r="M1256" s="242"/>
      <c r="N1256" s="357"/>
      <c r="O1256" s="319"/>
      <c r="P1256" s="315"/>
      <c r="Q1256" s="320"/>
    </row>
    <row r="1257" spans="1:17" x14ac:dyDescent="0.2">
      <c r="A1257" s="1167"/>
      <c r="B1257" s="11">
        <v>7</v>
      </c>
      <c r="C1257" s="356"/>
      <c r="D1257" s="317"/>
      <c r="E1257" s="317"/>
      <c r="F1257" s="287"/>
      <c r="G1257" s="241"/>
      <c r="H1257" s="241"/>
      <c r="I1257" s="241"/>
      <c r="J1257" s="241"/>
      <c r="K1257" s="318"/>
      <c r="L1257" s="241"/>
      <c r="M1257" s="242"/>
      <c r="N1257" s="357"/>
      <c r="O1257" s="319"/>
      <c r="P1257" s="315"/>
      <c r="Q1257" s="320"/>
    </row>
    <row r="1258" spans="1:17" x14ac:dyDescent="0.2">
      <c r="A1258" s="1167"/>
      <c r="B1258" s="11">
        <v>8</v>
      </c>
      <c r="C1258" s="356"/>
      <c r="D1258" s="317"/>
      <c r="E1258" s="317"/>
      <c r="F1258" s="287"/>
      <c r="G1258" s="241"/>
      <c r="H1258" s="241"/>
      <c r="I1258" s="241"/>
      <c r="J1258" s="241"/>
      <c r="K1258" s="318"/>
      <c r="L1258" s="241"/>
      <c r="M1258" s="242"/>
      <c r="N1258" s="357"/>
      <c r="O1258" s="319"/>
      <c r="P1258" s="315"/>
      <c r="Q1258" s="320"/>
    </row>
    <row r="1259" spans="1:17" x14ac:dyDescent="0.2">
      <c r="A1259" s="1167"/>
      <c r="B1259" s="11">
        <v>9</v>
      </c>
      <c r="C1259" s="356"/>
      <c r="D1259" s="317"/>
      <c r="E1259" s="317"/>
      <c r="F1259" s="287"/>
      <c r="G1259" s="241"/>
      <c r="H1259" s="241"/>
      <c r="I1259" s="241"/>
      <c r="J1259" s="241"/>
      <c r="K1259" s="318"/>
      <c r="L1259" s="241"/>
      <c r="M1259" s="242"/>
      <c r="N1259" s="357"/>
      <c r="O1259" s="319"/>
      <c r="P1259" s="315"/>
      <c r="Q1259" s="320"/>
    </row>
    <row r="1260" spans="1:17" ht="12" thickBot="1" x14ac:dyDescent="0.25">
      <c r="A1260" s="1168"/>
      <c r="B1260" s="30">
        <v>10</v>
      </c>
      <c r="C1260" s="365"/>
      <c r="D1260" s="388"/>
      <c r="E1260" s="388"/>
      <c r="F1260" s="703"/>
      <c r="G1260" s="463"/>
      <c r="H1260" s="463"/>
      <c r="I1260" s="463"/>
      <c r="J1260" s="463"/>
      <c r="K1260" s="464"/>
      <c r="L1260" s="463"/>
      <c r="M1260" s="381"/>
      <c r="N1260" s="382"/>
      <c r="O1260" s="389"/>
      <c r="P1260" s="390"/>
      <c r="Q1260" s="391"/>
    </row>
    <row r="1261" spans="1:17" x14ac:dyDescent="0.2">
      <c r="A1261" s="1230" t="s">
        <v>229</v>
      </c>
      <c r="B1261" s="107">
        <v>1</v>
      </c>
      <c r="C1261" s="397"/>
      <c r="D1261" s="322"/>
      <c r="E1261" s="322"/>
      <c r="F1261" s="324"/>
      <c r="G1261" s="324"/>
      <c r="H1261" s="324"/>
      <c r="I1261" s="323"/>
      <c r="J1261" s="324"/>
      <c r="K1261" s="325"/>
      <c r="L1261" s="324"/>
      <c r="M1261" s="326"/>
      <c r="N1261" s="395"/>
      <c r="O1261" s="327"/>
      <c r="P1261" s="327"/>
      <c r="Q1261" s="328"/>
    </row>
    <row r="1262" spans="1:17" x14ac:dyDescent="0.2">
      <c r="A1262" s="1170"/>
      <c r="B1262" s="136">
        <v>2</v>
      </c>
      <c r="C1262" s="397"/>
      <c r="D1262" s="322"/>
      <c r="E1262" s="322"/>
      <c r="F1262" s="323"/>
      <c r="G1262" s="323"/>
      <c r="H1262" s="323"/>
      <c r="I1262" s="323"/>
      <c r="J1262" s="323"/>
      <c r="K1262" s="330"/>
      <c r="L1262" s="323"/>
      <c r="M1262" s="326"/>
      <c r="N1262" s="396"/>
      <c r="O1262" s="327"/>
      <c r="P1262" s="327"/>
      <c r="Q1262" s="328"/>
    </row>
    <row r="1263" spans="1:17" x14ac:dyDescent="0.2">
      <c r="A1263" s="1170"/>
      <c r="B1263" s="106">
        <v>3</v>
      </c>
      <c r="C1263" s="397"/>
      <c r="D1263" s="322"/>
      <c r="E1263" s="322"/>
      <c r="F1263" s="323"/>
      <c r="G1263" s="323"/>
      <c r="H1263" s="323"/>
      <c r="I1263" s="323"/>
      <c r="J1263" s="323"/>
      <c r="K1263" s="330"/>
      <c r="L1263" s="323"/>
      <c r="M1263" s="331"/>
      <c r="N1263" s="396"/>
      <c r="O1263" s="327"/>
      <c r="P1263" s="327"/>
      <c r="Q1263" s="332"/>
    </row>
    <row r="1264" spans="1:17" x14ac:dyDescent="0.2">
      <c r="A1264" s="1170"/>
      <c r="B1264" s="106">
        <v>4</v>
      </c>
      <c r="C1264" s="358"/>
      <c r="D1264" s="487"/>
      <c r="E1264" s="693"/>
      <c r="F1264" s="497"/>
      <c r="G1264" s="694"/>
      <c r="H1264" s="497"/>
      <c r="I1264" s="497"/>
      <c r="J1264" s="497"/>
      <c r="K1264" s="498"/>
      <c r="L1264" s="497"/>
      <c r="M1264" s="349"/>
      <c r="N1264" s="359"/>
      <c r="O1264" s="360"/>
      <c r="P1264" s="348"/>
      <c r="Q1264" s="361"/>
    </row>
    <row r="1265" spans="1:17" x14ac:dyDescent="0.2">
      <c r="A1265" s="1170"/>
      <c r="B1265" s="106">
        <v>5</v>
      </c>
      <c r="C1265" s="358"/>
      <c r="D1265" s="487"/>
      <c r="E1265" s="693"/>
      <c r="F1265" s="497"/>
      <c r="G1265" s="694"/>
      <c r="H1265" s="497"/>
      <c r="I1265" s="497"/>
      <c r="J1265" s="497"/>
      <c r="K1265" s="498"/>
      <c r="L1265" s="497"/>
      <c r="M1265" s="349"/>
      <c r="N1265" s="359"/>
      <c r="O1265" s="360"/>
      <c r="P1265" s="348"/>
      <c r="Q1265" s="361"/>
    </row>
    <row r="1266" spans="1:17" x14ac:dyDescent="0.2">
      <c r="A1266" s="1170"/>
      <c r="B1266" s="106">
        <v>6</v>
      </c>
      <c r="C1266" s="358"/>
      <c r="D1266" s="487"/>
      <c r="E1266" s="693"/>
      <c r="F1266" s="497"/>
      <c r="G1266" s="694"/>
      <c r="H1266" s="497"/>
      <c r="I1266" s="497"/>
      <c r="J1266" s="497"/>
      <c r="K1266" s="498"/>
      <c r="L1266" s="497"/>
      <c r="M1266" s="349"/>
      <c r="N1266" s="359"/>
      <c r="O1266" s="360"/>
      <c r="P1266" s="348"/>
      <c r="Q1266" s="361"/>
    </row>
    <row r="1267" spans="1:17" x14ac:dyDescent="0.2">
      <c r="A1267" s="1170"/>
      <c r="B1267" s="106">
        <v>7</v>
      </c>
      <c r="C1267" s="358"/>
      <c r="D1267" s="487"/>
      <c r="E1267" s="693"/>
      <c r="F1267" s="497"/>
      <c r="G1267" s="694"/>
      <c r="H1267" s="497"/>
      <c r="I1267" s="497"/>
      <c r="J1267" s="497"/>
      <c r="K1267" s="498"/>
      <c r="L1267" s="497"/>
      <c r="M1267" s="349"/>
      <c r="N1267" s="359"/>
      <c r="O1267" s="360"/>
      <c r="P1267" s="348"/>
      <c r="Q1267" s="361"/>
    </row>
    <row r="1268" spans="1:17" x14ac:dyDescent="0.2">
      <c r="A1268" s="1170"/>
      <c r="B1268" s="106">
        <v>8</v>
      </c>
      <c r="C1268" s="358"/>
      <c r="D1268" s="487"/>
      <c r="E1268" s="693"/>
      <c r="F1268" s="497"/>
      <c r="G1268" s="694"/>
      <c r="H1268" s="497"/>
      <c r="I1268" s="497"/>
      <c r="J1268" s="497"/>
      <c r="K1268" s="498"/>
      <c r="L1268" s="497"/>
      <c r="M1268" s="349"/>
      <c r="N1268" s="359"/>
      <c r="O1268" s="360"/>
      <c r="P1268" s="348"/>
      <c r="Q1268" s="361"/>
    </row>
    <row r="1269" spans="1:17" x14ac:dyDescent="0.2">
      <c r="A1269" s="1171"/>
      <c r="B1269" s="109">
        <v>9</v>
      </c>
      <c r="C1269" s="358"/>
      <c r="D1269" s="487"/>
      <c r="E1269" s="693"/>
      <c r="F1269" s="497"/>
      <c r="G1269" s="694"/>
      <c r="H1269" s="497"/>
      <c r="I1269" s="497"/>
      <c r="J1269" s="497"/>
      <c r="K1269" s="498"/>
      <c r="L1269" s="497"/>
      <c r="M1269" s="349"/>
      <c r="N1269" s="359"/>
      <c r="O1269" s="360"/>
      <c r="P1269" s="348"/>
      <c r="Q1269" s="361"/>
    </row>
    <row r="1270" spans="1:17" ht="12" thickBot="1" x14ac:dyDescent="0.25">
      <c r="A1270" s="1172"/>
      <c r="B1270" s="108">
        <v>10</v>
      </c>
      <c r="C1270" s="695"/>
      <c r="D1270" s="696"/>
      <c r="E1270" s="696"/>
      <c r="F1270" s="697"/>
      <c r="G1270" s="698"/>
      <c r="H1270" s="698"/>
      <c r="I1270" s="698"/>
      <c r="J1270" s="698"/>
      <c r="K1270" s="699"/>
      <c r="L1270" s="698"/>
      <c r="M1270" s="700"/>
      <c r="N1270" s="496"/>
      <c r="O1270" s="701"/>
      <c r="P1270" s="701"/>
      <c r="Q1270" s="702"/>
    </row>
    <row r="1271" spans="1:17" x14ac:dyDescent="0.2">
      <c r="A1271" s="1173" t="s">
        <v>230</v>
      </c>
      <c r="B1271" s="57">
        <v>1</v>
      </c>
      <c r="C1271" s="737" t="s">
        <v>442</v>
      </c>
      <c r="D1271" s="738">
        <v>48</v>
      </c>
      <c r="E1271" s="738">
        <v>1979</v>
      </c>
      <c r="F1271" s="1357">
        <v>47.8</v>
      </c>
      <c r="G1271" s="1357">
        <v>3.6</v>
      </c>
      <c r="H1271" s="1357">
        <v>7.6</v>
      </c>
      <c r="I1271" s="1358">
        <v>36.4</v>
      </c>
      <c r="J1271" s="1357">
        <v>2401</v>
      </c>
      <c r="K1271" s="1359">
        <v>36.4</v>
      </c>
      <c r="L1271" s="1357">
        <v>2401</v>
      </c>
      <c r="M1271" s="1360">
        <f>K1271/L1271</f>
        <v>1.5160349854227404E-2</v>
      </c>
      <c r="N1271" s="735">
        <v>53.19</v>
      </c>
      <c r="O1271" s="736">
        <f t="shared" ref="O1271:O1272" si="237">M1271*N1271</f>
        <v>0.8063790087463556</v>
      </c>
      <c r="P1271" s="736">
        <f t="shared" ref="P1271:P1272" si="238">M1271*60*1000</f>
        <v>909.62099125364421</v>
      </c>
      <c r="Q1271" s="1361">
        <f t="shared" ref="Q1271:Q1272" si="239">P1271*N1271/1000</f>
        <v>48.38274052478134</v>
      </c>
    </row>
    <row r="1272" spans="1:17" x14ac:dyDescent="0.2">
      <c r="A1272" s="1174"/>
      <c r="B1272" s="58">
        <v>2</v>
      </c>
      <c r="C1272" s="737" t="s">
        <v>646</v>
      </c>
      <c r="D1272" s="738">
        <v>27</v>
      </c>
      <c r="E1272" s="738">
        <v>1973</v>
      </c>
      <c r="F1272" s="1358">
        <v>32.200000000000003</v>
      </c>
      <c r="G1272" s="1358">
        <v>1.9</v>
      </c>
      <c r="H1272" s="1358">
        <v>4.3</v>
      </c>
      <c r="I1272" s="1358">
        <v>25.8</v>
      </c>
      <c r="J1272" s="1358">
        <v>1417</v>
      </c>
      <c r="K1272" s="1362">
        <v>25.8</v>
      </c>
      <c r="L1272" s="1358">
        <v>1417</v>
      </c>
      <c r="M1272" s="1360">
        <f>K1272/L1272</f>
        <v>1.8207480592801695E-2</v>
      </c>
      <c r="N1272" s="739">
        <v>53.19</v>
      </c>
      <c r="O1272" s="736">
        <f t="shared" si="237"/>
        <v>0.96845589273112209</v>
      </c>
      <c r="P1272" s="736">
        <f t="shared" si="238"/>
        <v>1092.4488355681017</v>
      </c>
      <c r="Q1272" s="1361">
        <f t="shared" si="239"/>
        <v>58.107353563867328</v>
      </c>
    </row>
    <row r="1273" spans="1:17" x14ac:dyDescent="0.2">
      <c r="A1273" s="1174"/>
      <c r="B1273" s="58">
        <v>3</v>
      </c>
      <c r="C1273" s="737"/>
      <c r="D1273" s="738"/>
      <c r="E1273" s="738"/>
      <c r="F1273" s="1358"/>
      <c r="G1273" s="1358"/>
      <c r="H1273" s="1358"/>
      <c r="I1273" s="1358"/>
      <c r="J1273" s="1358"/>
      <c r="K1273" s="1362"/>
      <c r="L1273" s="1358"/>
      <c r="M1273" s="740"/>
      <c r="N1273" s="739"/>
      <c r="O1273" s="741"/>
      <c r="P1273" s="736"/>
      <c r="Q1273" s="742"/>
    </row>
    <row r="1274" spans="1:17" x14ac:dyDescent="0.2">
      <c r="A1274" s="1174"/>
      <c r="B1274" s="58">
        <v>4</v>
      </c>
      <c r="C1274" s="737"/>
      <c r="D1274" s="738"/>
      <c r="E1274" s="738"/>
      <c r="F1274" s="1358"/>
      <c r="G1274" s="1358"/>
      <c r="H1274" s="1358"/>
      <c r="I1274" s="1358"/>
      <c r="J1274" s="1358"/>
      <c r="K1274" s="1362"/>
      <c r="L1274" s="1358"/>
      <c r="M1274" s="740"/>
      <c r="N1274" s="739"/>
      <c r="O1274" s="741"/>
      <c r="P1274" s="736"/>
      <c r="Q1274" s="742"/>
    </row>
    <row r="1275" spans="1:17" x14ac:dyDescent="0.2">
      <c r="A1275" s="1174"/>
      <c r="B1275" s="58">
        <v>5</v>
      </c>
      <c r="C1275" s="737"/>
      <c r="D1275" s="738"/>
      <c r="E1275" s="738"/>
      <c r="F1275" s="1358"/>
      <c r="G1275" s="1358"/>
      <c r="H1275" s="1358"/>
      <c r="I1275" s="1358"/>
      <c r="J1275" s="1358"/>
      <c r="K1275" s="1362"/>
      <c r="L1275" s="1358"/>
      <c r="M1275" s="740"/>
      <c r="N1275" s="739"/>
      <c r="O1275" s="741"/>
      <c r="P1275" s="736"/>
      <c r="Q1275" s="742"/>
    </row>
    <row r="1276" spans="1:17" x14ac:dyDescent="0.2">
      <c r="A1276" s="1174"/>
      <c r="B1276" s="58">
        <v>6</v>
      </c>
      <c r="C1276" s="737"/>
      <c r="D1276" s="738"/>
      <c r="E1276" s="738"/>
      <c r="F1276" s="1358"/>
      <c r="G1276" s="1358"/>
      <c r="H1276" s="1358"/>
      <c r="I1276" s="1358"/>
      <c r="J1276" s="1358"/>
      <c r="K1276" s="1362"/>
      <c r="L1276" s="1358"/>
      <c r="M1276" s="740"/>
      <c r="N1276" s="739"/>
      <c r="O1276" s="741"/>
      <c r="P1276" s="736"/>
      <c r="Q1276" s="742"/>
    </row>
    <row r="1277" spans="1:17" x14ac:dyDescent="0.2">
      <c r="A1277" s="1174"/>
      <c r="B1277" s="58">
        <v>7</v>
      </c>
      <c r="C1277" s="737"/>
      <c r="D1277" s="738"/>
      <c r="E1277" s="738"/>
      <c r="F1277" s="1358"/>
      <c r="G1277" s="1358"/>
      <c r="H1277" s="1358"/>
      <c r="I1277" s="1358"/>
      <c r="J1277" s="1358"/>
      <c r="K1277" s="1362"/>
      <c r="L1277" s="1358"/>
      <c r="M1277" s="740"/>
      <c r="N1277" s="739"/>
      <c r="O1277" s="741"/>
      <c r="P1277" s="736"/>
      <c r="Q1277" s="742"/>
    </row>
    <row r="1278" spans="1:17" x14ac:dyDescent="0.2">
      <c r="A1278" s="1174"/>
      <c r="B1278" s="58">
        <v>8</v>
      </c>
      <c r="C1278" s="737"/>
      <c r="D1278" s="738"/>
      <c r="E1278" s="738"/>
      <c r="F1278" s="1358"/>
      <c r="G1278" s="1358"/>
      <c r="H1278" s="1358"/>
      <c r="I1278" s="1358"/>
      <c r="J1278" s="1358"/>
      <c r="K1278" s="1362"/>
      <c r="L1278" s="1358"/>
      <c r="M1278" s="740"/>
      <c r="N1278" s="739"/>
      <c r="O1278" s="741"/>
      <c r="P1278" s="736"/>
      <c r="Q1278" s="742"/>
    </row>
    <row r="1279" spans="1:17" x14ac:dyDescent="0.2">
      <c r="A1279" s="1174"/>
      <c r="B1279" s="58">
        <v>9</v>
      </c>
      <c r="C1279" s="737"/>
      <c r="D1279" s="738"/>
      <c r="E1279" s="738"/>
      <c r="F1279" s="1358"/>
      <c r="G1279" s="1358"/>
      <c r="H1279" s="1358"/>
      <c r="I1279" s="1358"/>
      <c r="J1279" s="1358"/>
      <c r="K1279" s="1362"/>
      <c r="L1279" s="1358"/>
      <c r="M1279" s="740"/>
      <c r="N1279" s="739"/>
      <c r="O1279" s="741"/>
      <c r="P1279" s="736"/>
      <c r="Q1279" s="742"/>
    </row>
    <row r="1280" spans="1:17" ht="12" thickBot="1" x14ac:dyDescent="0.25">
      <c r="A1280" s="1175"/>
      <c r="B1280" s="60">
        <v>10</v>
      </c>
      <c r="C1280" s="743"/>
      <c r="D1280" s="744"/>
      <c r="E1280" s="744"/>
      <c r="F1280" s="1363"/>
      <c r="G1280" s="1363"/>
      <c r="H1280" s="1363"/>
      <c r="I1280" s="1363"/>
      <c r="J1280" s="1363"/>
      <c r="K1280" s="1364"/>
      <c r="L1280" s="1363"/>
      <c r="M1280" s="746"/>
      <c r="N1280" s="745"/>
      <c r="O1280" s="747"/>
      <c r="P1280" s="747"/>
      <c r="Q1280" s="748"/>
    </row>
    <row r="1281" spans="1:17" x14ac:dyDescent="0.2">
      <c r="A1281" s="1177" t="s">
        <v>238</v>
      </c>
      <c r="B1281" s="36">
        <v>1</v>
      </c>
      <c r="C1281" s="1365" t="s">
        <v>647</v>
      </c>
      <c r="D1281" s="1366">
        <v>6</v>
      </c>
      <c r="E1281" s="1366">
        <v>1980</v>
      </c>
      <c r="F1281" s="1367">
        <v>10.5</v>
      </c>
      <c r="G1281" s="1367">
        <v>0.6</v>
      </c>
      <c r="H1281" s="1367">
        <v>0.9</v>
      </c>
      <c r="I1281" s="1367">
        <v>8.9</v>
      </c>
      <c r="J1281" s="1367">
        <v>275</v>
      </c>
      <c r="K1281" s="1368">
        <v>8.9</v>
      </c>
      <c r="L1281" s="1369">
        <v>275</v>
      </c>
      <c r="M1281" s="1370">
        <f>K1281/L1281</f>
        <v>3.2363636363636365E-2</v>
      </c>
      <c r="N1281" s="499">
        <v>53.19</v>
      </c>
      <c r="O1281" s="1371">
        <f>M1281*N1281</f>
        <v>1.7214218181818182</v>
      </c>
      <c r="P1281" s="1371">
        <f>M1281*60*1000</f>
        <v>1941.818181818182</v>
      </c>
      <c r="Q1281" s="1372">
        <f>P1281*N1281/1000</f>
        <v>103.2853090909091</v>
      </c>
    </row>
    <row r="1282" spans="1:17" x14ac:dyDescent="0.2">
      <c r="A1282" s="1177"/>
      <c r="B1282" s="36">
        <v>2</v>
      </c>
      <c r="C1282" s="1373" t="s">
        <v>648</v>
      </c>
      <c r="D1282" s="1374">
        <v>13</v>
      </c>
      <c r="E1282" s="1374">
        <v>1984</v>
      </c>
      <c r="F1282" s="1375">
        <v>22.6</v>
      </c>
      <c r="G1282" s="1375">
        <v>1.5</v>
      </c>
      <c r="H1282" s="1375">
        <v>2</v>
      </c>
      <c r="I1282" s="1375">
        <v>19.04</v>
      </c>
      <c r="J1282" s="1375">
        <v>830</v>
      </c>
      <c r="K1282" s="1376">
        <v>19</v>
      </c>
      <c r="L1282" s="1375">
        <v>830</v>
      </c>
      <c r="M1282" s="1377">
        <f t="shared" ref="M1282" si="240">K1282/L1282</f>
        <v>2.289156626506024E-2</v>
      </c>
      <c r="N1282" s="805">
        <v>53.19</v>
      </c>
      <c r="O1282" s="1378">
        <f t="shared" ref="O1282" si="241">M1282*N1282</f>
        <v>1.217602409638554</v>
      </c>
      <c r="P1282" s="1371">
        <f t="shared" ref="P1282" si="242">M1282*60*1000</f>
        <v>1373.4939759036145</v>
      </c>
      <c r="Q1282" s="1379">
        <f t="shared" ref="Q1282" si="243">P1282*N1282/1000</f>
        <v>73.056144578313251</v>
      </c>
    </row>
    <row r="1283" spans="1:17" x14ac:dyDescent="0.2">
      <c r="A1283" s="1177"/>
      <c r="B1283" s="36">
        <v>3</v>
      </c>
      <c r="C1283" s="1373"/>
      <c r="D1283" s="1374"/>
      <c r="E1283" s="1374"/>
      <c r="F1283" s="1375"/>
      <c r="G1283" s="1375"/>
      <c r="H1283" s="1375"/>
      <c r="I1283" s="1375"/>
      <c r="J1283" s="1375"/>
      <c r="K1283" s="1376"/>
      <c r="L1283" s="1375"/>
      <c r="M1283" s="1377"/>
      <c r="N1283" s="805"/>
      <c r="O1283" s="1378"/>
      <c r="P1283" s="1371"/>
      <c r="Q1283" s="1379"/>
    </row>
    <row r="1284" spans="1:17" x14ac:dyDescent="0.2">
      <c r="A1284" s="1178"/>
      <c r="B1284" s="17">
        <v>4</v>
      </c>
      <c r="C1284" s="1373"/>
      <c r="D1284" s="1374"/>
      <c r="E1284" s="1374"/>
      <c r="F1284" s="1375"/>
      <c r="G1284" s="1375"/>
      <c r="H1284" s="1375"/>
      <c r="I1284" s="1375"/>
      <c r="J1284" s="1375"/>
      <c r="K1284" s="1376"/>
      <c r="L1284" s="1375"/>
      <c r="M1284" s="1377"/>
      <c r="N1284" s="805"/>
      <c r="O1284" s="1378"/>
      <c r="P1284" s="1371"/>
      <c r="Q1284" s="1379"/>
    </row>
    <row r="1285" spans="1:17" x14ac:dyDescent="0.2">
      <c r="A1285" s="1178"/>
      <c r="B1285" s="17">
        <v>5</v>
      </c>
      <c r="C1285" s="1373"/>
      <c r="D1285" s="1374"/>
      <c r="E1285" s="1374"/>
      <c r="F1285" s="1375"/>
      <c r="G1285" s="1375"/>
      <c r="H1285" s="1375"/>
      <c r="I1285" s="1375"/>
      <c r="J1285" s="1375"/>
      <c r="K1285" s="1376"/>
      <c r="L1285" s="1375"/>
      <c r="M1285" s="1377"/>
      <c r="N1285" s="805"/>
      <c r="O1285" s="1378"/>
      <c r="P1285" s="1371"/>
      <c r="Q1285" s="1379"/>
    </row>
    <row r="1286" spans="1:17" x14ac:dyDescent="0.2">
      <c r="A1286" s="1178"/>
      <c r="B1286" s="17">
        <v>6</v>
      </c>
      <c r="C1286" s="1373"/>
      <c r="D1286" s="1374"/>
      <c r="E1286" s="1374"/>
      <c r="F1286" s="1375"/>
      <c r="G1286" s="1375"/>
      <c r="H1286" s="1375"/>
      <c r="I1286" s="1375"/>
      <c r="J1286" s="1375"/>
      <c r="K1286" s="1376"/>
      <c r="L1286" s="1375"/>
      <c r="M1286" s="1377"/>
      <c r="N1286" s="805"/>
      <c r="O1286" s="1378"/>
      <c r="P1286" s="1371"/>
      <c r="Q1286" s="1379"/>
    </row>
    <row r="1287" spans="1:17" x14ac:dyDescent="0.2">
      <c r="A1287" s="1178"/>
      <c r="B1287" s="17">
        <v>7</v>
      </c>
      <c r="C1287" s="1373"/>
      <c r="D1287" s="1374"/>
      <c r="E1287" s="1374"/>
      <c r="F1287" s="1375"/>
      <c r="G1287" s="1375"/>
      <c r="H1287" s="1375"/>
      <c r="I1287" s="1375"/>
      <c r="J1287" s="1375"/>
      <c r="K1287" s="1376"/>
      <c r="L1287" s="1375"/>
      <c r="M1287" s="1377"/>
      <c r="N1287" s="805"/>
      <c r="O1287" s="1378"/>
      <c r="P1287" s="1371"/>
      <c r="Q1287" s="1379"/>
    </row>
    <row r="1288" spans="1:17" x14ac:dyDescent="0.2">
      <c r="A1288" s="1178"/>
      <c r="B1288" s="17">
        <v>8</v>
      </c>
      <c r="C1288" s="1373"/>
      <c r="D1288" s="1374"/>
      <c r="E1288" s="1374"/>
      <c r="F1288" s="1375"/>
      <c r="G1288" s="1375"/>
      <c r="H1288" s="1375"/>
      <c r="I1288" s="1375"/>
      <c r="J1288" s="1375"/>
      <c r="K1288" s="1376"/>
      <c r="L1288" s="1375"/>
      <c r="M1288" s="1377"/>
      <c r="N1288" s="805"/>
      <c r="O1288" s="1378"/>
      <c r="P1288" s="1371"/>
      <c r="Q1288" s="1379"/>
    </row>
    <row r="1289" spans="1:17" x14ac:dyDescent="0.2">
      <c r="A1289" s="1178"/>
      <c r="B1289" s="17">
        <v>9</v>
      </c>
      <c r="C1289" s="1373"/>
      <c r="D1289" s="1374"/>
      <c r="E1289" s="1374"/>
      <c r="F1289" s="1373"/>
      <c r="G1289" s="1373"/>
      <c r="H1289" s="1373"/>
      <c r="I1289" s="1373"/>
      <c r="J1289" s="1373"/>
      <c r="K1289" s="1374"/>
      <c r="L1289" s="1373"/>
      <c r="M1289" s="1377"/>
      <c r="N1289" s="805"/>
      <c r="O1289" s="1378"/>
      <c r="P1289" s="1371"/>
      <c r="Q1289" s="1379"/>
    </row>
    <row r="1290" spans="1:17" ht="12" thickBot="1" x14ac:dyDescent="0.25">
      <c r="A1290" s="1179"/>
      <c r="B1290" s="18">
        <v>10</v>
      </c>
      <c r="C1290" s="1380"/>
      <c r="D1290" s="1381"/>
      <c r="E1290" s="1381"/>
      <c r="F1290" s="1380"/>
      <c r="G1290" s="1380"/>
      <c r="H1290" s="1380"/>
      <c r="I1290" s="1380"/>
      <c r="J1290" s="1380"/>
      <c r="K1290" s="1381"/>
      <c r="L1290" s="1380"/>
      <c r="M1290" s="1382"/>
      <c r="N1290" s="1380"/>
      <c r="O1290" s="1383"/>
      <c r="P1290" s="1383"/>
      <c r="Q1290" s="1384"/>
    </row>
  </sheetData>
  <dataConsolidate/>
  <mergeCells count="542">
    <mergeCell ref="A789:A798"/>
    <mergeCell ref="N125:N126"/>
    <mergeCell ref="O125:O126"/>
    <mergeCell ref="P125:P126"/>
    <mergeCell ref="Q125:Q126"/>
    <mergeCell ref="A128:A137"/>
    <mergeCell ref="A1251:A1260"/>
    <mergeCell ref="A1261:A1270"/>
    <mergeCell ref="A1271:A1280"/>
    <mergeCell ref="E1248:E1249"/>
    <mergeCell ref="F1248:I1248"/>
    <mergeCell ref="J1248:J1249"/>
    <mergeCell ref="K1248:K1249"/>
    <mergeCell ref="L1248:L1249"/>
    <mergeCell ref="M1248:M1249"/>
    <mergeCell ref="N1248:N1249"/>
    <mergeCell ref="O1248:O1249"/>
    <mergeCell ref="P1248:P1249"/>
    <mergeCell ref="Q1248:Q1249"/>
    <mergeCell ref="A952:A961"/>
    <mergeCell ref="A964:Q964"/>
    <mergeCell ref="E965:H965"/>
    <mergeCell ref="A1204:A1213"/>
    <mergeCell ref="A1214:A1223"/>
    <mergeCell ref="A1281:A1290"/>
    <mergeCell ref="A123:Q123"/>
    <mergeCell ref="E124:H124"/>
    <mergeCell ref="A125:A127"/>
    <mergeCell ref="B125:B127"/>
    <mergeCell ref="C125:C127"/>
    <mergeCell ref="D125:D126"/>
    <mergeCell ref="E125:E126"/>
    <mergeCell ref="F125:I125"/>
    <mergeCell ref="J125:J126"/>
    <mergeCell ref="K125:K126"/>
    <mergeCell ref="L125:L126"/>
    <mergeCell ref="M125:M126"/>
    <mergeCell ref="N1201:N1202"/>
    <mergeCell ref="O1201:O1202"/>
    <mergeCell ref="P1201:P1202"/>
    <mergeCell ref="A895:A904"/>
    <mergeCell ref="A905:A914"/>
    <mergeCell ref="A1246:Q1246"/>
    <mergeCell ref="E1247:H1247"/>
    <mergeCell ref="A1248:A1250"/>
    <mergeCell ref="B1248:B1250"/>
    <mergeCell ref="C1248:C1250"/>
    <mergeCell ref="D1248:D1249"/>
    <mergeCell ref="A1224:A1233"/>
    <mergeCell ref="A1234:A1243"/>
    <mergeCell ref="A1158:A1167"/>
    <mergeCell ref="A1168:A1177"/>
    <mergeCell ref="A1178:A1187"/>
    <mergeCell ref="A1188:A1197"/>
    <mergeCell ref="A1199:Q1199"/>
    <mergeCell ref="E1200:H1200"/>
    <mergeCell ref="A1201:A1203"/>
    <mergeCell ref="B1201:B1203"/>
    <mergeCell ref="C1201:C1203"/>
    <mergeCell ref="D1201:D1202"/>
    <mergeCell ref="E1201:E1202"/>
    <mergeCell ref="F1201:I1201"/>
    <mergeCell ref="J1201:J1202"/>
    <mergeCell ref="K1201:K1202"/>
    <mergeCell ref="L1201:L1202"/>
    <mergeCell ref="M1201:M1202"/>
    <mergeCell ref="P741:P742"/>
    <mergeCell ref="A870:Q870"/>
    <mergeCell ref="A872:A874"/>
    <mergeCell ref="Q1201:Q1202"/>
    <mergeCell ref="A885:A894"/>
    <mergeCell ref="A1153:Q1153"/>
    <mergeCell ref="E1154:H1154"/>
    <mergeCell ref="A1155:A1157"/>
    <mergeCell ref="B1155:B1157"/>
    <mergeCell ref="C1155:C1157"/>
    <mergeCell ref="D1155:D1156"/>
    <mergeCell ref="E1155:E1156"/>
    <mergeCell ref="F1155:I1155"/>
    <mergeCell ref="J1155:J1156"/>
    <mergeCell ref="K1155:K1156"/>
    <mergeCell ref="L1155:L1156"/>
    <mergeCell ref="M1155:M1156"/>
    <mergeCell ref="N1155:N1156"/>
    <mergeCell ref="O1155:O1156"/>
    <mergeCell ref="P1155:P1156"/>
    <mergeCell ref="Q1155:Q1156"/>
    <mergeCell ref="A922:A931"/>
    <mergeCell ref="A932:A941"/>
    <mergeCell ref="A942:A951"/>
    <mergeCell ref="K872:K873"/>
    <mergeCell ref="L872:L873"/>
    <mergeCell ref="M872:M873"/>
    <mergeCell ref="Q741:Q742"/>
    <mergeCell ref="O741:O742"/>
    <mergeCell ref="A875:A884"/>
    <mergeCell ref="E871:H871"/>
    <mergeCell ref="E740:H740"/>
    <mergeCell ref="E785:H785"/>
    <mergeCell ref="E823:H823"/>
    <mergeCell ref="E824:E825"/>
    <mergeCell ref="F824:I824"/>
    <mergeCell ref="A739:Q739"/>
    <mergeCell ref="E72:H72"/>
    <mergeCell ref="E702:H702"/>
    <mergeCell ref="A809:A818"/>
    <mergeCell ref="A799:A808"/>
    <mergeCell ref="A744:A753"/>
    <mergeCell ref="A754:A763"/>
    <mergeCell ref="O872:O873"/>
    <mergeCell ref="P872:P873"/>
    <mergeCell ref="Q872:Q873"/>
    <mergeCell ref="A837:A846"/>
    <mergeCell ref="K824:K825"/>
    <mergeCell ref="L824:L825"/>
    <mergeCell ref="A847:A856"/>
    <mergeCell ref="A857:A866"/>
    <mergeCell ref="A824:A826"/>
    <mergeCell ref="B824:B826"/>
    <mergeCell ref="C824:C826"/>
    <mergeCell ref="D824:D825"/>
    <mergeCell ref="J824:J825"/>
    <mergeCell ref="O824:O825"/>
    <mergeCell ref="P824:P825"/>
    <mergeCell ref="Q824:Q825"/>
    <mergeCell ref="A827:A836"/>
    <mergeCell ref="B872:B874"/>
    <mergeCell ref="C872:C874"/>
    <mergeCell ref="D872:D873"/>
    <mergeCell ref="E872:E873"/>
    <mergeCell ref="F872:I872"/>
    <mergeCell ref="J872:J873"/>
    <mergeCell ref="A764:A772"/>
    <mergeCell ref="A773:A782"/>
    <mergeCell ref="A784:Q784"/>
    <mergeCell ref="A786:A788"/>
    <mergeCell ref="B786:B788"/>
    <mergeCell ref="L786:L787"/>
    <mergeCell ref="M786:M787"/>
    <mergeCell ref="N786:N787"/>
    <mergeCell ref="O786:O787"/>
    <mergeCell ref="P786:P787"/>
    <mergeCell ref="Q786:Q787"/>
    <mergeCell ref="C786:C788"/>
    <mergeCell ref="D786:D787"/>
    <mergeCell ref="E786:E787"/>
    <mergeCell ref="F786:I786"/>
    <mergeCell ref="J786:J787"/>
    <mergeCell ref="K786:K787"/>
    <mergeCell ref="A822:Q822"/>
    <mergeCell ref="M824:M825"/>
    <mergeCell ref="N824:N825"/>
    <mergeCell ref="N872:N873"/>
    <mergeCell ref="J741:J742"/>
    <mergeCell ref="K741:K742"/>
    <mergeCell ref="L741:L742"/>
    <mergeCell ref="M741:M742"/>
    <mergeCell ref="N741:N742"/>
    <mergeCell ref="A741:A743"/>
    <mergeCell ref="B741:B743"/>
    <mergeCell ref="C741:C743"/>
    <mergeCell ref="D741:D742"/>
    <mergeCell ref="E741:E742"/>
    <mergeCell ref="F741:I741"/>
    <mergeCell ref="A701:Q701"/>
    <mergeCell ref="D703:D704"/>
    <mergeCell ref="A721:A728"/>
    <mergeCell ref="A714:A720"/>
    <mergeCell ref="Q703:Q704"/>
    <mergeCell ref="K703:K704"/>
    <mergeCell ref="L703:L704"/>
    <mergeCell ref="A729:A736"/>
    <mergeCell ref="A706:A713"/>
    <mergeCell ref="A1:Q1"/>
    <mergeCell ref="A3:Q3"/>
    <mergeCell ref="N73:N74"/>
    <mergeCell ref="C703:C705"/>
    <mergeCell ref="E703:E704"/>
    <mergeCell ref="F703:I703"/>
    <mergeCell ref="A71:Q71"/>
    <mergeCell ref="M73:M74"/>
    <mergeCell ref="L73:L74"/>
    <mergeCell ref="E651:H651"/>
    <mergeCell ref="Q267:Q268"/>
    <mergeCell ref="Q316:Q317"/>
    <mergeCell ref="L316:L317"/>
    <mergeCell ref="C430:C432"/>
    <mergeCell ref="D430:D431"/>
    <mergeCell ref="E430:E431"/>
    <mergeCell ref="Q430:Q431"/>
    <mergeCell ref="O430:O431"/>
    <mergeCell ref="A314:Q314"/>
    <mergeCell ref="A316:A318"/>
    <mergeCell ref="B316:B318"/>
    <mergeCell ref="C316:C318"/>
    <mergeCell ref="D316:D317"/>
    <mergeCell ref="E429:H429"/>
    <mergeCell ref="E315:H315"/>
    <mergeCell ref="P316:P317"/>
    <mergeCell ref="A407:A416"/>
    <mergeCell ref="P430:P431"/>
    <mergeCell ref="A300:A309"/>
    <mergeCell ref="A320:A329"/>
    <mergeCell ref="A330:A339"/>
    <mergeCell ref="A340:A349"/>
    <mergeCell ref="A138:A147"/>
    <mergeCell ref="A148:A157"/>
    <mergeCell ref="A158:A167"/>
    <mergeCell ref="J73:J74"/>
    <mergeCell ref="B703:B705"/>
    <mergeCell ref="C73:C74"/>
    <mergeCell ref="D73:D74"/>
    <mergeCell ref="A106:A115"/>
    <mergeCell ref="A172:A174"/>
    <mergeCell ref="A270:A279"/>
    <mergeCell ref="K267:K268"/>
    <mergeCell ref="P267:P268"/>
    <mergeCell ref="F267:I267"/>
    <mergeCell ref="L267:L268"/>
    <mergeCell ref="J703:J704"/>
    <mergeCell ref="E612:H612"/>
    <mergeCell ref="E564:H564"/>
    <mergeCell ref="E524:H524"/>
    <mergeCell ref="J652:J653"/>
    <mergeCell ref="K652:K653"/>
    <mergeCell ref="P525:P526"/>
    <mergeCell ref="A650:Q650"/>
    <mergeCell ref="A655:A668"/>
    <mergeCell ref="L652:L653"/>
    <mergeCell ref="M652:M653"/>
    <mergeCell ref="N652:N653"/>
    <mergeCell ref="O652:O653"/>
    <mergeCell ref="P652:P653"/>
    <mergeCell ref="A703:A705"/>
    <mergeCell ref="A350:A359"/>
    <mergeCell ref="A267:A269"/>
    <mergeCell ref="A280:A289"/>
    <mergeCell ref="A290:A299"/>
    <mergeCell ref="A219:A221"/>
    <mergeCell ref="B219:B221"/>
    <mergeCell ref="C219:C221"/>
    <mergeCell ref="D219:D220"/>
    <mergeCell ref="E219:E220"/>
    <mergeCell ref="O219:O220"/>
    <mergeCell ref="K219:K220"/>
    <mergeCell ref="E266:H266"/>
    <mergeCell ref="M430:M431"/>
    <mergeCell ref="O267:O268"/>
    <mergeCell ref="B267:B269"/>
    <mergeCell ref="C267:C269"/>
    <mergeCell ref="D267:D268"/>
    <mergeCell ref="E267:E268"/>
    <mergeCell ref="K316:K317"/>
    <mergeCell ref="E316:E317"/>
    <mergeCell ref="F316:I316"/>
    <mergeCell ref="J316:J317"/>
    <mergeCell ref="M316:M317"/>
    <mergeCell ref="N316:N317"/>
    <mergeCell ref="O316:O317"/>
    <mergeCell ref="A428:Q428"/>
    <mergeCell ref="A417:A426"/>
    <mergeCell ref="N430:N431"/>
    <mergeCell ref="M267:M268"/>
    <mergeCell ref="J267:J268"/>
    <mergeCell ref="N267:N268"/>
    <mergeCell ref="C172:C174"/>
    <mergeCell ref="K172:K173"/>
    <mergeCell ref="A176:A185"/>
    <mergeCell ref="A186:A195"/>
    <mergeCell ref="A196:A205"/>
    <mergeCell ref="A206:A215"/>
    <mergeCell ref="A252:A261"/>
    <mergeCell ref="A217:Q217"/>
    <mergeCell ref="O172:O173"/>
    <mergeCell ref="E218:H218"/>
    <mergeCell ref="A265:Q265"/>
    <mergeCell ref="Q219:Q220"/>
    <mergeCell ref="A222:A231"/>
    <mergeCell ref="A232:A241"/>
    <mergeCell ref="A242:A251"/>
    <mergeCell ref="F219:I219"/>
    <mergeCell ref="J219:J220"/>
    <mergeCell ref="L219:L220"/>
    <mergeCell ref="M219:M220"/>
    <mergeCell ref="N219:N220"/>
    <mergeCell ref="P219:P220"/>
    <mergeCell ref="M172:M173"/>
    <mergeCell ref="A170:Q170"/>
    <mergeCell ref="O73:O74"/>
    <mergeCell ref="P172:P173"/>
    <mergeCell ref="Q172:Q173"/>
    <mergeCell ref="K73:K74"/>
    <mergeCell ref="A76:A85"/>
    <mergeCell ref="A86:A95"/>
    <mergeCell ref="A96:A105"/>
    <mergeCell ref="B172:B174"/>
    <mergeCell ref="L172:L173"/>
    <mergeCell ref="Q73:Q74"/>
    <mergeCell ref="P73:P74"/>
    <mergeCell ref="E73:E74"/>
    <mergeCell ref="F73:I73"/>
    <mergeCell ref="E171:H171"/>
    <mergeCell ref="E172:E173"/>
    <mergeCell ref="J172:J173"/>
    <mergeCell ref="D172:D173"/>
    <mergeCell ref="F172:I172"/>
    <mergeCell ref="N172:N173"/>
    <mergeCell ref="A73:A74"/>
    <mergeCell ref="B73:B74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F430:I430"/>
    <mergeCell ref="J430:J431"/>
    <mergeCell ref="K430:K431"/>
    <mergeCell ref="L430:L431"/>
    <mergeCell ref="O477:O478"/>
    <mergeCell ref="E476:H476"/>
    <mergeCell ref="A444:A453"/>
    <mergeCell ref="A454:A463"/>
    <mergeCell ref="A464:A473"/>
    <mergeCell ref="A475:Q475"/>
    <mergeCell ref="Q477:Q478"/>
    <mergeCell ref="P477:P478"/>
    <mergeCell ref="A434:A443"/>
    <mergeCell ref="N477:N478"/>
    <mergeCell ref="M477:M478"/>
    <mergeCell ref="L477:L478"/>
    <mergeCell ref="K477:K478"/>
    <mergeCell ref="J477:J478"/>
    <mergeCell ref="F477:I477"/>
    <mergeCell ref="E477:E478"/>
    <mergeCell ref="A430:A432"/>
    <mergeCell ref="B430:B432"/>
    <mergeCell ref="D477:D478"/>
    <mergeCell ref="C477:C479"/>
    <mergeCell ref="A511:A520"/>
    <mergeCell ref="A501:A510"/>
    <mergeCell ref="A491:A500"/>
    <mergeCell ref="A481:A490"/>
    <mergeCell ref="A549:A558"/>
    <mergeCell ref="B477:B479"/>
    <mergeCell ref="A477:A479"/>
    <mergeCell ref="F565:I565"/>
    <mergeCell ref="A523:Q523"/>
    <mergeCell ref="Q525:Q526"/>
    <mergeCell ref="A529:A538"/>
    <mergeCell ref="A539:A548"/>
    <mergeCell ref="J525:J526"/>
    <mergeCell ref="K525:K526"/>
    <mergeCell ref="L525:L526"/>
    <mergeCell ref="M525:M526"/>
    <mergeCell ref="N525:N526"/>
    <mergeCell ref="O525:O526"/>
    <mergeCell ref="E525:E526"/>
    <mergeCell ref="F525:I525"/>
    <mergeCell ref="A525:A527"/>
    <mergeCell ref="B525:B527"/>
    <mergeCell ref="C525:C527"/>
    <mergeCell ref="D525:D526"/>
    <mergeCell ref="A599:A608"/>
    <mergeCell ref="A563:Q563"/>
    <mergeCell ref="A613:A615"/>
    <mergeCell ref="B613:B615"/>
    <mergeCell ref="C613:C615"/>
    <mergeCell ref="D613:D614"/>
    <mergeCell ref="E613:E614"/>
    <mergeCell ref="F613:I613"/>
    <mergeCell ref="P565:P566"/>
    <mergeCell ref="Q565:Q566"/>
    <mergeCell ref="A569:A578"/>
    <mergeCell ref="A579:A588"/>
    <mergeCell ref="A589:A598"/>
    <mergeCell ref="J565:J566"/>
    <mergeCell ref="K565:K566"/>
    <mergeCell ref="L565:L566"/>
    <mergeCell ref="M565:M566"/>
    <mergeCell ref="N565:N566"/>
    <mergeCell ref="O565:O566"/>
    <mergeCell ref="A565:A567"/>
    <mergeCell ref="B565:B567"/>
    <mergeCell ref="C565:C567"/>
    <mergeCell ref="D565:D566"/>
    <mergeCell ref="E565:E566"/>
    <mergeCell ref="A637:A646"/>
    <mergeCell ref="A611:Q611"/>
    <mergeCell ref="A652:A654"/>
    <mergeCell ref="B652:B654"/>
    <mergeCell ref="C652:C654"/>
    <mergeCell ref="D652:D653"/>
    <mergeCell ref="E652:E653"/>
    <mergeCell ref="F652:I652"/>
    <mergeCell ref="P613:P614"/>
    <mergeCell ref="Q613:Q614"/>
    <mergeCell ref="A617:A626"/>
    <mergeCell ref="A627:A636"/>
    <mergeCell ref="J613:J614"/>
    <mergeCell ref="K613:K614"/>
    <mergeCell ref="L613:L614"/>
    <mergeCell ref="M613:M614"/>
    <mergeCell ref="N613:N614"/>
    <mergeCell ref="O613:O614"/>
    <mergeCell ref="Q652:Q653"/>
    <mergeCell ref="A669:A679"/>
    <mergeCell ref="A680:A689"/>
    <mergeCell ref="A690:A699"/>
    <mergeCell ref="A917:Q917"/>
    <mergeCell ref="E918:H918"/>
    <mergeCell ref="A919:A921"/>
    <mergeCell ref="B919:B921"/>
    <mergeCell ref="C919:C921"/>
    <mergeCell ref="D919:D920"/>
    <mergeCell ref="E919:E920"/>
    <mergeCell ref="F919:I919"/>
    <mergeCell ref="J919:J920"/>
    <mergeCell ref="K919:K920"/>
    <mergeCell ref="L919:L920"/>
    <mergeCell ref="M919:M920"/>
    <mergeCell ref="N919:N920"/>
    <mergeCell ref="O919:O920"/>
    <mergeCell ref="P919:P920"/>
    <mergeCell ref="Q919:Q920"/>
    <mergeCell ref="N703:N704"/>
    <mergeCell ref="O703:O704"/>
    <mergeCell ref="P703:P704"/>
    <mergeCell ref="M703:M704"/>
    <mergeCell ref="M966:M967"/>
    <mergeCell ref="N966:N967"/>
    <mergeCell ref="O966:O967"/>
    <mergeCell ref="P966:P967"/>
    <mergeCell ref="Q966:Q967"/>
    <mergeCell ref="A969:A978"/>
    <mergeCell ref="A979:A988"/>
    <mergeCell ref="A989:A998"/>
    <mergeCell ref="A999:A1008"/>
    <mergeCell ref="A966:A968"/>
    <mergeCell ref="B966:B968"/>
    <mergeCell ref="C966:C968"/>
    <mergeCell ref="D966:D967"/>
    <mergeCell ref="E966:E967"/>
    <mergeCell ref="F966:I966"/>
    <mergeCell ref="J966:J967"/>
    <mergeCell ref="K966:K967"/>
    <mergeCell ref="L966:L967"/>
    <mergeCell ref="A1010:Q1010"/>
    <mergeCell ref="E1011:H1011"/>
    <mergeCell ref="A1012:A1014"/>
    <mergeCell ref="B1012:B1014"/>
    <mergeCell ref="C1012:C1014"/>
    <mergeCell ref="D1012:D1013"/>
    <mergeCell ref="E1012:E1013"/>
    <mergeCell ref="F1012:I1012"/>
    <mergeCell ref="J1012:J1013"/>
    <mergeCell ref="K1012:K1013"/>
    <mergeCell ref="L1012:L1013"/>
    <mergeCell ref="M1012:M1013"/>
    <mergeCell ref="N1012:N1013"/>
    <mergeCell ref="O1012:O1013"/>
    <mergeCell ref="P1012:P1013"/>
    <mergeCell ref="Q1012:Q1013"/>
    <mergeCell ref="A1035:A1044"/>
    <mergeCell ref="A1045:A1054"/>
    <mergeCell ref="A1056:Q1056"/>
    <mergeCell ref="E1057:H1057"/>
    <mergeCell ref="A1058:A1060"/>
    <mergeCell ref="B1058:B1060"/>
    <mergeCell ref="C1058:C1060"/>
    <mergeCell ref="D1058:D1059"/>
    <mergeCell ref="E1058:E1059"/>
    <mergeCell ref="F1058:I1058"/>
    <mergeCell ref="J1058:J1059"/>
    <mergeCell ref="K1058:K1059"/>
    <mergeCell ref="L1058:L1059"/>
    <mergeCell ref="M1058:M1059"/>
    <mergeCell ref="N1058:N1059"/>
    <mergeCell ref="O1058:O1059"/>
    <mergeCell ref="P1058:P1059"/>
    <mergeCell ref="Q1058:Q1059"/>
    <mergeCell ref="A1081:A1090"/>
    <mergeCell ref="A1091:A1100"/>
    <mergeCell ref="A361:Q361"/>
    <mergeCell ref="E362:H362"/>
    <mergeCell ref="A363:A365"/>
    <mergeCell ref="B363:B365"/>
    <mergeCell ref="C363:C365"/>
    <mergeCell ref="D363:D364"/>
    <mergeCell ref="E363:E364"/>
    <mergeCell ref="F363:I363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A367:A376"/>
    <mergeCell ref="A377:A386"/>
    <mergeCell ref="A387:A396"/>
    <mergeCell ref="A397:A406"/>
    <mergeCell ref="A1015:A1024"/>
    <mergeCell ref="A1025:A1034"/>
    <mergeCell ref="A59:A68"/>
    <mergeCell ref="E4:H4"/>
    <mergeCell ref="A1110:A1119"/>
    <mergeCell ref="A1120:A1129"/>
    <mergeCell ref="A1130:A1139"/>
    <mergeCell ref="A1140:A1149"/>
    <mergeCell ref="A1105:Q1105"/>
    <mergeCell ref="E1106:H1106"/>
    <mergeCell ref="A1107:A1109"/>
    <mergeCell ref="B1107:B1109"/>
    <mergeCell ref="C1107:C1109"/>
    <mergeCell ref="D1107:D1108"/>
    <mergeCell ref="E1107:E1108"/>
    <mergeCell ref="F1107:I1107"/>
    <mergeCell ref="J1107:J1108"/>
    <mergeCell ref="K1107:K1108"/>
    <mergeCell ref="L1107:L1108"/>
    <mergeCell ref="M1107:M1108"/>
    <mergeCell ref="N1107:N1108"/>
    <mergeCell ref="O1107:O1108"/>
    <mergeCell ref="P1107:P1108"/>
    <mergeCell ref="Q1107:Q1108"/>
    <mergeCell ref="A1061:A1070"/>
    <mergeCell ref="A1071:A1080"/>
  </mergeCells>
  <phoneticPr fontId="3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2016_lapkritis</vt:lpstr>
    </vt:vector>
  </TitlesOfParts>
  <Company>LŠTA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Ramune</cp:lastModifiedBy>
  <cp:lastPrinted>2011-05-24T07:22:09Z</cp:lastPrinted>
  <dcterms:created xsi:type="dcterms:W3CDTF">2007-12-03T08:09:16Z</dcterms:created>
  <dcterms:modified xsi:type="dcterms:W3CDTF">2016-12-14T09:25:20Z</dcterms:modified>
</cp:coreProperties>
</file>