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8810" windowHeight="6030"/>
  </bookViews>
  <sheets>
    <sheet name="2015_lapkritis" sheetId="4" r:id="rId1"/>
  </sheets>
  <calcPr calcId="125725"/>
</workbook>
</file>

<file path=xl/calcChain.xml><?xml version="1.0" encoding="utf-8"?>
<calcChain xmlns="http://schemas.openxmlformats.org/spreadsheetml/2006/main">
  <c r="M829" i="4"/>
  <c r="O829" s="1"/>
  <c r="F829"/>
  <c r="M828"/>
  <c r="O828" s="1"/>
  <c r="F828"/>
  <c r="M827"/>
  <c r="P827" s="1"/>
  <c r="Q827" s="1"/>
  <c r="F827"/>
  <c r="M826"/>
  <c r="O826" s="1"/>
  <c r="F826"/>
  <c r="M825"/>
  <c r="P825" s="1"/>
  <c r="Q825" s="1"/>
  <c r="F825"/>
  <c r="M824"/>
  <c r="O824" s="1"/>
  <c r="F824"/>
  <c r="M823"/>
  <c r="P823" s="1"/>
  <c r="Q823" s="1"/>
  <c r="F823"/>
  <c r="M822"/>
  <c r="O822" s="1"/>
  <c r="F822"/>
  <c r="M821"/>
  <c r="O821" s="1"/>
  <c r="F821"/>
  <c r="M820"/>
  <c r="P820" s="1"/>
  <c r="Q820" s="1"/>
  <c r="F820"/>
  <c r="M819"/>
  <c r="O819" s="1"/>
  <c r="F819"/>
  <c r="M818"/>
  <c r="O818" s="1"/>
  <c r="F818"/>
  <c r="M817"/>
  <c r="O817" s="1"/>
  <c r="F817"/>
  <c r="M816"/>
  <c r="O816" s="1"/>
  <c r="F816"/>
  <c r="M815"/>
  <c r="O815" s="1"/>
  <c r="F815"/>
  <c r="M814"/>
  <c r="O814" s="1"/>
  <c r="F814"/>
  <c r="M813"/>
  <c r="O813" s="1"/>
  <c r="F813"/>
  <c r="M812"/>
  <c r="O812" s="1"/>
  <c r="F812"/>
  <c r="M811"/>
  <c r="O811" s="1"/>
  <c r="F811"/>
  <c r="M810"/>
  <c r="O810" s="1"/>
  <c r="F810"/>
  <c r="M809"/>
  <c r="O809" s="1"/>
  <c r="F809"/>
  <c r="P808"/>
  <c r="Q808" s="1"/>
  <c r="M808"/>
  <c r="O808" s="1"/>
  <c r="F808"/>
  <c r="P807"/>
  <c r="Q807" s="1"/>
  <c r="M807"/>
  <c r="O807" s="1"/>
  <c r="F807"/>
  <c r="M806"/>
  <c r="O806" s="1"/>
  <c r="F806"/>
  <c r="M805"/>
  <c r="O805" s="1"/>
  <c r="F805"/>
  <c r="O804"/>
  <c r="M804"/>
  <c r="P804" s="1"/>
  <c r="Q804" s="1"/>
  <c r="F804"/>
  <c r="M803"/>
  <c r="O803" s="1"/>
  <c r="F803"/>
  <c r="M802"/>
  <c r="O802" s="1"/>
  <c r="F802"/>
  <c r="M801"/>
  <c r="O801" s="1"/>
  <c r="F801"/>
  <c r="M800"/>
  <c r="O800" s="1"/>
  <c r="F800"/>
  <c r="M799"/>
  <c r="O799" s="1"/>
  <c r="F799"/>
  <c r="M798"/>
  <c r="O798" s="1"/>
  <c r="F798"/>
  <c r="M797"/>
  <c r="O797" s="1"/>
  <c r="F797"/>
  <c r="M796"/>
  <c r="O796" s="1"/>
  <c r="F796"/>
  <c r="M795"/>
  <c r="O795" s="1"/>
  <c r="F795"/>
  <c r="M794"/>
  <c r="O794" s="1"/>
  <c r="F794"/>
  <c r="M793"/>
  <c r="P793" s="1"/>
  <c r="Q793" s="1"/>
  <c r="F793"/>
  <c r="M792"/>
  <c r="P792" s="1"/>
  <c r="Q792" s="1"/>
  <c r="F792"/>
  <c r="P791"/>
  <c r="Q791" s="1"/>
  <c r="M791"/>
  <c r="O791" s="1"/>
  <c r="F791"/>
  <c r="M790"/>
  <c r="O790" s="1"/>
  <c r="F790"/>
  <c r="O793" l="1"/>
  <c r="O820"/>
  <c r="O823"/>
  <c r="O792"/>
  <c r="P819"/>
  <c r="Q819" s="1"/>
  <c r="P811"/>
  <c r="Q811" s="1"/>
  <c r="P812"/>
  <c r="Q812" s="1"/>
  <c r="P824"/>
  <c r="Q824" s="1"/>
  <c r="O827"/>
  <c r="P795"/>
  <c r="Q795" s="1"/>
  <c r="P796"/>
  <c r="Q796" s="1"/>
  <c r="P799"/>
  <c r="Q799" s="1"/>
  <c r="P800"/>
  <c r="Q800" s="1"/>
  <c r="P815"/>
  <c r="Q815" s="1"/>
  <c r="P816"/>
  <c r="Q816" s="1"/>
  <c r="O825"/>
  <c r="P803"/>
  <c r="Q803" s="1"/>
  <c r="P790"/>
  <c r="Q790" s="1"/>
  <c r="P794"/>
  <c r="Q794" s="1"/>
  <c r="P798"/>
  <c r="Q798" s="1"/>
  <c r="P802"/>
  <c r="Q802" s="1"/>
  <c r="P806"/>
  <c r="Q806" s="1"/>
  <c r="P810"/>
  <c r="Q810" s="1"/>
  <c r="P814"/>
  <c r="Q814" s="1"/>
  <c r="P818"/>
  <c r="Q818" s="1"/>
  <c r="P822"/>
  <c r="Q822" s="1"/>
  <c r="P826"/>
  <c r="Q826" s="1"/>
  <c r="P797"/>
  <c r="Q797" s="1"/>
  <c r="P801"/>
  <c r="Q801" s="1"/>
  <c r="P805"/>
  <c r="Q805" s="1"/>
  <c r="P809"/>
  <c r="Q809" s="1"/>
  <c r="P813"/>
  <c r="Q813" s="1"/>
  <c r="P817"/>
  <c r="Q817" s="1"/>
  <c r="P821"/>
  <c r="Q821" s="1"/>
  <c r="P829"/>
  <c r="Q829" s="1"/>
  <c r="P828"/>
  <c r="Q828" s="1"/>
  <c r="L1303" l="1"/>
  <c r="K1303"/>
  <c r="F1303"/>
  <c r="L1302"/>
  <c r="K1302"/>
  <c r="M1302" s="1"/>
  <c r="O1302" s="1"/>
  <c r="F1302"/>
  <c r="L1301"/>
  <c r="K1301"/>
  <c r="F1301"/>
  <c r="L1300"/>
  <c r="K1300"/>
  <c r="F1300"/>
  <c r="L1299"/>
  <c r="K1299"/>
  <c r="M1299" s="1"/>
  <c r="O1299" s="1"/>
  <c r="F1299"/>
  <c r="L1298"/>
  <c r="K1298"/>
  <c r="F1298"/>
  <c r="L1297"/>
  <c r="K1297"/>
  <c r="F1297"/>
  <c r="L1296"/>
  <c r="K1296"/>
  <c r="F1296"/>
  <c r="L1295"/>
  <c r="K1295"/>
  <c r="M1295" s="1"/>
  <c r="O1295" s="1"/>
  <c r="F1295"/>
  <c r="L1294"/>
  <c r="K1294"/>
  <c r="F1294"/>
  <c r="L1293"/>
  <c r="K1293"/>
  <c r="F1293"/>
  <c r="L1292"/>
  <c r="K1292"/>
  <c r="F1292"/>
  <c r="L1291"/>
  <c r="K1291"/>
  <c r="M1291" s="1"/>
  <c r="O1291" s="1"/>
  <c r="F1291"/>
  <c r="L1290"/>
  <c r="K1290"/>
  <c r="F1290"/>
  <c r="L1289"/>
  <c r="K1289"/>
  <c r="F1289"/>
  <c r="L1288"/>
  <c r="K1288"/>
  <c r="F1288"/>
  <c r="L1287"/>
  <c r="K1287"/>
  <c r="M1287" s="1"/>
  <c r="O1287" s="1"/>
  <c r="F1287"/>
  <c r="L1286"/>
  <c r="K1286"/>
  <c r="F1286"/>
  <c r="L1285"/>
  <c r="K1285"/>
  <c r="F1285"/>
  <c r="L1284"/>
  <c r="K1284"/>
  <c r="F1284"/>
  <c r="L1283"/>
  <c r="K1283"/>
  <c r="M1283" s="1"/>
  <c r="O1283" s="1"/>
  <c r="F1283"/>
  <c r="L1282"/>
  <c r="K1282"/>
  <c r="F1282"/>
  <c r="L1281"/>
  <c r="K1281"/>
  <c r="F1281"/>
  <c r="L1280"/>
  <c r="K1280"/>
  <c r="F1280"/>
  <c r="L1279"/>
  <c r="K1279"/>
  <c r="M1279" s="1"/>
  <c r="O1279" s="1"/>
  <c r="F1279"/>
  <c r="L1278"/>
  <c r="K1278"/>
  <c r="F1278"/>
  <c r="L1277"/>
  <c r="K1277"/>
  <c r="F1277"/>
  <c r="L1276"/>
  <c r="K1276"/>
  <c r="F1276"/>
  <c r="L1275"/>
  <c r="K1275"/>
  <c r="M1275" s="1"/>
  <c r="O1275" s="1"/>
  <c r="F1275"/>
  <c r="L1274"/>
  <c r="K1274"/>
  <c r="M1274" s="1"/>
  <c r="O1274" s="1"/>
  <c r="F1274"/>
  <c r="L1273"/>
  <c r="K1273"/>
  <c r="F1273"/>
  <c r="L1272"/>
  <c r="K1272"/>
  <c r="F1272"/>
  <c r="L1271"/>
  <c r="K1271"/>
  <c r="M1271" s="1"/>
  <c r="O1271" s="1"/>
  <c r="F1271"/>
  <c r="L1270"/>
  <c r="K1270"/>
  <c r="F1270"/>
  <c r="L1269"/>
  <c r="K1269"/>
  <c r="F1269"/>
  <c r="L1268"/>
  <c r="K1268"/>
  <c r="F1268"/>
  <c r="L1267"/>
  <c r="K1267"/>
  <c r="M1267" s="1"/>
  <c r="O1267" s="1"/>
  <c r="F1267"/>
  <c r="L1266"/>
  <c r="K1266"/>
  <c r="F1266"/>
  <c r="L1265"/>
  <c r="K1265"/>
  <c r="F1265"/>
  <c r="L1264"/>
  <c r="K1264"/>
  <c r="F1264"/>
  <c r="M1040"/>
  <c r="O1040" s="1"/>
  <c r="M1039"/>
  <c r="O1039" s="1"/>
  <c r="M1038"/>
  <c r="O1038" s="1"/>
  <c r="M1037"/>
  <c r="O1037" s="1"/>
  <c r="M1036"/>
  <c r="O1036" s="1"/>
  <c r="M1035"/>
  <c r="O1035" s="1"/>
  <c r="M1034"/>
  <c r="O1034" s="1"/>
  <c r="M1033"/>
  <c r="O1033" s="1"/>
  <c r="M1032"/>
  <c r="O1032" s="1"/>
  <c r="M1031"/>
  <c r="O1031" s="1"/>
  <c r="M1030"/>
  <c r="O1030" s="1"/>
  <c r="M1029"/>
  <c r="O1029" s="1"/>
  <c r="M1028"/>
  <c r="O1028" s="1"/>
  <c r="M1027"/>
  <c r="O1027" s="1"/>
  <c r="M1026"/>
  <c r="O1026" s="1"/>
  <c r="M1025"/>
  <c r="O1025" s="1"/>
  <c r="M1024"/>
  <c r="O1024" s="1"/>
  <c r="M1023"/>
  <c r="O1023" s="1"/>
  <c r="M1022"/>
  <c r="O1022" s="1"/>
  <c r="M1021"/>
  <c r="O1021" s="1"/>
  <c r="M1020"/>
  <c r="O1020" s="1"/>
  <c r="M1019"/>
  <c r="O1019" s="1"/>
  <c r="M1018"/>
  <c r="O1018" s="1"/>
  <c r="M1017"/>
  <c r="O1017" s="1"/>
  <c r="M1016"/>
  <c r="O1016" s="1"/>
  <c r="M1015"/>
  <c r="O1015" s="1"/>
  <c r="M1014"/>
  <c r="O1014" s="1"/>
  <c r="M1013"/>
  <c r="O1013" s="1"/>
  <c r="M1012"/>
  <c r="O1012" s="1"/>
  <c r="M1011"/>
  <c r="O1011" s="1"/>
  <c r="M1268" l="1"/>
  <c r="M1288"/>
  <c r="P1288" s="1"/>
  <c r="Q1288" s="1"/>
  <c r="M1296"/>
  <c r="O1296" s="1"/>
  <c r="M1280"/>
  <c r="M1265"/>
  <c r="M1266"/>
  <c r="M1273"/>
  <c r="P1273" s="1"/>
  <c r="Q1273" s="1"/>
  <c r="M1277"/>
  <c r="M1278"/>
  <c r="M1285"/>
  <c r="P1285" s="1"/>
  <c r="Q1285" s="1"/>
  <c r="M1286"/>
  <c r="M1293"/>
  <c r="M1294"/>
  <c r="M1301"/>
  <c r="M1264"/>
  <c r="O1264" s="1"/>
  <c r="M1269"/>
  <c r="P1269" s="1"/>
  <c r="Q1269" s="1"/>
  <c r="M1270"/>
  <c r="P1270" s="1"/>
  <c r="Q1270" s="1"/>
  <c r="M1276"/>
  <c r="O1276" s="1"/>
  <c r="M1281"/>
  <c r="O1281" s="1"/>
  <c r="M1282"/>
  <c r="O1282" s="1"/>
  <c r="M1292"/>
  <c r="M1297"/>
  <c r="P1297" s="1"/>
  <c r="Q1297" s="1"/>
  <c r="M1298"/>
  <c r="M1303"/>
  <c r="O1303" s="1"/>
  <c r="M1272"/>
  <c r="O1272" s="1"/>
  <c r="M1284"/>
  <c r="O1284" s="1"/>
  <c r="M1289"/>
  <c r="M1290"/>
  <c r="M1300"/>
  <c r="O1300" s="1"/>
  <c r="O1268"/>
  <c r="P1268"/>
  <c r="Q1268" s="1"/>
  <c r="O1280"/>
  <c r="P1280"/>
  <c r="Q1280" s="1"/>
  <c r="O1286"/>
  <c r="P1286"/>
  <c r="Q1286" s="1"/>
  <c r="P1296"/>
  <c r="Q1296" s="1"/>
  <c r="P1301"/>
  <c r="Q1301" s="1"/>
  <c r="O1301"/>
  <c r="O1269"/>
  <c r="O1270"/>
  <c r="P1276"/>
  <c r="Q1276" s="1"/>
  <c r="P1281"/>
  <c r="Q1281" s="1"/>
  <c r="P1282"/>
  <c r="Q1282" s="1"/>
  <c r="O1292"/>
  <c r="P1292"/>
  <c r="Q1292" s="1"/>
  <c r="O1298"/>
  <c r="P1298"/>
  <c r="Q1298" s="1"/>
  <c r="P1303"/>
  <c r="Q1303" s="1"/>
  <c r="O1266"/>
  <c r="P1266"/>
  <c r="Q1266" s="1"/>
  <c r="P1277"/>
  <c r="Q1277" s="1"/>
  <c r="O1277"/>
  <c r="O1278"/>
  <c r="P1278"/>
  <c r="Q1278" s="1"/>
  <c r="O1288"/>
  <c r="P1293"/>
  <c r="Q1293" s="1"/>
  <c r="O1293"/>
  <c r="O1294"/>
  <c r="P1294"/>
  <c r="Q1294" s="1"/>
  <c r="P1265"/>
  <c r="Q1265" s="1"/>
  <c r="O1265"/>
  <c r="P1272"/>
  <c r="Q1272" s="1"/>
  <c r="P1284"/>
  <c r="Q1284" s="1"/>
  <c r="P1289"/>
  <c r="Q1289" s="1"/>
  <c r="O1289"/>
  <c r="O1290"/>
  <c r="P1290"/>
  <c r="Q1290" s="1"/>
  <c r="P1300"/>
  <c r="Q1300" s="1"/>
  <c r="P1274"/>
  <c r="Q1274" s="1"/>
  <c r="P1302"/>
  <c r="Q1302" s="1"/>
  <c r="P1267"/>
  <c r="Q1267" s="1"/>
  <c r="P1271"/>
  <c r="Q1271" s="1"/>
  <c r="P1275"/>
  <c r="Q1275" s="1"/>
  <c r="P1279"/>
  <c r="Q1279" s="1"/>
  <c r="P1283"/>
  <c r="Q1283" s="1"/>
  <c r="P1287"/>
  <c r="Q1287" s="1"/>
  <c r="P1291"/>
  <c r="Q1291" s="1"/>
  <c r="P1295"/>
  <c r="Q1295" s="1"/>
  <c r="P1299"/>
  <c r="Q1299" s="1"/>
  <c r="P1020"/>
  <c r="Q1020" s="1"/>
  <c r="P1029"/>
  <c r="Q1029" s="1"/>
  <c r="P1032"/>
  <c r="Q1032" s="1"/>
  <c r="P1034"/>
  <c r="Q1034" s="1"/>
  <c r="P1035"/>
  <c r="Q1035" s="1"/>
  <c r="P1036"/>
  <c r="Q1036" s="1"/>
  <c r="P1037"/>
  <c r="Q1037" s="1"/>
  <c r="P1038"/>
  <c r="Q1038" s="1"/>
  <c r="P1039"/>
  <c r="Q1039" s="1"/>
  <c r="P1040"/>
  <c r="Q1040" s="1"/>
  <c r="P1011"/>
  <c r="Q1011" s="1"/>
  <c r="P1012"/>
  <c r="Q1012" s="1"/>
  <c r="P1013"/>
  <c r="Q1013" s="1"/>
  <c r="P1014"/>
  <c r="Q1014" s="1"/>
  <c r="P1015"/>
  <c r="Q1015" s="1"/>
  <c r="P1016"/>
  <c r="Q1016" s="1"/>
  <c r="P1017"/>
  <c r="Q1017" s="1"/>
  <c r="P1018"/>
  <c r="Q1018" s="1"/>
  <c r="P1019"/>
  <c r="Q1019" s="1"/>
  <c r="P1021"/>
  <c r="Q1021" s="1"/>
  <c r="P1022"/>
  <c r="Q1022" s="1"/>
  <c r="P1023"/>
  <c r="Q1023" s="1"/>
  <c r="P1024"/>
  <c r="Q1024" s="1"/>
  <c r="P1025"/>
  <c r="Q1025" s="1"/>
  <c r="P1026"/>
  <c r="Q1026" s="1"/>
  <c r="P1027"/>
  <c r="Q1027" s="1"/>
  <c r="P1028"/>
  <c r="Q1028" s="1"/>
  <c r="P1030"/>
  <c r="Q1030" s="1"/>
  <c r="P1031"/>
  <c r="Q1031" s="1"/>
  <c r="P1033"/>
  <c r="Q1033" s="1"/>
  <c r="O1297" l="1"/>
  <c r="P1264"/>
  <c r="Q1264" s="1"/>
  <c r="O1285"/>
  <c r="O1273"/>
  <c r="M212"/>
  <c r="O212" s="1"/>
  <c r="I212"/>
  <c r="M211"/>
  <c r="O211" s="1"/>
  <c r="I211"/>
  <c r="M210"/>
  <c r="P210" s="1"/>
  <c r="Q210" s="1"/>
  <c r="I210"/>
  <c r="M209"/>
  <c r="P209" s="1"/>
  <c r="Q209" s="1"/>
  <c r="I209"/>
  <c r="P208"/>
  <c r="Q208" s="1"/>
  <c r="M208"/>
  <c r="O208" s="1"/>
  <c r="I208"/>
  <c r="M207"/>
  <c r="O207" s="1"/>
  <c r="I207"/>
  <c r="M206"/>
  <c r="P206" s="1"/>
  <c r="Q206" s="1"/>
  <c r="I206"/>
  <c r="M205"/>
  <c r="O205" s="1"/>
  <c r="I205"/>
  <c r="M204"/>
  <c r="O204" s="1"/>
  <c r="I204"/>
  <c r="M203"/>
  <c r="O203" s="1"/>
  <c r="I203"/>
  <c r="M202"/>
  <c r="P202" s="1"/>
  <c r="Q202" s="1"/>
  <c r="I202"/>
  <c r="M201"/>
  <c r="O201" s="1"/>
  <c r="I201"/>
  <c r="M200"/>
  <c r="O200" s="1"/>
  <c r="I200"/>
  <c r="M199"/>
  <c r="O199" s="1"/>
  <c r="I199"/>
  <c r="M198"/>
  <c r="P198" s="1"/>
  <c r="Q198" s="1"/>
  <c r="I198"/>
  <c r="M197"/>
  <c r="P197" s="1"/>
  <c r="Q197" s="1"/>
  <c r="I197"/>
  <c r="M196"/>
  <c r="O196" s="1"/>
  <c r="I196"/>
  <c r="M195"/>
  <c r="O195" s="1"/>
  <c r="I195"/>
  <c r="M194"/>
  <c r="P194" s="1"/>
  <c r="Q194" s="1"/>
  <c r="I194"/>
  <c r="M193"/>
  <c r="P193" s="1"/>
  <c r="Q193" s="1"/>
  <c r="I193"/>
  <c r="M192"/>
  <c r="P192" s="1"/>
  <c r="Q192" s="1"/>
  <c r="I192"/>
  <c r="M191"/>
  <c r="O191" s="1"/>
  <c r="I191"/>
  <c r="M190"/>
  <c r="P190" s="1"/>
  <c r="Q190" s="1"/>
  <c r="I190"/>
  <c r="M189"/>
  <c r="P189" s="1"/>
  <c r="Q189" s="1"/>
  <c r="I189"/>
  <c r="P188"/>
  <c r="Q188" s="1"/>
  <c r="M188"/>
  <c r="O188" s="1"/>
  <c r="I188"/>
  <c r="M187"/>
  <c r="O187" s="1"/>
  <c r="I187"/>
  <c r="M186"/>
  <c r="P186" s="1"/>
  <c r="Q186" s="1"/>
  <c r="I186"/>
  <c r="M185"/>
  <c r="P185" s="1"/>
  <c r="Q185" s="1"/>
  <c r="I185"/>
  <c r="M184"/>
  <c r="P184" s="1"/>
  <c r="Q184" s="1"/>
  <c r="I184"/>
  <c r="M183"/>
  <c r="O183" s="1"/>
  <c r="I183"/>
  <c r="M182"/>
  <c r="P182" s="1"/>
  <c r="Q182" s="1"/>
  <c r="I182"/>
  <c r="O181"/>
  <c r="M181"/>
  <c r="P181" s="1"/>
  <c r="Q181" s="1"/>
  <c r="I181"/>
  <c r="M180"/>
  <c r="P180" s="1"/>
  <c r="Q180" s="1"/>
  <c r="I180"/>
  <c r="M179"/>
  <c r="O179" s="1"/>
  <c r="I179"/>
  <c r="M178"/>
  <c r="P178" s="1"/>
  <c r="Q178" s="1"/>
  <c r="I178"/>
  <c r="M177"/>
  <c r="P177" s="1"/>
  <c r="Q177" s="1"/>
  <c r="I177"/>
  <c r="M176"/>
  <c r="P176" s="1"/>
  <c r="Q176" s="1"/>
  <c r="I176"/>
  <c r="M175"/>
  <c r="O175" s="1"/>
  <c r="I175"/>
  <c r="M174"/>
  <c r="P174" s="1"/>
  <c r="Q174" s="1"/>
  <c r="I174"/>
  <c r="O173"/>
  <c r="M173"/>
  <c r="P173" s="1"/>
  <c r="Q173" s="1"/>
  <c r="I173"/>
  <c r="P175" l="1"/>
  <c r="Q175" s="1"/>
  <c r="O176"/>
  <c r="O177"/>
  <c r="O180"/>
  <c r="O192"/>
  <c r="O193"/>
  <c r="P204"/>
  <c r="Q204" s="1"/>
  <c r="P212"/>
  <c r="Q212" s="1"/>
  <c r="P207"/>
  <c r="Q207" s="1"/>
  <c r="P179"/>
  <c r="Q179" s="1"/>
  <c r="P191"/>
  <c r="Q191" s="1"/>
  <c r="P211"/>
  <c r="Q211" s="1"/>
  <c r="P183"/>
  <c r="Q183" s="1"/>
  <c r="O184"/>
  <c r="O185"/>
  <c r="P196"/>
  <c r="Q196" s="1"/>
  <c r="P199"/>
  <c r="Q199" s="1"/>
  <c r="P200"/>
  <c r="Q200" s="1"/>
  <c r="P195"/>
  <c r="Q195" s="1"/>
  <c r="O197"/>
  <c r="P203"/>
  <c r="Q203" s="1"/>
  <c r="P187"/>
  <c r="Q187" s="1"/>
  <c r="O189"/>
  <c r="O209"/>
  <c r="O174"/>
  <c r="O178"/>
  <c r="O182"/>
  <c r="O186"/>
  <c r="O190"/>
  <c r="O194"/>
  <c r="O198"/>
  <c r="P201"/>
  <c r="Q201" s="1"/>
  <c r="O202"/>
  <c r="P205"/>
  <c r="Q205" s="1"/>
  <c r="O206"/>
  <c r="O210"/>
  <c r="P992" l="1"/>
  <c r="Q992" s="1"/>
  <c r="M992"/>
  <c r="O992" s="1"/>
  <c r="M991"/>
  <c r="P991" s="1"/>
  <c r="Q991" s="1"/>
  <c r="M990"/>
  <c r="O990" s="1"/>
  <c r="P989"/>
  <c r="Q989" s="1"/>
  <c r="M989"/>
  <c r="O989" s="1"/>
  <c r="O988"/>
  <c r="M988"/>
  <c r="P988" s="1"/>
  <c r="Q988" s="1"/>
  <c r="M987"/>
  <c r="P987" s="1"/>
  <c r="Q987" s="1"/>
  <c r="M986"/>
  <c r="O986" s="1"/>
  <c r="P985"/>
  <c r="Q985" s="1"/>
  <c r="M985"/>
  <c r="O985" s="1"/>
  <c r="M984"/>
  <c r="O984" s="1"/>
  <c r="M983"/>
  <c r="P983" s="1"/>
  <c r="Q983" s="1"/>
  <c r="M982"/>
  <c r="O982" s="1"/>
  <c r="M981"/>
  <c r="O981" s="1"/>
  <c r="P980"/>
  <c r="Q980" s="1"/>
  <c r="O980"/>
  <c r="M980"/>
  <c r="M979"/>
  <c r="P979" s="1"/>
  <c r="Q979" s="1"/>
  <c r="M978"/>
  <c r="O978" s="1"/>
  <c r="P977"/>
  <c r="Q977" s="1"/>
  <c r="M977"/>
  <c r="O977" s="1"/>
  <c r="P976"/>
  <c r="Q976" s="1"/>
  <c r="O976"/>
  <c r="M976"/>
  <c r="M975"/>
  <c r="P975" s="1"/>
  <c r="Q975" s="1"/>
  <c r="M974"/>
  <c r="O974" s="1"/>
  <c r="P973"/>
  <c r="Q973" s="1"/>
  <c r="M973"/>
  <c r="O973" s="1"/>
  <c r="P984" l="1"/>
  <c r="Q984" s="1"/>
  <c r="P981"/>
  <c r="Q981" s="1"/>
  <c r="O975"/>
  <c r="O979"/>
  <c r="O983"/>
  <c r="O987"/>
  <c r="O991"/>
  <c r="P974"/>
  <c r="Q974" s="1"/>
  <c r="P978"/>
  <c r="Q978" s="1"/>
  <c r="P982"/>
  <c r="Q982" s="1"/>
  <c r="P986"/>
  <c r="Q986" s="1"/>
  <c r="P990"/>
  <c r="Q990" s="1"/>
  <c r="M965"/>
  <c r="O965" s="1"/>
  <c r="M964"/>
  <c r="O964" s="1"/>
  <c r="M963"/>
  <c r="O963" s="1"/>
  <c r="M962"/>
  <c r="O962" s="1"/>
  <c r="M961"/>
  <c r="O961" s="1"/>
  <c r="M960"/>
  <c r="O960" s="1"/>
  <c r="M959"/>
  <c r="O959" s="1"/>
  <c r="M958"/>
  <c r="O958" s="1"/>
  <c r="M957"/>
  <c r="O957" s="1"/>
  <c r="M956"/>
  <c r="O956" s="1"/>
  <c r="O955"/>
  <c r="M955"/>
  <c r="P955" s="1"/>
  <c r="Q955" s="1"/>
  <c r="M954"/>
  <c r="P954" s="1"/>
  <c r="Q954" s="1"/>
  <c r="P953"/>
  <c r="Q953" s="1"/>
  <c r="M953"/>
  <c r="O953" s="1"/>
  <c r="M952"/>
  <c r="P952" s="1"/>
  <c r="Q952" s="1"/>
  <c r="M951"/>
  <c r="O951" s="1"/>
  <c r="M950"/>
  <c r="P950" s="1"/>
  <c r="Q950" s="1"/>
  <c r="M949"/>
  <c r="O949" s="1"/>
  <c r="P948"/>
  <c r="Q948" s="1"/>
  <c r="M948"/>
  <c r="O948" s="1"/>
  <c r="M946"/>
  <c r="O946" s="1"/>
  <c r="M945"/>
  <c r="O945" s="1"/>
  <c r="M944"/>
  <c r="O944" s="1"/>
  <c r="M943"/>
  <c r="O943" s="1"/>
  <c r="M942"/>
  <c r="O942" s="1"/>
  <c r="M941"/>
  <c r="O941" s="1"/>
  <c r="M940"/>
  <c r="O940" s="1"/>
  <c r="M939"/>
  <c r="O939" s="1"/>
  <c r="M938"/>
  <c r="O938" s="1"/>
  <c r="P933"/>
  <c r="Q933" s="1"/>
  <c r="M933"/>
  <c r="O933" s="1"/>
  <c r="P932"/>
  <c r="Q932" s="1"/>
  <c r="O932"/>
  <c r="M932"/>
  <c r="M931"/>
  <c r="P931" s="1"/>
  <c r="Q931" s="1"/>
  <c r="M930"/>
  <c r="O930" s="1"/>
  <c r="M929"/>
  <c r="P929" s="1"/>
  <c r="Q929" s="1"/>
  <c r="P928"/>
  <c r="Q928" s="1"/>
  <c r="M928"/>
  <c r="O928" s="1"/>
  <c r="O929" l="1"/>
  <c r="O931"/>
  <c r="P949"/>
  <c r="Q949" s="1"/>
  <c r="O952"/>
  <c r="O950"/>
  <c r="P951"/>
  <c r="Q951" s="1"/>
  <c r="O954"/>
  <c r="P930"/>
  <c r="Q930" s="1"/>
  <c r="P957"/>
  <c r="Q957" s="1"/>
  <c r="P958"/>
  <c r="Q958" s="1"/>
  <c r="P959"/>
  <c r="Q959" s="1"/>
  <c r="P960"/>
  <c r="Q960" s="1"/>
  <c r="P961"/>
  <c r="Q961" s="1"/>
  <c r="P962"/>
  <c r="Q962" s="1"/>
  <c r="P963"/>
  <c r="Q963" s="1"/>
  <c r="P964"/>
  <c r="Q964" s="1"/>
  <c r="P965"/>
  <c r="Q965" s="1"/>
  <c r="P956"/>
  <c r="Q956" s="1"/>
  <c r="P938"/>
  <c r="Q938" s="1"/>
  <c r="P939"/>
  <c r="Q939" s="1"/>
  <c r="P940"/>
  <c r="Q940" s="1"/>
  <c r="P941"/>
  <c r="Q941" s="1"/>
  <c r="P942"/>
  <c r="Q942" s="1"/>
  <c r="P943"/>
  <c r="Q943" s="1"/>
  <c r="P944"/>
  <c r="Q944" s="1"/>
  <c r="P945"/>
  <c r="Q945" s="1"/>
  <c r="P946"/>
  <c r="Q946" s="1"/>
  <c r="M879"/>
  <c r="O879" s="1"/>
  <c r="Q879" s="1"/>
  <c r="M878"/>
  <c r="O878" s="1"/>
  <c r="Q878" s="1"/>
  <c r="M877"/>
  <c r="O877" s="1"/>
  <c r="Q877" s="1"/>
  <c r="M876"/>
  <c r="O876" s="1"/>
  <c r="Q876" s="1"/>
  <c r="M875"/>
  <c r="O875" s="1"/>
  <c r="Q875" s="1"/>
  <c r="M874"/>
  <c r="O874" s="1"/>
  <c r="Q874" s="1"/>
  <c r="M873"/>
  <c r="O873" s="1"/>
  <c r="Q873" s="1"/>
  <c r="M872"/>
  <c r="O872" s="1"/>
  <c r="Q872" s="1"/>
  <c r="M868"/>
  <c r="O868" s="1"/>
  <c r="Q868" s="1"/>
  <c r="M867"/>
  <c r="O867" s="1"/>
  <c r="Q867" s="1"/>
  <c r="M866"/>
  <c r="O866" s="1"/>
  <c r="Q866" s="1"/>
  <c r="M865"/>
  <c r="O865" s="1"/>
  <c r="Q865" s="1"/>
  <c r="M864"/>
  <c r="O864" s="1"/>
  <c r="Q864" s="1"/>
  <c r="M863"/>
  <c r="O863" s="1"/>
  <c r="Q863" s="1"/>
  <c r="M862"/>
  <c r="O862" s="1"/>
  <c r="Q862" s="1"/>
  <c r="M861"/>
  <c r="O861" s="1"/>
  <c r="Q861" s="1"/>
  <c r="M860"/>
  <c r="O860" s="1"/>
  <c r="Q860" s="1"/>
  <c r="M859"/>
  <c r="O859" s="1"/>
  <c r="Q859" s="1"/>
  <c r="M858"/>
  <c r="O858" s="1"/>
  <c r="Q858" s="1"/>
  <c r="M857"/>
  <c r="O857" s="1"/>
  <c r="Q857" s="1"/>
  <c r="M856"/>
  <c r="O856" s="1"/>
  <c r="Q856" s="1"/>
  <c r="M855"/>
  <c r="O855" s="1"/>
  <c r="Q855" s="1"/>
  <c r="M854"/>
  <c r="O854" s="1"/>
  <c r="Q854" s="1"/>
  <c r="M853"/>
  <c r="O853" s="1"/>
  <c r="Q853" s="1"/>
  <c r="M852"/>
  <c r="O852" s="1"/>
  <c r="Q852" s="1"/>
  <c r="M851"/>
  <c r="O851" s="1"/>
  <c r="Q851" s="1"/>
  <c r="M850"/>
  <c r="O850" s="1"/>
  <c r="Q850" s="1"/>
  <c r="M849"/>
  <c r="O849" s="1"/>
  <c r="Q849" s="1"/>
  <c r="M848"/>
  <c r="O848" s="1"/>
  <c r="Q848" s="1"/>
  <c r="M847"/>
  <c r="O847" s="1"/>
  <c r="Q847" s="1"/>
  <c r="M846"/>
  <c r="O846" s="1"/>
  <c r="Q846" s="1"/>
  <c r="M845"/>
  <c r="O845" s="1"/>
  <c r="Q845" s="1"/>
  <c r="M844"/>
  <c r="O844" s="1"/>
  <c r="Q844" s="1"/>
  <c r="M843"/>
  <c r="O843" s="1"/>
  <c r="Q843" s="1"/>
  <c r="M842"/>
  <c r="O842" s="1"/>
  <c r="Q842" s="1"/>
  <c r="M841"/>
  <c r="O841" s="1"/>
  <c r="Q841" s="1"/>
  <c r="M840"/>
  <c r="O840" s="1"/>
  <c r="Q840" s="1"/>
  <c r="M839"/>
  <c r="O839" s="1"/>
  <c r="Q839" s="1"/>
  <c r="M838"/>
  <c r="O838" s="1"/>
  <c r="Q838" s="1"/>
  <c r="M837"/>
  <c r="O837" s="1"/>
  <c r="Q837" s="1"/>
  <c r="M166"/>
  <c r="O166" s="1"/>
  <c r="M165"/>
  <c r="O165" s="1"/>
  <c r="M164"/>
  <c r="O164" s="1"/>
  <c r="M163"/>
  <c r="O163" s="1"/>
  <c r="M162"/>
  <c r="O162" s="1"/>
  <c r="M161"/>
  <c r="O161" s="1"/>
  <c r="M160"/>
  <c r="O160" s="1"/>
  <c r="M159"/>
  <c r="O159" s="1"/>
  <c r="M158"/>
  <c r="O158" s="1"/>
  <c r="M157"/>
  <c r="O157" s="1"/>
  <c r="M156"/>
  <c r="O156" s="1"/>
  <c r="M155"/>
  <c r="O155" s="1"/>
  <c r="M154"/>
  <c r="O154" s="1"/>
  <c r="M153"/>
  <c r="O153" s="1"/>
  <c r="M152"/>
  <c r="O152" s="1"/>
  <c r="M151"/>
  <c r="O151" s="1"/>
  <c r="M150"/>
  <c r="O150" s="1"/>
  <c r="M149"/>
  <c r="O149" s="1"/>
  <c r="M148"/>
  <c r="O148" s="1"/>
  <c r="M147"/>
  <c r="O147" s="1"/>
  <c r="M146"/>
  <c r="O146" s="1"/>
  <c r="M145"/>
  <c r="O145" s="1"/>
  <c r="M144"/>
  <c r="O144" s="1"/>
  <c r="M143"/>
  <c r="O143" s="1"/>
  <c r="M142"/>
  <c r="O142" s="1"/>
  <c r="M141"/>
  <c r="O141" s="1"/>
  <c r="M140"/>
  <c r="O140" s="1"/>
  <c r="M139"/>
  <c r="O139" s="1"/>
  <c r="M138"/>
  <c r="O138" s="1"/>
  <c r="M137"/>
  <c r="O137" s="1"/>
  <c r="M136"/>
  <c r="O136" s="1"/>
  <c r="M135"/>
  <c r="O135" s="1"/>
  <c r="M134"/>
  <c r="O134" s="1"/>
  <c r="M133"/>
  <c r="O133" s="1"/>
  <c r="M132"/>
  <c r="O132" s="1"/>
  <c r="M131"/>
  <c r="O131" s="1"/>
  <c r="M130"/>
  <c r="O130" s="1"/>
  <c r="M129"/>
  <c r="O129" s="1"/>
  <c r="M128"/>
  <c r="O128" s="1"/>
  <c r="M127"/>
  <c r="O127" s="1"/>
  <c r="P872" l="1"/>
  <c r="P873"/>
  <c r="P874"/>
  <c r="P875"/>
  <c r="P876"/>
  <c r="P877"/>
  <c r="P878"/>
  <c r="P879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127"/>
  <c r="Q127" s="1"/>
  <c r="P128"/>
  <c r="Q128" s="1"/>
  <c r="P129"/>
  <c r="Q129" s="1"/>
  <c r="P130"/>
  <c r="Q130" s="1"/>
  <c r="P131"/>
  <c r="Q131" s="1"/>
  <c r="P132"/>
  <c r="Q132" s="1"/>
  <c r="P133"/>
  <c r="Q133" s="1"/>
  <c r="P134"/>
  <c r="Q134" s="1"/>
  <c r="P135"/>
  <c r="Q135" s="1"/>
  <c r="P136"/>
  <c r="Q136" s="1"/>
  <c r="P137"/>
  <c r="Q137" s="1"/>
  <c r="P138"/>
  <c r="Q138" s="1"/>
  <c r="P139"/>
  <c r="Q139" s="1"/>
  <c r="P140"/>
  <c r="Q140" s="1"/>
  <c r="P141"/>
  <c r="Q141" s="1"/>
  <c r="P142"/>
  <c r="Q142" s="1"/>
  <c r="P143"/>
  <c r="Q143" s="1"/>
  <c r="P144"/>
  <c r="Q144" s="1"/>
  <c r="P145"/>
  <c r="Q145" s="1"/>
  <c r="P146"/>
  <c r="Q146" s="1"/>
  <c r="P147"/>
  <c r="Q147" s="1"/>
  <c r="P148"/>
  <c r="Q148" s="1"/>
  <c r="P149"/>
  <c r="Q149" s="1"/>
  <c r="P150"/>
  <c r="Q150" s="1"/>
  <c r="P151"/>
  <c r="Q151" s="1"/>
  <c r="P152"/>
  <c r="Q152" s="1"/>
  <c r="P153"/>
  <c r="Q153" s="1"/>
  <c r="P154"/>
  <c r="Q154" s="1"/>
  <c r="P155"/>
  <c r="Q155" s="1"/>
  <c r="P156"/>
  <c r="Q156" s="1"/>
  <c r="P157"/>
  <c r="Q157" s="1"/>
  <c r="P158"/>
  <c r="Q158" s="1"/>
  <c r="P159"/>
  <c r="Q159" s="1"/>
  <c r="P160"/>
  <c r="Q160" s="1"/>
  <c r="P161"/>
  <c r="Q161" s="1"/>
  <c r="P162"/>
  <c r="Q162" s="1"/>
  <c r="P163"/>
  <c r="Q163" s="1"/>
  <c r="P164"/>
  <c r="Q164" s="1"/>
  <c r="P165"/>
  <c r="Q165" s="1"/>
  <c r="P166"/>
  <c r="Q166" s="1"/>
  <c r="M1396" l="1"/>
  <c r="O1396" s="1"/>
  <c r="M1395"/>
  <c r="P1395" s="1"/>
  <c r="Q1395" s="1"/>
  <c r="M1394"/>
  <c r="O1394" s="1"/>
  <c r="O1393"/>
  <c r="M1393"/>
  <c r="P1393" s="1"/>
  <c r="Q1393" s="1"/>
  <c r="O1392"/>
  <c r="M1392"/>
  <c r="P1392" s="1"/>
  <c r="Q1392" s="1"/>
  <c r="M1391"/>
  <c r="P1391" s="1"/>
  <c r="Q1391" s="1"/>
  <c r="M1390"/>
  <c r="O1390" s="1"/>
  <c r="M1389"/>
  <c r="O1389" s="1"/>
  <c r="O1388"/>
  <c r="M1388"/>
  <c r="P1388" s="1"/>
  <c r="Q1388" s="1"/>
  <c r="M1387"/>
  <c r="P1387" s="1"/>
  <c r="Q1387" s="1"/>
  <c r="M1386"/>
  <c r="O1386" s="1"/>
  <c r="P1385"/>
  <c r="Q1385" s="1"/>
  <c r="O1385"/>
  <c r="M1385"/>
  <c r="O1384"/>
  <c r="M1384"/>
  <c r="P1384" s="1"/>
  <c r="Q1384" s="1"/>
  <c r="M1383"/>
  <c r="P1383" s="1"/>
  <c r="Q1383" s="1"/>
  <c r="M1382"/>
  <c r="O1382" s="1"/>
  <c r="P1381"/>
  <c r="Q1381" s="1"/>
  <c r="O1381"/>
  <c r="M1381"/>
  <c r="M1380"/>
  <c r="P1380" s="1"/>
  <c r="Q1380" s="1"/>
  <c r="M1379"/>
  <c r="P1379" s="1"/>
  <c r="Q1379" s="1"/>
  <c r="M1378"/>
  <c r="O1378" s="1"/>
  <c r="O1376"/>
  <c r="M1376"/>
  <c r="P1376" s="1"/>
  <c r="Q1376" s="1"/>
  <c r="O1375"/>
  <c r="M1375"/>
  <c r="P1375" s="1"/>
  <c r="Q1375" s="1"/>
  <c r="M1374"/>
  <c r="P1374" s="1"/>
  <c r="Q1374" s="1"/>
  <c r="M1373"/>
  <c r="O1373" s="1"/>
  <c r="M1372"/>
  <c r="O1372" s="1"/>
  <c r="M1371"/>
  <c r="P1371" s="1"/>
  <c r="Q1371" s="1"/>
  <c r="M1370"/>
  <c r="P1370" s="1"/>
  <c r="Q1370" s="1"/>
  <c r="M1369"/>
  <c r="O1369" s="1"/>
  <c r="P1368"/>
  <c r="Q1368" s="1"/>
  <c r="O1368"/>
  <c r="M1368"/>
  <c r="O1367"/>
  <c r="M1367"/>
  <c r="P1367" s="1"/>
  <c r="Q1367" s="1"/>
  <c r="M1366"/>
  <c r="P1366" s="1"/>
  <c r="Q1366" s="1"/>
  <c r="M1365"/>
  <c r="O1365" s="1"/>
  <c r="P1364"/>
  <c r="Q1364" s="1"/>
  <c r="M1364"/>
  <c r="O1364" s="1"/>
  <c r="M1363"/>
  <c r="P1363" s="1"/>
  <c r="Q1363" s="1"/>
  <c r="M1362"/>
  <c r="P1362" s="1"/>
  <c r="Q1362" s="1"/>
  <c r="M1361"/>
  <c r="O1361" s="1"/>
  <c r="O1360"/>
  <c r="M1360"/>
  <c r="P1360" s="1"/>
  <c r="Q1360" s="1"/>
  <c r="O1359"/>
  <c r="M1359"/>
  <c r="P1359" s="1"/>
  <c r="Q1359" s="1"/>
  <c r="M1358"/>
  <c r="P1358" s="1"/>
  <c r="Q1358" s="1"/>
  <c r="M260"/>
  <c r="O260" s="1"/>
  <c r="F260"/>
  <c r="M259"/>
  <c r="O259" s="1"/>
  <c r="F259"/>
  <c r="M258"/>
  <c r="P258" s="1"/>
  <c r="Q258" s="1"/>
  <c r="F258"/>
  <c r="M257"/>
  <c r="O257" s="1"/>
  <c r="F257"/>
  <c r="M256"/>
  <c r="P256" s="1"/>
  <c r="Q256" s="1"/>
  <c r="F256"/>
  <c r="M255"/>
  <c r="O255" s="1"/>
  <c r="F255"/>
  <c r="M254"/>
  <c r="P254" s="1"/>
  <c r="Q254" s="1"/>
  <c r="F254"/>
  <c r="M253"/>
  <c r="O253" s="1"/>
  <c r="F253"/>
  <c r="M252"/>
  <c r="O252" s="1"/>
  <c r="F252"/>
  <c r="M251"/>
  <c r="O251" s="1"/>
  <c r="F251"/>
  <c r="O250"/>
  <c r="M250"/>
  <c r="P250" s="1"/>
  <c r="Q250" s="1"/>
  <c r="F250"/>
  <c r="M249"/>
  <c r="O249" s="1"/>
  <c r="F249"/>
  <c r="M248"/>
  <c r="P248" s="1"/>
  <c r="Q248" s="1"/>
  <c r="F248"/>
  <c r="M247"/>
  <c r="O247" s="1"/>
  <c r="F247"/>
  <c r="M246"/>
  <c r="P246" s="1"/>
  <c r="Q246" s="1"/>
  <c r="F246"/>
  <c r="P245"/>
  <c r="Q245" s="1"/>
  <c r="M245"/>
  <c r="O245" s="1"/>
  <c r="F245"/>
  <c r="M244"/>
  <c r="O244" s="1"/>
  <c r="F244"/>
  <c r="M243"/>
  <c r="O243" s="1"/>
  <c r="F243"/>
  <c r="O242"/>
  <c r="M242"/>
  <c r="P242" s="1"/>
  <c r="Q242" s="1"/>
  <c r="F242"/>
  <c r="M241"/>
  <c r="O241" s="1"/>
  <c r="F241"/>
  <c r="O240"/>
  <c r="M240"/>
  <c r="P240" s="1"/>
  <c r="Q240" s="1"/>
  <c r="F240"/>
  <c r="M239"/>
  <c r="O239" s="1"/>
  <c r="F239"/>
  <c r="M238"/>
  <c r="O238" s="1"/>
  <c r="F238"/>
  <c r="M237"/>
  <c r="O237" s="1"/>
  <c r="F237"/>
  <c r="M236"/>
  <c r="P236" s="1"/>
  <c r="Q236" s="1"/>
  <c r="F236"/>
  <c r="M235"/>
  <c r="O235" s="1"/>
  <c r="F235"/>
  <c r="M234"/>
  <c r="P234" s="1"/>
  <c r="Q234" s="1"/>
  <c r="F234"/>
  <c r="M233"/>
  <c r="O233" s="1"/>
  <c r="F233"/>
  <c r="O232"/>
  <c r="M232"/>
  <c r="P232" s="1"/>
  <c r="Q232" s="1"/>
  <c r="F232"/>
  <c r="M231"/>
  <c r="O231" s="1"/>
  <c r="F231"/>
  <c r="M230"/>
  <c r="P230" s="1"/>
  <c r="Q230" s="1"/>
  <c r="F230"/>
  <c r="M229"/>
  <c r="O229" s="1"/>
  <c r="F229"/>
  <c r="M228"/>
  <c r="P228" s="1"/>
  <c r="Q228" s="1"/>
  <c r="F228"/>
  <c r="M227"/>
  <c r="O227" s="1"/>
  <c r="F227"/>
  <c r="M226"/>
  <c r="P226" s="1"/>
  <c r="Q226" s="1"/>
  <c r="F226"/>
  <c r="M225"/>
  <c r="O225" s="1"/>
  <c r="F225"/>
  <c r="M224"/>
  <c r="P224" s="1"/>
  <c r="Q224" s="1"/>
  <c r="F224"/>
  <c r="M223"/>
  <c r="O223" s="1"/>
  <c r="F223"/>
  <c r="M222"/>
  <c r="P222" s="1"/>
  <c r="Q222" s="1"/>
  <c r="F222"/>
  <c r="M221"/>
  <c r="O221" s="1"/>
  <c r="F221"/>
  <c r="O1486"/>
  <c r="M1486"/>
  <c r="P1486" s="1"/>
  <c r="Q1486" s="1"/>
  <c r="F1486"/>
  <c r="M1485"/>
  <c r="O1485" s="1"/>
  <c r="F1485"/>
  <c r="M1484"/>
  <c r="P1484" s="1"/>
  <c r="Q1484" s="1"/>
  <c r="F1484"/>
  <c r="M1483"/>
  <c r="O1483" s="1"/>
  <c r="F1483"/>
  <c r="M1482"/>
  <c r="P1482" s="1"/>
  <c r="Q1482" s="1"/>
  <c r="F1482"/>
  <c r="M1481"/>
  <c r="O1481" s="1"/>
  <c r="F1481"/>
  <c r="M1480"/>
  <c r="P1480" s="1"/>
  <c r="Q1480" s="1"/>
  <c r="F1480"/>
  <c r="P1476"/>
  <c r="Q1476" s="1"/>
  <c r="M1476"/>
  <c r="O1476" s="1"/>
  <c r="F1476"/>
  <c r="P1475"/>
  <c r="Q1475" s="1"/>
  <c r="M1475"/>
  <c r="O1475" s="1"/>
  <c r="F1475"/>
  <c r="M1474"/>
  <c r="O1474" s="1"/>
  <c r="F1474"/>
  <c r="O1473"/>
  <c r="M1473"/>
  <c r="P1473" s="1"/>
  <c r="Q1473" s="1"/>
  <c r="F1473"/>
  <c r="M1472"/>
  <c r="O1472" s="1"/>
  <c r="F1472"/>
  <c r="M1471"/>
  <c r="P1471" s="1"/>
  <c r="Q1471" s="1"/>
  <c r="F1471"/>
  <c r="M1470"/>
  <c r="O1470" s="1"/>
  <c r="F1470"/>
  <c r="M1466"/>
  <c r="P1466" s="1"/>
  <c r="Q1466" s="1"/>
  <c r="F1466"/>
  <c r="P1465"/>
  <c r="Q1465" s="1"/>
  <c r="M1465"/>
  <c r="O1465" s="1"/>
  <c r="F1465"/>
  <c r="M1464"/>
  <c r="P1464" s="1"/>
  <c r="Q1464" s="1"/>
  <c r="F1464"/>
  <c r="M1463"/>
  <c r="O1463" s="1"/>
  <c r="F1463"/>
  <c r="O1462"/>
  <c r="M1462"/>
  <c r="P1462" s="1"/>
  <c r="Q1462" s="1"/>
  <c r="F1462"/>
  <c r="M1461"/>
  <c r="O1461" s="1"/>
  <c r="F1461"/>
  <c r="O1460"/>
  <c r="M1460"/>
  <c r="P1460" s="1"/>
  <c r="Q1460" s="1"/>
  <c r="F1460"/>
  <c r="M1455"/>
  <c r="O1455" s="1"/>
  <c r="F1455"/>
  <c r="M1454"/>
  <c r="P1454" s="1"/>
  <c r="Q1454" s="1"/>
  <c r="F1454"/>
  <c r="P1453"/>
  <c r="Q1453" s="1"/>
  <c r="M1453"/>
  <c r="O1453" s="1"/>
  <c r="F1453"/>
  <c r="M1452"/>
  <c r="P1452" s="1"/>
  <c r="Q1452" s="1"/>
  <c r="F1452"/>
  <c r="M1451"/>
  <c r="O1451" s="1"/>
  <c r="F1451"/>
  <c r="O1450"/>
  <c r="M1450"/>
  <c r="P1450" s="1"/>
  <c r="Q1450" s="1"/>
  <c r="F1450"/>
  <c r="O224" l="1"/>
  <c r="P229"/>
  <c r="Q229" s="1"/>
  <c r="O234"/>
  <c r="O256"/>
  <c r="P237"/>
  <c r="Q237" s="1"/>
  <c r="O258"/>
  <c r="O1371"/>
  <c r="P1372"/>
  <c r="Q1372" s="1"/>
  <c r="P1389"/>
  <c r="Q1389" s="1"/>
  <c r="O1471"/>
  <c r="O1482"/>
  <c r="P221"/>
  <c r="Q221" s="1"/>
  <c r="O226"/>
  <c r="O248"/>
  <c r="P253"/>
  <c r="Q253" s="1"/>
  <c r="O1363"/>
  <c r="O1380"/>
  <c r="P244"/>
  <c r="Q244" s="1"/>
  <c r="P260"/>
  <c r="Q260" s="1"/>
  <c r="O1358"/>
  <c r="O1362"/>
  <c r="O1366"/>
  <c r="O1370"/>
  <c r="O1374"/>
  <c r="O1379"/>
  <c r="O1383"/>
  <c r="O1387"/>
  <c r="O1391"/>
  <c r="O1395"/>
  <c r="P1396"/>
  <c r="Q1396" s="1"/>
  <c r="O1452"/>
  <c r="O1466"/>
  <c r="P1472"/>
  <c r="Q1472" s="1"/>
  <c r="O1480"/>
  <c r="O1484"/>
  <c r="O230"/>
  <c r="P233"/>
  <c r="Q233" s="1"/>
  <c r="O236"/>
  <c r="P241"/>
  <c r="Q241" s="1"/>
  <c r="O246"/>
  <c r="P257"/>
  <c r="Q257" s="1"/>
  <c r="P238"/>
  <c r="Q238" s="1"/>
  <c r="P252"/>
  <c r="Q252" s="1"/>
  <c r="P1361"/>
  <c r="Q1361" s="1"/>
  <c r="P1365"/>
  <c r="Q1365" s="1"/>
  <c r="P1369"/>
  <c r="Q1369" s="1"/>
  <c r="P1373"/>
  <c r="Q1373" s="1"/>
  <c r="P1378"/>
  <c r="Q1378" s="1"/>
  <c r="P1382"/>
  <c r="Q1382" s="1"/>
  <c r="P1386"/>
  <c r="Q1386" s="1"/>
  <c r="P1390"/>
  <c r="Q1390" s="1"/>
  <c r="P1394"/>
  <c r="Q1394" s="1"/>
  <c r="O1454"/>
  <c r="P1461"/>
  <c r="Q1461" s="1"/>
  <c r="O1464"/>
  <c r="O222"/>
  <c r="P225"/>
  <c r="Q225" s="1"/>
  <c r="O228"/>
  <c r="P249"/>
  <c r="Q249" s="1"/>
  <c r="O254"/>
  <c r="P239"/>
  <c r="Q239" s="1"/>
  <c r="P243"/>
  <c r="Q243" s="1"/>
  <c r="P247"/>
  <c r="Q247" s="1"/>
  <c r="P251"/>
  <c r="Q251" s="1"/>
  <c r="P255"/>
  <c r="Q255" s="1"/>
  <c r="P259"/>
  <c r="Q259" s="1"/>
  <c r="P223"/>
  <c r="Q223" s="1"/>
  <c r="P227"/>
  <c r="Q227" s="1"/>
  <c r="P231"/>
  <c r="Q231" s="1"/>
  <c r="P235"/>
  <c r="Q235" s="1"/>
  <c r="P1483"/>
  <c r="Q1483" s="1"/>
  <c r="P1474"/>
  <c r="Q1474" s="1"/>
  <c r="P1485"/>
  <c r="Q1485" s="1"/>
  <c r="P1451"/>
  <c r="Q1451" s="1"/>
  <c r="P1455"/>
  <c r="Q1455" s="1"/>
  <c r="P1463"/>
  <c r="Q1463" s="1"/>
  <c r="P1470"/>
  <c r="Q1470" s="1"/>
  <c r="P1481"/>
  <c r="Q1481" s="1"/>
  <c r="P1439" l="1"/>
  <c r="Q1439" s="1"/>
  <c r="O1439"/>
  <c r="M1439"/>
  <c r="F1439"/>
  <c r="M1438"/>
  <c r="O1438" s="1"/>
  <c r="F1438"/>
  <c r="M1437"/>
  <c r="P1437" s="1"/>
  <c r="Q1437" s="1"/>
  <c r="F1437"/>
  <c r="M1436"/>
  <c r="O1436" s="1"/>
  <c r="F1436"/>
  <c r="M1435"/>
  <c r="P1435" s="1"/>
  <c r="Q1435" s="1"/>
  <c r="F1435"/>
  <c r="M1434"/>
  <c r="O1434" s="1"/>
  <c r="F1434"/>
  <c r="M1430"/>
  <c r="P1430" s="1"/>
  <c r="Q1430" s="1"/>
  <c r="F1430"/>
  <c r="M1429"/>
  <c r="O1429" s="1"/>
  <c r="F1429"/>
  <c r="M1428"/>
  <c r="P1428" s="1"/>
  <c r="Q1428" s="1"/>
  <c r="F1428"/>
  <c r="M1427"/>
  <c r="O1427" s="1"/>
  <c r="F1427"/>
  <c r="M1426"/>
  <c r="P1426" s="1"/>
  <c r="Q1426" s="1"/>
  <c r="F1426"/>
  <c r="M1425"/>
  <c r="P1425" s="1"/>
  <c r="Q1425" s="1"/>
  <c r="F1425"/>
  <c r="M1424"/>
  <c r="P1424" s="1"/>
  <c r="Q1424" s="1"/>
  <c r="F1424"/>
  <c r="M1422"/>
  <c r="O1422" s="1"/>
  <c r="F1422"/>
  <c r="M1421"/>
  <c r="P1421" s="1"/>
  <c r="Q1421" s="1"/>
  <c r="F1421"/>
  <c r="O1420"/>
  <c r="M1420"/>
  <c r="P1420" s="1"/>
  <c r="Q1420" s="1"/>
  <c r="F1420"/>
  <c r="M1419"/>
  <c r="P1419" s="1"/>
  <c r="Q1419" s="1"/>
  <c r="F1419"/>
  <c r="P1418"/>
  <c r="Q1418" s="1"/>
  <c r="M1418"/>
  <c r="O1418" s="1"/>
  <c r="F1418"/>
  <c r="M1417"/>
  <c r="P1417" s="1"/>
  <c r="Q1417" s="1"/>
  <c r="F1417"/>
  <c r="M1416"/>
  <c r="P1416" s="1"/>
  <c r="Q1416" s="1"/>
  <c r="F1416"/>
  <c r="M1415"/>
  <c r="O1415" s="1"/>
  <c r="F1415"/>
  <c r="M1414"/>
  <c r="O1414" s="1"/>
  <c r="F1414"/>
  <c r="M1410"/>
  <c r="P1410" s="1"/>
  <c r="Q1410" s="1"/>
  <c r="F1410"/>
  <c r="O1409"/>
  <c r="M1409"/>
  <c r="P1409" s="1"/>
  <c r="Q1409" s="1"/>
  <c r="F1409"/>
  <c r="M1408"/>
  <c r="O1408" s="1"/>
  <c r="F1408"/>
  <c r="M1407"/>
  <c r="P1407" s="1"/>
  <c r="Q1407" s="1"/>
  <c r="F1407"/>
  <c r="M1406"/>
  <c r="P1406" s="1"/>
  <c r="Q1406" s="1"/>
  <c r="F1406"/>
  <c r="O1405"/>
  <c r="M1405"/>
  <c r="P1405" s="1"/>
  <c r="Q1405" s="1"/>
  <c r="F1405"/>
  <c r="M1404"/>
  <c r="P1404" s="1"/>
  <c r="Q1404" s="1"/>
  <c r="F1404"/>
  <c r="P1415" l="1"/>
  <c r="Q1415" s="1"/>
  <c r="P1438"/>
  <c r="Q1438" s="1"/>
  <c r="P1408"/>
  <c r="Q1408" s="1"/>
  <c r="P1414"/>
  <c r="Q1414" s="1"/>
  <c r="O1416"/>
  <c r="O1419"/>
  <c r="O1404"/>
  <c r="O1435"/>
  <c r="O1407"/>
  <c r="P1422"/>
  <c r="Q1422" s="1"/>
  <c r="O1424"/>
  <c r="O1425"/>
  <c r="O1428"/>
  <c r="P1434"/>
  <c r="Q1434" s="1"/>
  <c r="P1427"/>
  <c r="Q1427" s="1"/>
  <c r="O1406"/>
  <c r="O1410"/>
  <c r="O1417"/>
  <c r="O1421"/>
  <c r="O1426"/>
  <c r="P1429"/>
  <c r="Q1429" s="1"/>
  <c r="O1430"/>
  <c r="P1436"/>
  <c r="Q1436" s="1"/>
  <c r="O1437"/>
  <c r="P113" l="1"/>
  <c r="Q113" s="1"/>
  <c r="O113"/>
  <c r="N113"/>
  <c r="M113"/>
  <c r="K113"/>
  <c r="F113"/>
  <c r="N112"/>
  <c r="I112"/>
  <c r="M112" s="1"/>
  <c r="N111"/>
  <c r="M111"/>
  <c r="P111" s="1"/>
  <c r="Q111" s="1"/>
  <c r="I111"/>
  <c r="K111" s="1"/>
  <c r="N110"/>
  <c r="M110"/>
  <c r="O110" s="1"/>
  <c r="K110"/>
  <c r="I110"/>
  <c r="N109"/>
  <c r="I109"/>
  <c r="K109" s="1"/>
  <c r="P108"/>
  <c r="Q108" s="1"/>
  <c r="N108"/>
  <c r="O108" s="1"/>
  <c r="M108"/>
  <c r="K108"/>
  <c r="F108"/>
  <c r="N107"/>
  <c r="I107"/>
  <c r="K107" s="1"/>
  <c r="N106"/>
  <c r="I106"/>
  <c r="M106" s="1"/>
  <c r="O106" s="1"/>
  <c r="N105"/>
  <c r="I105"/>
  <c r="K105" s="1"/>
  <c r="N104"/>
  <c r="M104"/>
  <c r="P104" s="1"/>
  <c r="Q104" s="1"/>
  <c r="K104"/>
  <c r="F104"/>
  <c r="N103"/>
  <c r="M103"/>
  <c r="P103" s="1"/>
  <c r="Q103" s="1"/>
  <c r="I103"/>
  <c r="K103" s="1"/>
  <c r="N102"/>
  <c r="M102"/>
  <c r="O102" s="1"/>
  <c r="K102"/>
  <c r="N101"/>
  <c r="M101"/>
  <c r="P101" s="1"/>
  <c r="K101"/>
  <c r="N100"/>
  <c r="I100"/>
  <c r="K100" s="1"/>
  <c r="N99"/>
  <c r="I99"/>
  <c r="K99" s="1"/>
  <c r="P98"/>
  <c r="Q98" s="1"/>
  <c r="N98"/>
  <c r="O98" s="1"/>
  <c r="M98"/>
  <c r="K98"/>
  <c r="F98"/>
  <c r="N97"/>
  <c r="I97"/>
  <c r="K97" s="1"/>
  <c r="N96"/>
  <c r="M96"/>
  <c r="O96" s="1"/>
  <c r="I96"/>
  <c r="K96" s="1"/>
  <c r="N95"/>
  <c r="I95"/>
  <c r="K95" s="1"/>
  <c r="N94"/>
  <c r="I94"/>
  <c r="M94" s="1"/>
  <c r="N93"/>
  <c r="I93"/>
  <c r="K93" s="1"/>
  <c r="N92"/>
  <c r="M92"/>
  <c r="K92"/>
  <c r="N91"/>
  <c r="M91"/>
  <c r="P91" s="1"/>
  <c r="K91"/>
  <c r="N90"/>
  <c r="I90"/>
  <c r="K90" s="1"/>
  <c r="N89"/>
  <c r="M89"/>
  <c r="P89" s="1"/>
  <c r="K89"/>
  <c r="F89"/>
  <c r="N88"/>
  <c r="M88"/>
  <c r="P88" s="1"/>
  <c r="K88"/>
  <c r="M87"/>
  <c r="O87" s="1"/>
  <c r="F87"/>
  <c r="N86"/>
  <c r="I86"/>
  <c r="K86" s="1"/>
  <c r="N85"/>
  <c r="M85"/>
  <c r="P85" s="1"/>
  <c r="Q85" s="1"/>
  <c r="K85"/>
  <c r="F85"/>
  <c r="N84"/>
  <c r="M84"/>
  <c r="P84" s="1"/>
  <c r="K84"/>
  <c r="N83"/>
  <c r="I83"/>
  <c r="K83" s="1"/>
  <c r="N82"/>
  <c r="M82"/>
  <c r="P82" s="1"/>
  <c r="Q82" s="1"/>
  <c r="K82"/>
  <c r="N81"/>
  <c r="I81"/>
  <c r="M81" s="1"/>
  <c r="O81" s="1"/>
  <c r="N80"/>
  <c r="I80"/>
  <c r="K80" s="1"/>
  <c r="N79"/>
  <c r="O79" s="1"/>
  <c r="M79"/>
  <c r="P79" s="1"/>
  <c r="Q79" s="1"/>
  <c r="K79"/>
  <c r="G79"/>
  <c r="N78"/>
  <c r="I78"/>
  <c r="K78" s="1"/>
  <c r="N77"/>
  <c r="M77"/>
  <c r="K77"/>
  <c r="N76"/>
  <c r="I76"/>
  <c r="M76" s="1"/>
  <c r="N75"/>
  <c r="I75"/>
  <c r="K75" s="1"/>
  <c r="N74"/>
  <c r="M74"/>
  <c r="K74"/>
  <c r="M1250"/>
  <c r="O1250" s="1"/>
  <c r="K1250"/>
  <c r="F1250"/>
  <c r="K1249"/>
  <c r="M1249" s="1"/>
  <c r="P1249" s="1"/>
  <c r="Q1249" s="1"/>
  <c r="F1249"/>
  <c r="K1248"/>
  <c r="M1248" s="1"/>
  <c r="O1248" s="1"/>
  <c r="F1248"/>
  <c r="K1247"/>
  <c r="M1247" s="1"/>
  <c r="O1247" s="1"/>
  <c r="F1247"/>
  <c r="K1246"/>
  <c r="M1246" s="1"/>
  <c r="O1246" s="1"/>
  <c r="F1246"/>
  <c r="M1245"/>
  <c r="P1245" s="1"/>
  <c r="Q1245" s="1"/>
  <c r="K1245"/>
  <c r="F1245"/>
  <c r="M1244"/>
  <c r="O1244" s="1"/>
  <c r="K1244"/>
  <c r="F1244"/>
  <c r="K1243"/>
  <c r="M1243" s="1"/>
  <c r="P1243" s="1"/>
  <c r="Q1243" s="1"/>
  <c r="F1243"/>
  <c r="K1242"/>
  <c r="M1242" s="1"/>
  <c r="O1242" s="1"/>
  <c r="F1242"/>
  <c r="K1241"/>
  <c r="M1241" s="1"/>
  <c r="O1241" s="1"/>
  <c r="F1241"/>
  <c r="K1240"/>
  <c r="M1240" s="1"/>
  <c r="O1240" s="1"/>
  <c r="F1240"/>
  <c r="K1239"/>
  <c r="M1239" s="1"/>
  <c r="O1239" s="1"/>
  <c r="F1239"/>
  <c r="K1238"/>
  <c r="M1238" s="1"/>
  <c r="O1238" s="1"/>
  <c r="F1238"/>
  <c r="M1237"/>
  <c r="O1237" s="1"/>
  <c r="K1237"/>
  <c r="F1237"/>
  <c r="M1236"/>
  <c r="O1236" s="1"/>
  <c r="K1236"/>
  <c r="F1236"/>
  <c r="K1235"/>
  <c r="M1235" s="1"/>
  <c r="O1235" s="1"/>
  <c r="F1235"/>
  <c r="K81" l="1"/>
  <c r="M93"/>
  <c r="P93" s="1"/>
  <c r="Q93" s="1"/>
  <c r="O104"/>
  <c r="Q91"/>
  <c r="O85"/>
  <c r="O88"/>
  <c r="Q89"/>
  <c r="O92"/>
  <c r="Q101"/>
  <c r="O74"/>
  <c r="P1248"/>
  <c r="Q1248" s="1"/>
  <c r="O82"/>
  <c r="O89"/>
  <c r="M90"/>
  <c r="O90" s="1"/>
  <c r="O91"/>
  <c r="M100"/>
  <c r="O100" s="1"/>
  <c r="O101"/>
  <c r="K106"/>
  <c r="M107"/>
  <c r="P107" s="1"/>
  <c r="Q107" s="1"/>
  <c r="Q88"/>
  <c r="O77"/>
  <c r="M75"/>
  <c r="P75" s="1"/>
  <c r="Q75" s="1"/>
  <c r="M78"/>
  <c r="P78" s="1"/>
  <c r="Q78" s="1"/>
  <c r="Q84"/>
  <c r="M97"/>
  <c r="P97" s="1"/>
  <c r="Q97" s="1"/>
  <c r="O76"/>
  <c r="P76"/>
  <c r="Q76" s="1"/>
  <c r="O94"/>
  <c r="P94"/>
  <c r="Q94" s="1"/>
  <c r="O112"/>
  <c r="P112"/>
  <c r="Q112" s="1"/>
  <c r="K76"/>
  <c r="O78"/>
  <c r="M80"/>
  <c r="M83"/>
  <c r="O84"/>
  <c r="M86"/>
  <c r="O93"/>
  <c r="K94"/>
  <c r="M95"/>
  <c r="O97"/>
  <c r="M99"/>
  <c r="O103"/>
  <c r="M105"/>
  <c r="O107"/>
  <c r="M109"/>
  <c r="O111"/>
  <c r="K112"/>
  <c r="P74"/>
  <c r="Q74" s="1"/>
  <c r="P77"/>
  <c r="Q77" s="1"/>
  <c r="P81"/>
  <c r="Q81" s="1"/>
  <c r="P90"/>
  <c r="Q90" s="1"/>
  <c r="P92"/>
  <c r="Q92" s="1"/>
  <c r="P96"/>
  <c r="Q96" s="1"/>
  <c r="P100"/>
  <c r="Q100" s="1"/>
  <c r="P102"/>
  <c r="Q102" s="1"/>
  <c r="P106"/>
  <c r="Q106" s="1"/>
  <c r="P110"/>
  <c r="Q110" s="1"/>
  <c r="P1235"/>
  <c r="Q1235" s="1"/>
  <c r="P1237"/>
  <c r="Q1237" s="1"/>
  <c r="P1239"/>
  <c r="Q1239" s="1"/>
  <c r="P1241"/>
  <c r="Q1241" s="1"/>
  <c r="P1247"/>
  <c r="Q1247" s="1"/>
  <c r="O1243"/>
  <c r="O1245"/>
  <c r="O1249"/>
  <c r="P1246"/>
  <c r="Q1246" s="1"/>
  <c r="P1250"/>
  <c r="Q1250" s="1"/>
  <c r="P1236"/>
  <c r="Q1236" s="1"/>
  <c r="P1238"/>
  <c r="Q1238" s="1"/>
  <c r="P1240"/>
  <c r="Q1240" s="1"/>
  <c r="P1242"/>
  <c r="Q1242" s="1"/>
  <c r="P1244"/>
  <c r="Q1244" s="1"/>
  <c r="M1207"/>
  <c r="O1207" s="1"/>
  <c r="F1207"/>
  <c r="M1206"/>
  <c r="O1206" s="1"/>
  <c r="F1206"/>
  <c r="O1205"/>
  <c r="M1205"/>
  <c r="P1205" s="1"/>
  <c r="Q1205" s="1"/>
  <c r="F1205"/>
  <c r="P1204"/>
  <c r="Q1204" s="1"/>
  <c r="O1204"/>
  <c r="M1204"/>
  <c r="F1204"/>
  <c r="M1203"/>
  <c r="O1203" s="1"/>
  <c r="F1203"/>
  <c r="M1202"/>
  <c r="O1202" s="1"/>
  <c r="F1202"/>
  <c r="M1201"/>
  <c r="P1201" s="1"/>
  <c r="Q1201" s="1"/>
  <c r="F1201"/>
  <c r="M1200"/>
  <c r="O1200" s="1"/>
  <c r="F1200"/>
  <c r="M1199"/>
  <c r="O1199" s="1"/>
  <c r="F1199"/>
  <c r="M1198"/>
  <c r="O1198" s="1"/>
  <c r="F1198"/>
  <c r="M1197"/>
  <c r="P1197" s="1"/>
  <c r="Q1197" s="1"/>
  <c r="F1197"/>
  <c r="M1196"/>
  <c r="P1196" s="1"/>
  <c r="Q1196" s="1"/>
  <c r="F1196"/>
  <c r="M1195"/>
  <c r="O1195" s="1"/>
  <c r="F1195"/>
  <c r="M1194"/>
  <c r="O1194" s="1"/>
  <c r="F1194"/>
  <c r="M1193"/>
  <c r="P1193" s="1"/>
  <c r="Q1193" s="1"/>
  <c r="F1193"/>
  <c r="M1192"/>
  <c r="O1192" s="1"/>
  <c r="F1192"/>
  <c r="M1191"/>
  <c r="O1191" s="1"/>
  <c r="F1191"/>
  <c r="M1190"/>
  <c r="O1190" s="1"/>
  <c r="F1190"/>
  <c r="O1189"/>
  <c r="M1189"/>
  <c r="P1189" s="1"/>
  <c r="Q1189" s="1"/>
  <c r="F1189"/>
  <c r="P1188"/>
  <c r="Q1188" s="1"/>
  <c r="O1188"/>
  <c r="M1188"/>
  <c r="F1188"/>
  <c r="M1187"/>
  <c r="O1187" s="1"/>
  <c r="F1187"/>
  <c r="M1186"/>
  <c r="O1186" s="1"/>
  <c r="F1186"/>
  <c r="O1185"/>
  <c r="M1185"/>
  <c r="P1185" s="1"/>
  <c r="Q1185" s="1"/>
  <c r="F1185"/>
  <c r="M1184"/>
  <c r="P1184" s="1"/>
  <c r="Q1184" s="1"/>
  <c r="F1184"/>
  <c r="M1183"/>
  <c r="O1183" s="1"/>
  <c r="F1183"/>
  <c r="M1182"/>
  <c r="O1182" s="1"/>
  <c r="F1182"/>
  <c r="M1181"/>
  <c r="P1181" s="1"/>
  <c r="Q1181" s="1"/>
  <c r="F1181"/>
  <c r="M1180"/>
  <c r="P1180" s="1"/>
  <c r="Q1180" s="1"/>
  <c r="F1180"/>
  <c r="M1179"/>
  <c r="O1179" s="1"/>
  <c r="F1179"/>
  <c r="M1178"/>
  <c r="O1178" s="1"/>
  <c r="F1178"/>
  <c r="M1177"/>
  <c r="P1177" s="1"/>
  <c r="Q1177" s="1"/>
  <c r="F1177"/>
  <c r="P1176"/>
  <c r="Q1176" s="1"/>
  <c r="M1176"/>
  <c r="O1176" s="1"/>
  <c r="F1176"/>
  <c r="M1175"/>
  <c r="O1175" s="1"/>
  <c r="F1175"/>
  <c r="M1174"/>
  <c r="O1174" s="1"/>
  <c r="F1174"/>
  <c r="M1173"/>
  <c r="P1173" s="1"/>
  <c r="Q1173" s="1"/>
  <c r="F1173"/>
  <c r="M1172"/>
  <c r="P1172" s="1"/>
  <c r="Q1172" s="1"/>
  <c r="F1172"/>
  <c r="M1171"/>
  <c r="O1171" s="1"/>
  <c r="F1171"/>
  <c r="M1170"/>
  <c r="O1170" s="1"/>
  <c r="F1170"/>
  <c r="M1169"/>
  <c r="P1169" s="1"/>
  <c r="Q1169" s="1"/>
  <c r="F1169"/>
  <c r="O1169" l="1"/>
  <c r="O1172"/>
  <c r="O1173"/>
  <c r="O1184"/>
  <c r="P1192"/>
  <c r="Q1192" s="1"/>
  <c r="O75"/>
  <c r="O1180"/>
  <c r="O1181"/>
  <c r="O1196"/>
  <c r="O1197"/>
  <c r="P1200"/>
  <c r="Q1200" s="1"/>
  <c r="O1201"/>
  <c r="O1177"/>
  <c r="O1193"/>
  <c r="O86"/>
  <c r="P86"/>
  <c r="Q86" s="1"/>
  <c r="O109"/>
  <c r="P109"/>
  <c r="Q109" s="1"/>
  <c r="O99"/>
  <c r="P99"/>
  <c r="Q99" s="1"/>
  <c r="O80"/>
  <c r="P80"/>
  <c r="Q80" s="1"/>
  <c r="O83"/>
  <c r="P83"/>
  <c r="Q83" s="1"/>
  <c r="O105"/>
  <c r="P105"/>
  <c r="Q105" s="1"/>
  <c r="O95"/>
  <c r="P95"/>
  <c r="Q95" s="1"/>
  <c r="P1175"/>
  <c r="Q1175" s="1"/>
  <c r="P1179"/>
  <c r="Q1179" s="1"/>
  <c r="P1183"/>
  <c r="Q1183" s="1"/>
  <c r="P1187"/>
  <c r="Q1187" s="1"/>
  <c r="P1191"/>
  <c r="Q1191" s="1"/>
  <c r="P1195"/>
  <c r="Q1195" s="1"/>
  <c r="P1199"/>
  <c r="Q1199" s="1"/>
  <c r="P1203"/>
  <c r="Q1203" s="1"/>
  <c r="P1207"/>
  <c r="Q1207" s="1"/>
  <c r="P1171"/>
  <c r="Q1171" s="1"/>
  <c r="P1170"/>
  <c r="Q1170" s="1"/>
  <c r="P1174"/>
  <c r="Q1174" s="1"/>
  <c r="P1178"/>
  <c r="Q1178" s="1"/>
  <c r="P1182"/>
  <c r="Q1182" s="1"/>
  <c r="P1186"/>
  <c r="Q1186" s="1"/>
  <c r="P1190"/>
  <c r="Q1190" s="1"/>
  <c r="P1194"/>
  <c r="Q1194" s="1"/>
  <c r="P1198"/>
  <c r="Q1198" s="1"/>
  <c r="P1202"/>
  <c r="Q1202" s="1"/>
  <c r="P1206"/>
  <c r="Q1206" s="1"/>
  <c r="M1155" l="1"/>
  <c r="O1155" s="1"/>
  <c r="M1154"/>
  <c r="O1154" s="1"/>
  <c r="M1153"/>
  <c r="O1153" s="1"/>
  <c r="M1145"/>
  <c r="O1145" s="1"/>
  <c r="P1144"/>
  <c r="Q1144" s="1"/>
  <c r="M1144"/>
  <c r="O1144" s="1"/>
  <c r="M1143"/>
  <c r="O1143" s="1"/>
  <c r="M1135"/>
  <c r="O1135" s="1"/>
  <c r="M1134"/>
  <c r="O1134" s="1"/>
  <c r="M1133"/>
  <c r="O1133" s="1"/>
  <c r="M1125"/>
  <c r="O1125" s="1"/>
  <c r="M1124"/>
  <c r="O1124" s="1"/>
  <c r="M1123"/>
  <c r="O1123" s="1"/>
  <c r="P1125" l="1"/>
  <c r="Q1125" s="1"/>
  <c r="P1124"/>
  <c r="Q1124" s="1"/>
  <c r="P1143"/>
  <c r="Q1143" s="1"/>
  <c r="P1145"/>
  <c r="Q1145" s="1"/>
  <c r="P1123"/>
  <c r="Q1123" s="1"/>
  <c r="P1155"/>
  <c r="Q1155" s="1"/>
  <c r="P1153"/>
  <c r="Q1153" s="1"/>
  <c r="P1154"/>
  <c r="Q1154" s="1"/>
  <c r="P1135"/>
  <c r="Q1135" s="1"/>
  <c r="P1133"/>
  <c r="Q1133" s="1"/>
  <c r="P1134"/>
  <c r="Q1134" s="1"/>
  <c r="M1341" l="1"/>
  <c r="O1341" s="1"/>
  <c r="M1340"/>
  <c r="O1340" s="1"/>
  <c r="M1339"/>
  <c r="O1339" s="1"/>
  <c r="M1338"/>
  <c r="O1338" s="1"/>
  <c r="M1337"/>
  <c r="O1337" s="1"/>
  <c r="M1336"/>
  <c r="O1336" s="1"/>
  <c r="M1335"/>
  <c r="O1335" s="1"/>
  <c r="M1334"/>
  <c r="O1334" s="1"/>
  <c r="M1333"/>
  <c r="O1333" s="1"/>
  <c r="M1332"/>
  <c r="O1332" s="1"/>
  <c r="M1331"/>
  <c r="O1331" s="1"/>
  <c r="M1330"/>
  <c r="O1330" s="1"/>
  <c r="M1329"/>
  <c r="O1329" s="1"/>
  <c r="M1328"/>
  <c r="O1328" s="1"/>
  <c r="M1327"/>
  <c r="O1327" s="1"/>
  <c r="M1326"/>
  <c r="O1326" s="1"/>
  <c r="M1325"/>
  <c r="O1325" s="1"/>
  <c r="M1324"/>
  <c r="O1324" s="1"/>
  <c r="M1323"/>
  <c r="O1323" s="1"/>
  <c r="M1322"/>
  <c r="O1322" s="1"/>
  <c r="M1321"/>
  <c r="O1321" s="1"/>
  <c r="M1320"/>
  <c r="O1320" s="1"/>
  <c r="M1319"/>
  <c r="O1319" s="1"/>
  <c r="M1318"/>
  <c r="O1318" s="1"/>
  <c r="M1317"/>
  <c r="O1317" s="1"/>
  <c r="M1316"/>
  <c r="O1316" s="1"/>
  <c r="M1315"/>
  <c r="O1315" s="1"/>
  <c r="M1314"/>
  <c r="O1314" s="1"/>
  <c r="M1313"/>
  <c r="O1313" s="1"/>
  <c r="M1312"/>
  <c r="O1312" s="1"/>
  <c r="P1312" l="1"/>
  <c r="Q1312" s="1"/>
  <c r="P1313"/>
  <c r="Q1313" s="1"/>
  <c r="P1314"/>
  <c r="Q1314" s="1"/>
  <c r="P1315"/>
  <c r="Q1315" s="1"/>
  <c r="P1316"/>
  <c r="Q1316" s="1"/>
  <c r="P1317"/>
  <c r="Q1317" s="1"/>
  <c r="P1318"/>
  <c r="Q1318" s="1"/>
  <c r="P1319"/>
  <c r="Q1319" s="1"/>
  <c r="P1320"/>
  <c r="Q1320" s="1"/>
  <c r="P1321"/>
  <c r="Q1321" s="1"/>
  <c r="P1322"/>
  <c r="Q1322" s="1"/>
  <c r="P1323"/>
  <c r="Q1323" s="1"/>
  <c r="P1324"/>
  <c r="Q1324" s="1"/>
  <c r="P1325"/>
  <c r="Q1325" s="1"/>
  <c r="P1326"/>
  <c r="Q1326" s="1"/>
  <c r="P1327"/>
  <c r="Q1327" s="1"/>
  <c r="P1328"/>
  <c r="Q1328" s="1"/>
  <c r="P1329"/>
  <c r="Q1329" s="1"/>
  <c r="P1330"/>
  <c r="Q1330" s="1"/>
  <c r="P1331"/>
  <c r="Q1331" s="1"/>
  <c r="P1332"/>
  <c r="Q1332" s="1"/>
  <c r="P1333"/>
  <c r="Q1333" s="1"/>
  <c r="P1334"/>
  <c r="Q1334" s="1"/>
  <c r="P1335"/>
  <c r="Q1335" s="1"/>
  <c r="P1336"/>
  <c r="Q1336" s="1"/>
  <c r="P1337"/>
  <c r="Q1337" s="1"/>
  <c r="P1338"/>
  <c r="Q1338" s="1"/>
  <c r="P1339"/>
  <c r="Q1339" s="1"/>
  <c r="P1340"/>
  <c r="Q1340" s="1"/>
  <c r="P1341"/>
  <c r="Q1341" s="1"/>
  <c r="K1068" l="1"/>
  <c r="M1068" s="1"/>
  <c r="F1068"/>
  <c r="K1067"/>
  <c r="M1067" s="1"/>
  <c r="P1067" s="1"/>
  <c r="Q1067" s="1"/>
  <c r="F1067"/>
  <c r="K1066"/>
  <c r="M1066" s="1"/>
  <c r="F1066"/>
  <c r="M1065"/>
  <c r="P1065" s="1"/>
  <c r="Q1065" s="1"/>
  <c r="K1065"/>
  <c r="F1065"/>
  <c r="K1064"/>
  <c r="M1064" s="1"/>
  <c r="O1064" s="1"/>
  <c r="F1064"/>
  <c r="K1063"/>
  <c r="M1063" s="1"/>
  <c r="P1063" s="1"/>
  <c r="Q1063" s="1"/>
  <c r="F1063"/>
  <c r="K1062"/>
  <c r="M1062" s="1"/>
  <c r="F1062"/>
  <c r="K1061"/>
  <c r="M1061" s="1"/>
  <c r="O1061" s="1"/>
  <c r="F1061"/>
  <c r="K1060"/>
  <c r="M1060" s="1"/>
  <c r="F1060"/>
  <c r="M1059"/>
  <c r="P1059" s="1"/>
  <c r="Q1059" s="1"/>
  <c r="K1059"/>
  <c r="F1059"/>
  <c r="K1058"/>
  <c r="M1058" s="1"/>
  <c r="F1058"/>
  <c r="K1057"/>
  <c r="M1057" s="1"/>
  <c r="F1057"/>
  <c r="K1056"/>
  <c r="M1056" s="1"/>
  <c r="O1056" s="1"/>
  <c r="F1056"/>
  <c r="K1055"/>
  <c r="M1055" s="1"/>
  <c r="F1055"/>
  <c r="M1054"/>
  <c r="O1054" s="1"/>
  <c r="K1054"/>
  <c r="F1054"/>
  <c r="K1053"/>
  <c r="M1053" s="1"/>
  <c r="F1053"/>
  <c r="K1052"/>
  <c r="M1052" s="1"/>
  <c r="O1052" s="1"/>
  <c r="F1052"/>
  <c r="K1051"/>
  <c r="M1051" s="1"/>
  <c r="F1051"/>
  <c r="K1050"/>
  <c r="M1050" s="1"/>
  <c r="O1050" s="1"/>
  <c r="F1050"/>
  <c r="K1049"/>
  <c r="M1049" s="1"/>
  <c r="F1049"/>
  <c r="O1066" l="1"/>
  <c r="P1066"/>
  <c r="Q1066" s="1"/>
  <c r="O1060"/>
  <c r="P1060"/>
  <c r="Q1060" s="1"/>
  <c r="O1062"/>
  <c r="P1062"/>
  <c r="Q1062" s="1"/>
  <c r="P1064"/>
  <c r="Q1064" s="1"/>
  <c r="O1068"/>
  <c r="P1068"/>
  <c r="Q1068" s="1"/>
  <c r="P1061"/>
  <c r="Q1061" s="1"/>
  <c r="O1059"/>
  <c r="O1063"/>
  <c r="O1065"/>
  <c r="O1067"/>
  <c r="O1053"/>
  <c r="P1053"/>
  <c r="Q1053" s="1"/>
  <c r="O1058"/>
  <c r="P1058"/>
  <c r="Q1058" s="1"/>
  <c r="O1051"/>
  <c r="P1051"/>
  <c r="Q1051" s="1"/>
  <c r="O1049"/>
  <c r="P1049"/>
  <c r="Q1049" s="1"/>
  <c r="P1057"/>
  <c r="Q1057" s="1"/>
  <c r="O1057"/>
  <c r="P1055"/>
  <c r="Q1055" s="1"/>
  <c r="O1055"/>
  <c r="P1050"/>
  <c r="Q1050" s="1"/>
  <c r="P1052"/>
  <c r="Q1052" s="1"/>
  <c r="P1054"/>
  <c r="Q1054" s="1"/>
  <c r="P1056"/>
  <c r="Q1056" s="1"/>
  <c r="M915" l="1"/>
  <c r="O915" s="1"/>
  <c r="F915"/>
  <c r="M914"/>
  <c r="O914" s="1"/>
  <c r="F914"/>
  <c r="M913"/>
  <c r="P913" s="1"/>
  <c r="Q913" s="1"/>
  <c r="F913"/>
  <c r="O912"/>
  <c r="M912"/>
  <c r="P912" s="1"/>
  <c r="Q912" s="1"/>
  <c r="F912"/>
  <c r="M911"/>
  <c r="O911" s="1"/>
  <c r="F911"/>
  <c r="M907"/>
  <c r="O907" s="1"/>
  <c r="F907"/>
  <c r="M906"/>
  <c r="O906" s="1"/>
  <c r="F906"/>
  <c r="M905"/>
  <c r="P905" s="1"/>
  <c r="Q905" s="1"/>
  <c r="F905"/>
  <c r="O904"/>
  <c r="M904"/>
  <c r="P904" s="1"/>
  <c r="Q904" s="1"/>
  <c r="F904"/>
  <c r="M903"/>
  <c r="O903" s="1"/>
  <c r="F903"/>
  <c r="O900"/>
  <c r="M900"/>
  <c r="P900" s="1"/>
  <c r="Q900" s="1"/>
  <c r="F900"/>
  <c r="M899"/>
  <c r="O899" s="1"/>
  <c r="F899"/>
  <c r="M898"/>
  <c r="P898" s="1"/>
  <c r="Q898" s="1"/>
  <c r="F898"/>
  <c r="O897"/>
  <c r="M897"/>
  <c r="P897" s="1"/>
  <c r="Q897" s="1"/>
  <c r="F897"/>
  <c r="M896"/>
  <c r="P896" s="1"/>
  <c r="Q896" s="1"/>
  <c r="F896"/>
  <c r="M892"/>
  <c r="O892" s="1"/>
  <c r="F892"/>
  <c r="M891"/>
  <c r="O891" s="1"/>
  <c r="F891"/>
  <c r="M890"/>
  <c r="P890" s="1"/>
  <c r="Q890" s="1"/>
  <c r="F890"/>
  <c r="O889"/>
  <c r="M889"/>
  <c r="P889" s="1"/>
  <c r="Q889" s="1"/>
  <c r="F889"/>
  <c r="M888"/>
  <c r="P888" s="1"/>
  <c r="Q888" s="1"/>
  <c r="F888"/>
  <c r="O888" l="1"/>
  <c r="O896"/>
  <c r="P899"/>
  <c r="Q899" s="1"/>
  <c r="P891"/>
  <c r="Q891" s="1"/>
  <c r="O913"/>
  <c r="P911"/>
  <c r="Q911" s="1"/>
  <c r="P915"/>
  <c r="Q915" s="1"/>
  <c r="P914"/>
  <c r="Q914" s="1"/>
  <c r="O905"/>
  <c r="P903"/>
  <c r="Q903" s="1"/>
  <c r="P907"/>
  <c r="Q907" s="1"/>
  <c r="P906"/>
  <c r="Q906" s="1"/>
  <c r="O898"/>
  <c r="O890"/>
  <c r="P892"/>
  <c r="Q892" s="1"/>
</calcChain>
</file>

<file path=xl/sharedStrings.xml><?xml version="1.0" encoding="utf-8"?>
<sst xmlns="http://schemas.openxmlformats.org/spreadsheetml/2006/main" count="2266" uniqueCount="982">
  <si>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</si>
  <si>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</si>
  <si>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</si>
  <si>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</si>
  <si>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</si>
  <si>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</si>
  <si>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</si>
  <si>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</si>
  <si>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</si>
  <si>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</si>
  <si>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</si>
  <si>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</si>
  <si>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</si>
  <si>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</si>
  <si>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</si>
  <si>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</si>
  <si>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</si>
  <si>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</si>
  <si>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</si>
  <si>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</si>
  <si>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</si>
  <si>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</si>
  <si>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Šilumos suvartojimas 60 m² ploto buto šildymui</t>
  </si>
  <si>
    <t>Mokėjimai už šilumą 60 m² ploto buto šildymui 
(su PVM)</t>
  </si>
  <si>
    <t>kWh/mėn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</si>
  <si>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</si>
  <si>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</si>
  <si>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</si>
  <si>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</si>
  <si>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</si>
  <si>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</si>
  <si>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</si>
  <si>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Mažeikiai (UAB "Mažeikių šilumos tinklai")</t>
  </si>
  <si>
    <t>Staty-bos metai</t>
  </si>
  <si>
    <t>Varėna (UAB "Varėnos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</si>
  <si>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</si>
  <si>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</si>
  <si>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</si>
  <si>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</si>
  <si>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</si>
  <si>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</si>
  <si>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</si>
  <si>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</si>
  <si>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</si>
  <si>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</si>
  <si>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</si>
  <si>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</si>
  <si>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</si>
  <si>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</si>
  <si>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</si>
  <si>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</si>
  <si>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</si>
  <si>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</si>
  <si>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</si>
  <si>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</si>
  <si>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</si>
  <si>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</si>
  <si>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</si>
  <si>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MWh/m²/mėn.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</si>
  <si>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</si>
  <si>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</si>
  <si>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</si>
  <si>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</si>
  <si>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</si>
  <si>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</si>
  <si>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</si>
  <si>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</si>
  <si>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</si>
  <si>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</si>
  <si>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</si>
  <si>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Jaunimo 4 (renov.)</t>
  </si>
  <si>
    <t>Kalantos R. 23</t>
  </si>
  <si>
    <t>Stulginskio A. 64</t>
  </si>
  <si>
    <t>Masiulio T. 1</t>
  </si>
  <si>
    <t>Jakšto 8</t>
  </si>
  <si>
    <t>VASARIO 16-OSIOS 8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</si>
  <si>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</si>
  <si>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</si>
  <si>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</si>
  <si>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</si>
  <si>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</si>
  <si>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</si>
  <si>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</si>
  <si>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</si>
  <si>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</si>
  <si>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</si>
  <si>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</si>
  <si>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</si>
  <si>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</si>
  <si>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</si>
  <si>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</si>
  <si>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</si>
  <si>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</si>
  <si>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</si>
  <si>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</si>
  <si>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</si>
  <si>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</si>
  <si>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</si>
  <si>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</si>
  <si>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</si>
  <si>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</si>
  <si>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</si>
  <si>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</si>
  <si>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</si>
  <si>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</si>
  <si>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</si>
  <si>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</si>
  <si>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</si>
  <si>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</si>
  <si>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</si>
  <si>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</si>
  <si>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</si>
  <si>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</si>
  <si>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</si>
  <si>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</si>
  <si>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</si>
  <si>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</si>
  <si>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</si>
  <si>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</si>
  <si>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</si>
  <si>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</si>
  <si>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</si>
  <si>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</si>
  <si>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</si>
  <si>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</si>
  <si>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</si>
  <si>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Lentvario g. 1</t>
  </si>
  <si>
    <t>Vykinto g. 8</t>
  </si>
  <si>
    <t>V.Grybo g. 30</t>
  </si>
  <si>
    <t>Žygio g. 4</t>
  </si>
  <si>
    <t>Gedimino pr. 27</t>
  </si>
  <si>
    <t>(KVT)</t>
  </si>
  <si>
    <t>daugiabutis namas kuriame karšto vandens tiekėjas AB ,,Kauno energija"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</si>
  <si>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</si>
  <si>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</si>
  <si>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</si>
  <si>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</si>
  <si>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</si>
  <si>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</si>
  <si>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</si>
  <si>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</si>
  <si>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</si>
  <si>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</si>
  <si>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</si>
  <si>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</si>
  <si>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</si>
  <si>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</si>
  <si>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</si>
  <si>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</si>
  <si>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</si>
  <si>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</si>
  <si>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</si>
  <si>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</si>
  <si>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</si>
  <si>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</si>
  <si>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</si>
  <si>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</si>
  <si>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</si>
  <si>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S.Daukanto 8 Viekšniai</t>
  </si>
  <si>
    <t>Kęstučio g. 21</t>
  </si>
  <si>
    <t>Šaulių g. 26</t>
  </si>
  <si>
    <t>V. Kudirkos g. 47</t>
  </si>
  <si>
    <t>Šaulių g. 22</t>
  </si>
  <si>
    <t>Šakiai (UAB "Šakių šilumos tinklai")</t>
  </si>
  <si>
    <t>Šalčininkai (UAB „Šalčininkų šilumos tinklai")</t>
  </si>
  <si>
    <t>K.Vanagėlio g. 9</t>
  </si>
  <si>
    <t>renov.</t>
  </si>
  <si>
    <t>J.Pauliaus II G.34 Eišiškės</t>
  </si>
  <si>
    <t>J.Pauliaus II G.28 Eišiškės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</si>
  <si>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</si>
  <si>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</si>
  <si>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</si>
  <si>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</si>
  <si>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</si>
  <si>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</si>
  <si>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</si>
  <si>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</si>
  <si>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</si>
  <si>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</si>
  <si>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</si>
  <si>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</si>
  <si>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</si>
  <si>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</si>
  <si>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</si>
  <si>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</si>
  <si>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</si>
  <si>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</si>
  <si>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</si>
  <si>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</si>
  <si>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</si>
  <si>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STATYBININKŲ 49</t>
  </si>
  <si>
    <t>VOLUNGĖS 12</t>
  </si>
  <si>
    <t>VOLUNGĖS 27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</si>
  <si>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</si>
  <si>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</si>
  <si>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</si>
  <si>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</si>
  <si>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</si>
  <si>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</si>
  <si>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</si>
  <si>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</si>
  <si>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</si>
  <si>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</si>
  <si>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</si>
  <si>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</si>
  <si>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</si>
  <si>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</si>
  <si>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</si>
  <si>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</si>
  <si>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</si>
  <si>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</si>
  <si>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</si>
  <si>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</si>
  <si>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</si>
  <si>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</si>
  <si>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</si>
  <si>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</si>
  <si>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</si>
  <si>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</si>
  <si>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</si>
  <si>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</si>
  <si>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</si>
  <si>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</si>
  <si>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</si>
  <si>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</si>
  <si>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</si>
  <si>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</si>
  <si>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</si>
  <si>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</si>
  <si>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</si>
  <si>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Mokyklos 13</t>
  </si>
  <si>
    <t>Kretingos 6</t>
  </si>
  <si>
    <t>Janonio 41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</si>
  <si>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</si>
  <si>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</si>
  <si>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</si>
  <si>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</si>
  <si>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</si>
  <si>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</si>
  <si>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</si>
  <si>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</si>
  <si>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</si>
  <si>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</si>
  <si>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</si>
  <si>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</si>
  <si>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</si>
  <si>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</si>
  <si>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</si>
  <si>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</si>
  <si>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</si>
  <si>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</si>
  <si>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</si>
  <si>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</si>
  <si>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</si>
  <si>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</si>
  <si>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</si>
  <si>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</si>
  <si>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</si>
  <si>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</si>
  <si>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</si>
  <si>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</si>
  <si>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</si>
  <si>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</si>
  <si>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</si>
  <si>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</si>
  <si>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</si>
  <si>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</si>
  <si>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</si>
  <si>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</si>
  <si>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</si>
  <si>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</si>
  <si>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</si>
  <si>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</si>
  <si>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</si>
  <si>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</si>
  <si>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</si>
  <si>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</si>
  <si>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</si>
  <si>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</si>
  <si>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</si>
  <si>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</si>
  <si>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</si>
  <si>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</si>
  <si>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</si>
  <si>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</si>
  <si>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</si>
  <si>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</si>
  <si>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</si>
  <si>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</si>
  <si>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Trakai, Lentvaris (UAB „Prienų energija")</t>
  </si>
  <si>
    <t xml:space="preserve">GARDINO 22 </t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</si>
  <si>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</si>
  <si>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</si>
  <si>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</si>
  <si>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</si>
  <si>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</si>
  <si>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</si>
  <si>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</si>
  <si>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</si>
  <si>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</si>
  <si>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MOKYKLOS 3 PILVIŠKIAI</t>
  </si>
  <si>
    <t>Šaulių g. 12</t>
  </si>
  <si>
    <t>Vytauto g. 19</t>
  </si>
  <si>
    <t>Akmenė (UAB „Akmenės energija“ (Eenergija))</t>
  </si>
  <si>
    <t>Radvilėnų  5 (KVT)</t>
  </si>
  <si>
    <t>Archyvo 48 (KVT)</t>
  </si>
  <si>
    <t>Pašilės 96 (KVT)</t>
  </si>
  <si>
    <t>S.Daukanto 6 Viekšniai</t>
  </si>
  <si>
    <t>Bažnyčios 13 Viekšniai</t>
  </si>
  <si>
    <t>Bažnyčios 11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</si>
  <si>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</si>
  <si>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</si>
  <si>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</si>
  <si>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</si>
  <si>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</si>
  <si>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</si>
  <si>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</si>
  <si>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</si>
  <si>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</si>
  <si>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</si>
  <si>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</si>
  <si>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iki1992</t>
  </si>
  <si>
    <t>°C,</t>
  </si>
  <si>
    <t>vidutinė lauko oro temperatūra:</t>
  </si>
  <si>
    <t>dienolaipsniai:</t>
  </si>
  <si>
    <t>Anykščiai (UAB „Anykščių šiluma")</t>
  </si>
  <si>
    <t>Statybininkų g. 23</t>
  </si>
  <si>
    <t>Ignalina (UAB "Ignalinos šilumos tinklai")</t>
  </si>
  <si>
    <t>Jonava (UAB "Jonavos šilumos tinklai")</t>
  </si>
  <si>
    <t>MOKYKLOS  10</t>
  </si>
  <si>
    <t>Kaišiadorys (UAB "Kaišiadorių šiluma")</t>
  </si>
  <si>
    <t>Rožių g. 1, Žiežmariai</t>
  </si>
  <si>
    <t>Marijampolė (UAB "Litesko")</t>
  </si>
  <si>
    <t xml:space="preserve"> </t>
  </si>
  <si>
    <t xml:space="preserve">ATEITIES 14 </t>
  </si>
  <si>
    <t xml:space="preserve">VYTAUTO 47 </t>
  </si>
  <si>
    <t xml:space="preserve">MELIORATORIŲ 4 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</si>
  <si>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</si>
  <si>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</si>
  <si>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</si>
  <si>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</si>
  <si>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Vytauto skg. 12,Zarasai</t>
  </si>
  <si>
    <t>Vytauto g. 21</t>
  </si>
  <si>
    <t>V. Kudirkos g. 70</t>
  </si>
  <si>
    <t>S. Banaičio g. 12</t>
  </si>
  <si>
    <t>Nepriklausomybės g. 3</t>
  </si>
  <si>
    <t>Vytauto g. 3</t>
  </si>
  <si>
    <t>Vytauto g. 6</t>
  </si>
  <si>
    <t>J.Biliūno g. 20</t>
  </si>
  <si>
    <t>Statybininkų g. 19</t>
  </si>
  <si>
    <t>Statybininkų g. 21</t>
  </si>
  <si>
    <t>CHEMIKŲ 112</t>
  </si>
  <si>
    <t>Lukšos-Daumanto 2 (KVT)</t>
  </si>
  <si>
    <t>V. Kudirkos g. 108</t>
  </si>
  <si>
    <t>Šaulių g. 10</t>
  </si>
  <si>
    <t>Pakalnės g. 44, Lentvaris</t>
  </si>
  <si>
    <t>Utena (UAB "Utenos šilumos tinklai")</t>
  </si>
  <si>
    <t>Didlaukio g. 22, 24</t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</si>
  <si>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</si>
  <si>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Eur/MWh</t>
  </si>
  <si>
    <t>Eur/m²/mėn</t>
  </si>
  <si>
    <t>Eur/mėn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</si>
  <si>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</si>
  <si>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</si>
  <si>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</si>
  <si>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</si>
  <si>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</si>
  <si>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</si>
  <si>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</si>
  <si>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</si>
  <si>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</si>
  <si>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</si>
  <si>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</si>
  <si>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</si>
  <si>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</si>
  <si>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</si>
  <si>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</si>
  <si>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>ČIURLIONIO 74  (ren.)</t>
  </si>
  <si>
    <t xml:space="preserve">ATEITIES 16 </t>
  </si>
  <si>
    <t xml:space="preserve">VYTAUTO 6  </t>
  </si>
  <si>
    <t>SVEIKATOS 18</t>
  </si>
  <si>
    <t xml:space="preserve">NERAVŲ 27 </t>
  </si>
  <si>
    <t xml:space="preserve">ŠILTNAMIŲ 24 </t>
  </si>
  <si>
    <t>Dariaus ir Girėno 15 (ren)</t>
  </si>
  <si>
    <t>Masčio 54 (ren.)</t>
  </si>
  <si>
    <t>J.Basanavičiaus g. 60</t>
  </si>
  <si>
    <t>J.Biliūno g. 22</t>
  </si>
  <si>
    <t>Žiburio g. 7</t>
  </si>
  <si>
    <t>Šviesos g. 14</t>
  </si>
  <si>
    <t>Prūsų g. 15</t>
  </si>
  <si>
    <t>Sodų g.10-ojo NSB(renov.)</t>
  </si>
  <si>
    <t>Radviliškis (UAB "Radviliškio šiluma")</t>
  </si>
  <si>
    <t>Jaunystės 20</t>
  </si>
  <si>
    <t>Jaunystės 35</t>
  </si>
  <si>
    <t>Laisvės al. 36</t>
  </si>
  <si>
    <t>Vaižganto 60</t>
  </si>
  <si>
    <t>NAUJOJI 6 BUV</t>
  </si>
  <si>
    <t>NAUJOJI 10 BUV</t>
  </si>
  <si>
    <t>NAUJOJI 4 BUV</t>
  </si>
  <si>
    <t>NAUJOJI 8 BUV</t>
  </si>
  <si>
    <t>Gedimino 7</t>
  </si>
  <si>
    <t>Dariaus ir Girėno 28a</t>
  </si>
  <si>
    <t>MAIRONIO 11 BUV</t>
  </si>
  <si>
    <t>Bažnyčios g. 21</t>
  </si>
  <si>
    <t>Draugystės takas 8</t>
  </si>
  <si>
    <t>A.Mickevičiaus g. 8 Šalčininkai</t>
  </si>
  <si>
    <t>A.Mickevičiaus g.24 Šalčininkai</t>
  </si>
  <si>
    <t>Sniadeckio g.10 Šalčininkai</t>
  </si>
  <si>
    <t>Sniadeckio g.14 Šalčininkai</t>
  </si>
  <si>
    <t>Sniadeckio g.18 Šalčininkai</t>
  </si>
  <si>
    <t>Sniadeckio g.24 Šalčininkai</t>
  </si>
  <si>
    <t>Sniadeckio g.27 Šalčininkai</t>
  </si>
  <si>
    <t>Mokyklos g.19 Šalčininkai</t>
  </si>
  <si>
    <t>Vutauto g.33 Šalčininkai</t>
  </si>
  <si>
    <t>A.Mickevičiaus g.1a Šalčininkai</t>
  </si>
  <si>
    <t>Šalčios g.8 Šalčininkai</t>
  </si>
  <si>
    <t>Šalčios g.14 Šalčininkai</t>
  </si>
  <si>
    <t>Vilniaus g.26 Šalčininkai</t>
  </si>
  <si>
    <t>Vilniaus g.26 b Šalčininkai</t>
  </si>
  <si>
    <t>Vilniaus g.45-1 Šalčininkai</t>
  </si>
  <si>
    <t>Vytauto g.22-3 Šalčininkai</t>
  </si>
  <si>
    <t>Mokyklos g.27 Šalčininkai</t>
  </si>
  <si>
    <t>Vytauto g.31-1 Šalčininkai</t>
  </si>
  <si>
    <t>Vytauto g. 76, Trakai</t>
  </si>
  <si>
    <t>Lauko g. 12A, Lentvaris</t>
  </si>
  <si>
    <t>Aušros g. 99, Utena (renov.)</t>
  </si>
  <si>
    <t>Taikos g. 20, Utena (renov.)</t>
  </si>
  <si>
    <t>V.Kudirkos g. 22, Utena</t>
  </si>
  <si>
    <t>Taikos g. 26, Utena (renov.)</t>
  </si>
  <si>
    <t>Taikos g. 22, Utena (renov.)</t>
  </si>
  <si>
    <t>Aukštakalnio g. 112, Utena</t>
  </si>
  <si>
    <t>Krašuonos g. 3, Utena</t>
  </si>
  <si>
    <t>K.Donelaičio g. 12, Utena</t>
  </si>
  <si>
    <t>Kęstučio g. 9, Utena</t>
  </si>
  <si>
    <t>J.Basanavičiaus g. 110, Utena</t>
  </si>
  <si>
    <t>Tauragnų g. 4, Utena</t>
  </si>
  <si>
    <t>Užpalių g. 88, Utena</t>
  </si>
  <si>
    <t>Kalno g. 9, Matuizos</t>
  </si>
  <si>
    <t>Ventos 14 Venta</t>
  </si>
  <si>
    <t>Klykolių 40 Akmenė</t>
  </si>
  <si>
    <t>V.Kudirkos 10 Naujoji Akmenė</t>
  </si>
  <si>
    <t>Statybininkų g. 15 (renovuotas)</t>
  </si>
  <si>
    <t>Statybininkų g. 17 (renovuotas)</t>
  </si>
  <si>
    <t>Ramybės g. 5 (renovuotas)</t>
  </si>
  <si>
    <t>A.Vienuolio g. 7 (renovuotas)</t>
  </si>
  <si>
    <t>A.Vienuolio g. 9 (renovuotas)</t>
  </si>
  <si>
    <t>A.Vienuolio g. 11 (renovuotas)</t>
  </si>
  <si>
    <t>A.Vienuolio g. 13 (renovuotas)</t>
  </si>
  <si>
    <t>A.Vienuolio g. 15 (renovuotas)</t>
  </si>
  <si>
    <t>Valaukio g. 10 (renovuotas)</t>
  </si>
  <si>
    <t>Ažupiečių g. 4 (renovuotas)</t>
  </si>
  <si>
    <t>Žiburio g. 2</t>
  </si>
  <si>
    <t>Ramybės g. 16</t>
  </si>
  <si>
    <t>Elektrėnai (UAB "Elektrėnų komunalinis ūkis")</t>
  </si>
  <si>
    <t xml:space="preserve">Melioratorių g. 4, Vidiškės, Ignalinos r. </t>
  </si>
  <si>
    <t>KAUNO   6</t>
  </si>
  <si>
    <t>A.KULVIEČIO   2</t>
  </si>
  <si>
    <t>VILNIAUS  35</t>
  </si>
  <si>
    <t>ŽEMAITĖS  18A</t>
  </si>
  <si>
    <t>CHEMIKŲ   8</t>
  </si>
  <si>
    <t>CHEMIKŲ  24</t>
  </si>
  <si>
    <t>iki 1992 m.</t>
  </si>
  <si>
    <t>Žaslių g. 62A, Žiežmariai</t>
  </si>
  <si>
    <t>ŽEMAITIJOS 32 (renov.)</t>
  </si>
  <si>
    <t>NAFTININKŲ 12 (renov.)</t>
  </si>
  <si>
    <t>V.BURBOS 4 (renov.)</t>
  </si>
  <si>
    <t>MINDAUGO 13 (renov.)</t>
  </si>
  <si>
    <t>P.VILEIŠIO 4 (renov.)</t>
  </si>
  <si>
    <t>NAFTININKŲ 8 (renov.)</t>
  </si>
  <si>
    <t>GAMYKLOS 25 (renov.)</t>
  </si>
  <si>
    <t>VENTOS 45 (renov.)</t>
  </si>
  <si>
    <t>ŽEMAITIJOS 15 (renov.)</t>
  </si>
  <si>
    <t>TYLIOJI 32</t>
  </si>
  <si>
    <t>PAVASARIO 12</t>
  </si>
  <si>
    <t>Pakruojis (UAB "Pakruojo šiluma")</t>
  </si>
  <si>
    <t xml:space="preserve">V.DIDŽIOJO-70                                                         </t>
  </si>
  <si>
    <t xml:space="preserve">P.MAŠIOTO-49                                                          </t>
  </si>
  <si>
    <t xml:space="preserve">Kruojos 4                                                             </t>
  </si>
  <si>
    <t xml:space="preserve">P. Mašioto 57                                                         </t>
  </si>
  <si>
    <t>Mindaugo 4</t>
  </si>
  <si>
    <t>P.Mašioto 43a</t>
  </si>
  <si>
    <t>Taikos 30</t>
  </si>
  <si>
    <t xml:space="preserve">P.Mašioto 53                                                          </t>
  </si>
  <si>
    <t xml:space="preserve">V.DIDŽIOJO -78                                                     </t>
  </si>
  <si>
    <t xml:space="preserve">VILNIAUS-31                                                           </t>
  </si>
  <si>
    <t>P.Mašioto 63</t>
  </si>
  <si>
    <t xml:space="preserve">LINKUVA JONIŠKĖLIO-2                                                  </t>
  </si>
  <si>
    <t xml:space="preserve"> VILNIAUS-34                                                          </t>
  </si>
  <si>
    <t xml:space="preserve">L.GIROS-8                                                             </t>
  </si>
  <si>
    <t xml:space="preserve">MINDAUGO-2C                                                           </t>
  </si>
  <si>
    <t xml:space="preserve">V.DIDŽIOJO-35                                                         </t>
  </si>
  <si>
    <t xml:space="preserve">VILNIAUS-33                                                           </t>
  </si>
  <si>
    <t xml:space="preserve">Mažoji - 1                                                            </t>
  </si>
  <si>
    <t xml:space="preserve">VILNIAUS -28                                                          </t>
  </si>
  <si>
    <t xml:space="preserve">VASARIO 16-SIOS -15                                                   </t>
  </si>
  <si>
    <t xml:space="preserve">UŠINSKO-22                                                            </t>
  </si>
  <si>
    <t>Skvero 6</t>
  </si>
  <si>
    <t xml:space="preserve">VASARIO 16-SIOS-13                                                    </t>
  </si>
  <si>
    <t xml:space="preserve">KĘSTUČIO-8                                                            </t>
  </si>
  <si>
    <t>III. Daugiabučiai suvartojantys daug šilumos (senos statybos nerenovuoti namai)</t>
  </si>
  <si>
    <t>Margirio g. 9, Panevėžys</t>
  </si>
  <si>
    <t>Technikos g. 7, Kupiškis</t>
  </si>
  <si>
    <t>Vilniaus g. 81, Kupiškis</t>
  </si>
  <si>
    <t>J. Tumo-Vaižganto g. 96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</si>
  <si>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</si>
  <si>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</si>
  <si>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IV. Daugiaubučiai suvartojantys labai daug šilumos (senos statybos, labai prastos šiluminės izoliacijos namai)</t>
  </si>
  <si>
    <t>Vėjo 12</t>
  </si>
  <si>
    <t>Vaižganto 58c</t>
  </si>
  <si>
    <t>Radvilų 23</t>
  </si>
  <si>
    <t>Gedimino 15, 17, 17a, 19</t>
  </si>
  <si>
    <t>Jaunystės 33</t>
  </si>
  <si>
    <t>Vasario 16-osios 2</t>
  </si>
  <si>
    <t>Vasario 16-osios 1</t>
  </si>
  <si>
    <t>Vasario 16-osios 4</t>
  </si>
  <si>
    <t>Šaulių g. 18</t>
  </si>
  <si>
    <t>Šaulių g. 8</t>
  </si>
  <si>
    <t>V. Kudirkos g. 57</t>
  </si>
  <si>
    <t>Nepriklausomybės g. 5</t>
  </si>
  <si>
    <t>Kviečių g. 56 (renov.), Šiauliai</t>
  </si>
  <si>
    <t>Gegužių g. 73 (renov.), Šiauliai</t>
  </si>
  <si>
    <t>Gegužių g. 19 (renov.), Šiauliai</t>
  </si>
  <si>
    <t>Klevų g. 13 (renov.), Šiauliai</t>
  </si>
  <si>
    <t>Radviliškio g. 124, Šiauliai</t>
  </si>
  <si>
    <t>A. Mickevičiaus g. 38, Šiauliai</t>
  </si>
  <si>
    <t>Ežero g. 29, Šiauliai</t>
  </si>
  <si>
    <t>Draugystės pr. 3A, Šiauliai</t>
  </si>
  <si>
    <t>Energetikų g. 11, Šiauliai</t>
  </si>
  <si>
    <t>P. Cvirkos g. 75A, Šiauliai</t>
  </si>
  <si>
    <t>Ežero g. 14, Šiauliai</t>
  </si>
  <si>
    <t>P. Višinskio g. 37, Šiauliai</t>
  </si>
  <si>
    <t>Ežero g. 15, Šiauliai</t>
  </si>
  <si>
    <t>Vytauto g. 64A, Trakai</t>
  </si>
  <si>
    <t>Pakalnės g. 23, Lentvaris</t>
  </si>
  <si>
    <t>Aukškalnio g. 108, Utena</t>
  </si>
  <si>
    <t>Aukštakalnio g. 116, Utena</t>
  </si>
  <si>
    <t>Aušros g. 50, Utena</t>
  </si>
  <si>
    <t>Dzūkų g. 15</t>
  </si>
  <si>
    <t>J.Basanavičiaus g. 15</t>
  </si>
  <si>
    <t>Sporto g. 6</t>
  </si>
  <si>
    <t>Sporto g. 8</t>
  </si>
  <si>
    <t>Sporto g. 10</t>
  </si>
  <si>
    <t>Šiltnamių g. 1</t>
  </si>
  <si>
    <t>Vasario 16 g. 10</t>
  </si>
  <si>
    <t>Dzūkų g. 3</t>
  </si>
  <si>
    <t>Dzūkų g. 36</t>
  </si>
  <si>
    <t>M.K.Čiurlionio g. 3</t>
  </si>
  <si>
    <t>M.K.Čiurlionio g. 11</t>
  </si>
  <si>
    <t>Kalno g. 7, Matuizos</t>
  </si>
  <si>
    <t>Mechanizatorių g. 21</t>
  </si>
  <si>
    <t>M.K.Čiurlionio g. 4</t>
  </si>
  <si>
    <t>Vytauto g. 58</t>
  </si>
  <si>
    <t>Kalno g. 1, Matuizos</t>
  </si>
  <si>
    <t>Kalno g. 29, Matuizos</t>
  </si>
  <si>
    <t>Melioratorių g. 3</t>
  </si>
  <si>
    <t>Vasario 16 g. 11</t>
  </si>
  <si>
    <t>Vasario 16 g. 13</t>
  </si>
  <si>
    <t>Vytauto g. 64</t>
  </si>
  <si>
    <t>Vytauto g. 73</t>
  </si>
  <si>
    <t>V.Krėvės g. 4</t>
  </si>
  <si>
    <t>Draugystės 1 (108)</t>
  </si>
  <si>
    <t>Dariaus ir Girėno 9 (503)</t>
  </si>
  <si>
    <t>Vytauto 54 (641)</t>
  </si>
  <si>
    <t>Mokolų 51 (606)</t>
  </si>
  <si>
    <t>Dariaus ir Girėno 13 (505)</t>
  </si>
  <si>
    <t>Draugystės 3 (110)</t>
  </si>
  <si>
    <t>Dariaus ir Girėno 11 (504)</t>
  </si>
  <si>
    <t>Vytenio 8 (656)</t>
  </si>
  <si>
    <t>R.Juknevičiaus 48 (527)</t>
  </si>
  <si>
    <t>Mokolų 9 (282)</t>
  </si>
  <si>
    <t>Vytauto 56A (639)</t>
  </si>
  <si>
    <t>Mokyklos 13 (348)</t>
  </si>
  <si>
    <t>Mokyklos 9 (331)</t>
  </si>
  <si>
    <t>J.Jablonskio 2 (889)</t>
  </si>
  <si>
    <t>M.Valančiaus. 18 (425-K)</t>
  </si>
  <si>
    <t>Jaunimo, 3 (1021)</t>
  </si>
  <si>
    <t>Nausupės 8 (824)</t>
  </si>
  <si>
    <t>Maironio. 34 (410-K)</t>
  </si>
  <si>
    <t>Jaunimo, 7 (1060)</t>
  </si>
  <si>
    <t>Vytauto 21 (273)</t>
  </si>
  <si>
    <t>Vytauto 15 (268)</t>
  </si>
  <si>
    <t>K.Donelaičio. 5 - 2 (27-2K)</t>
  </si>
  <si>
    <t>Žemaitės. 10 (8-K)</t>
  </si>
  <si>
    <t>Žemaitės. 8 (7-K)</t>
  </si>
  <si>
    <t>Dvarkelio 11 (851)</t>
  </si>
  <si>
    <t>Kauno 20 (847)</t>
  </si>
  <si>
    <t>Lietuvininkų 4 (446)</t>
  </si>
  <si>
    <t>Dvarkelio 7 (841)</t>
  </si>
  <si>
    <t>Vilniaus 56 (30081)</t>
  </si>
  <si>
    <t>Rinkuškių 47B (36001)</t>
  </si>
  <si>
    <t>Vilniaus 77B (30085)</t>
  </si>
  <si>
    <t>Rinkuškių 49 (34001)</t>
  </si>
  <si>
    <t>Vilniaus 4 (30072)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</si>
  <si>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</si>
  <si>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</si>
  <si>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</si>
  <si>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</si>
  <si>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</si>
  <si>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</si>
  <si>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</si>
  <si>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</si>
  <si>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</si>
  <si>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</si>
  <si>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Rinkuškių 20 (370011)</t>
  </si>
  <si>
    <t>Rotušės 26 (30061)</t>
  </si>
  <si>
    <t>Kilučių 11 (30048)</t>
  </si>
  <si>
    <t>Rotušės 24 (30059)</t>
  </si>
  <si>
    <t>Basanavičiaus 18 (30038)</t>
  </si>
  <si>
    <t xml:space="preserve">SVEIKATOS 28 </t>
  </si>
  <si>
    <t>Šilumos suvartojimo ir mokėjimų už šilumą analizė Lietuvos miestų daugiabučiuose gyvenamuosiuose namuose (2015 m. lapkričio mėn)</t>
  </si>
  <si>
    <t>Žirmūnų g. 3 (renov.)</t>
  </si>
  <si>
    <t>Žirmūnų g. 128 (renov.)</t>
  </si>
  <si>
    <t>Žirmūnų g. 126 (renov.)</t>
  </si>
  <si>
    <t>Žirmūnų g. 131 (renov.)</t>
  </si>
  <si>
    <t>J.Kubiliaus g. 4</t>
  </si>
  <si>
    <t>Peteliškių g. 10 (renov.)</t>
  </si>
  <si>
    <t>Žaliųjų ežerų g. 9  (renov.)</t>
  </si>
  <si>
    <t>Kosmonautų 28 (626) (renov.)</t>
  </si>
  <si>
    <t>Kosmonautų 12 (621) (renov.)</t>
  </si>
  <si>
    <t>Vilkaviškio 61 (286)</t>
  </si>
  <si>
    <t>A.Civinsko 7 (113) (renov.)</t>
  </si>
  <si>
    <t>Gėlių 14 (281)</t>
  </si>
  <si>
    <t>VASARIO 16-OS 10 PILVIŠKIAI</t>
  </si>
  <si>
    <t>Skratiškių 12 (ren)</t>
  </si>
  <si>
    <t>Vilniaus 93A (ren)</t>
  </si>
  <si>
    <t>Vilniaus 91A (ren)</t>
  </si>
  <si>
    <t>Vytauto 60 (ren)</t>
  </si>
  <si>
    <t>Birutės 4 (ren.)</t>
  </si>
  <si>
    <t>Birutės 2  (ren.)</t>
  </si>
  <si>
    <t>Pievų 2  (ren.)</t>
  </si>
  <si>
    <t>Raseinių 9a  II korpusas  (ren.)</t>
  </si>
  <si>
    <t>Raseinių 9 II korpusas (ren.)</t>
  </si>
  <si>
    <t>Mackevičiaus 29 (ren.)</t>
  </si>
  <si>
    <t>Pievų 6  (ren.)</t>
  </si>
  <si>
    <t>Dariaus ir Girėno 2-1  (ren.)</t>
  </si>
  <si>
    <t>Dariaus ir Girėno 2-2  (ren.)</t>
  </si>
  <si>
    <t>Dariaus ir Girėno 4  (ren.)</t>
  </si>
  <si>
    <t>Birutės 1  (ren.)</t>
  </si>
  <si>
    <t>Birutės 3  (ren.)</t>
  </si>
  <si>
    <t>Janonio 30 (KT-2027)</t>
  </si>
  <si>
    <t>J.Janonio 13 (KT-1619)</t>
  </si>
  <si>
    <t>Laucevičiaus 16  I korpusas (KT-1579)</t>
  </si>
  <si>
    <t>Raseinių 5A (KT-2038)</t>
  </si>
  <si>
    <t>Janonio 12 (KT-1516)</t>
  </si>
  <si>
    <t>Kooperacijos 28 (KT-1535)</t>
  </si>
  <si>
    <t>Vyt. Didžiojo 45 (KT-1538)</t>
  </si>
  <si>
    <t>Maironio 5a,Tytuvėnai (KT-1601)</t>
  </si>
  <si>
    <t>KLONIO 18A (ren.)</t>
  </si>
  <si>
    <t>ŠILTNAMIŲ 18  (ren.)</t>
  </si>
  <si>
    <t>ŠILTNAMIŲ 22 (ren.)</t>
  </si>
  <si>
    <t xml:space="preserve">LIŠKIAVOS 8 </t>
  </si>
  <si>
    <t>VEISIEJŲ 9</t>
  </si>
  <si>
    <t xml:space="preserve">ATEITIES 36 </t>
  </si>
  <si>
    <t xml:space="preserve">LIŠKIAVOS 5 </t>
  </si>
  <si>
    <t xml:space="preserve">GARDINO 80 </t>
  </si>
  <si>
    <t xml:space="preserve">SEIRIJŲ 9 </t>
  </si>
  <si>
    <t>ŠILTNAMIŲ 26</t>
  </si>
  <si>
    <t xml:space="preserve">NERAVŲ 29 </t>
  </si>
  <si>
    <t xml:space="preserve">VERPĖJŲ 6 </t>
  </si>
  <si>
    <t xml:space="preserve">ATEITIES 2 </t>
  </si>
  <si>
    <t>Sodo 7 Akmenė</t>
  </si>
  <si>
    <t>Kęstučio 2 Akmenė</t>
  </si>
  <si>
    <t>Stadiono 15 Akmenė</t>
  </si>
  <si>
    <t>Kęstučio 6 Akmenė</t>
  </si>
  <si>
    <t>Stadiono 13 Akmenė</t>
  </si>
  <si>
    <t>Ventos 20 Venta</t>
  </si>
  <si>
    <t>Laižuvos 10 Akmenė</t>
  </si>
  <si>
    <t>Ventos 38 Venta</t>
  </si>
  <si>
    <t>Ventos 22 Venta</t>
  </si>
  <si>
    <t>Ventos 42 Venta</t>
  </si>
  <si>
    <t>Ventos 18 Venta</t>
  </si>
  <si>
    <t>Vytauto 6Naujoji Akmenė</t>
  </si>
  <si>
    <t>Ventos 6,Venta</t>
  </si>
  <si>
    <t>Žalgirio 5 Naujoji Akmenė</t>
  </si>
  <si>
    <t>Vytauto 4Naujoji Akmenė</t>
  </si>
  <si>
    <t>Daukanto 5 Akmenė</t>
  </si>
  <si>
    <t>Bausko 3 Venta</t>
  </si>
  <si>
    <t>Trakų 27, Elektrėnui</t>
  </si>
  <si>
    <t>Draugystės 10,</t>
  </si>
  <si>
    <t xml:space="preserve">Saulės 17, </t>
  </si>
  <si>
    <t xml:space="preserve">Sodų 5, </t>
  </si>
  <si>
    <t xml:space="preserve">Sodų 6, </t>
  </si>
  <si>
    <t xml:space="preserve">Sodų 10, </t>
  </si>
  <si>
    <t xml:space="preserve">Trakų 25, </t>
  </si>
  <si>
    <t xml:space="preserve">Draugystės 12, </t>
  </si>
  <si>
    <t xml:space="preserve">Draugystės 18, </t>
  </si>
  <si>
    <t xml:space="preserve">Pergalės 17, </t>
  </si>
  <si>
    <t xml:space="preserve">Pergalės 21, </t>
  </si>
  <si>
    <t xml:space="preserve">Pergalės 23, </t>
  </si>
  <si>
    <t xml:space="preserve">Saulės 14, </t>
  </si>
  <si>
    <t xml:space="preserve">Saulės 18, </t>
  </si>
  <si>
    <t xml:space="preserve">Šviesos 18, </t>
  </si>
  <si>
    <t xml:space="preserve">Trakų 13, </t>
  </si>
  <si>
    <t xml:space="preserve">Trakų 14, </t>
  </si>
  <si>
    <t xml:space="preserve">Trakų 15, </t>
  </si>
  <si>
    <t xml:space="preserve">Pergalės 53, </t>
  </si>
  <si>
    <t xml:space="preserve">Saulės 20, </t>
  </si>
  <si>
    <t xml:space="preserve">Saulės 11, </t>
  </si>
  <si>
    <t xml:space="preserve">Saulės 23, </t>
  </si>
  <si>
    <t xml:space="preserve">Saulės 25, </t>
  </si>
  <si>
    <t xml:space="preserve">Saulės 3, </t>
  </si>
  <si>
    <t xml:space="preserve">Taikos 11, </t>
  </si>
  <si>
    <t xml:space="preserve">Taikos 9, </t>
  </si>
  <si>
    <t xml:space="preserve">Trakų 3, </t>
  </si>
  <si>
    <t xml:space="preserve">Šviesos 4, </t>
  </si>
  <si>
    <t>Trakų 2,  (Ren.)</t>
  </si>
  <si>
    <t>Trakų 4, (Ren.)</t>
  </si>
  <si>
    <t>Aukštaičių g. 11, Ignalina (ren)</t>
  </si>
  <si>
    <t>Laisvės g. 54, Ignalina(ren)</t>
  </si>
  <si>
    <t>Laisvės g. 74, Ignalina(ren)</t>
  </si>
  <si>
    <t>Vasario 16-osios g. 50, Ignalina (ren)</t>
  </si>
  <si>
    <t>Ateities g. 11, Ignalina (ren)</t>
  </si>
  <si>
    <t>Aukštaičių g. 3, Ignalina (d.ren)</t>
  </si>
  <si>
    <t>Aukštaičių g. 40, Ignalina</t>
  </si>
  <si>
    <t xml:space="preserve">Melioratorių g. 14, Vidiškės, Ignalinos r. </t>
  </si>
  <si>
    <t xml:space="preserve">Sodų g. 1, Vidiškės, Ignalinos r. </t>
  </si>
  <si>
    <t>Turistų g. 11a, Ignalina</t>
  </si>
  <si>
    <t>BIRUTĖS   6 (renovuotas)</t>
  </si>
  <si>
    <t>LIETAVOS  31 (renovuotas)</t>
  </si>
  <si>
    <t>CHEMIKŲ  92C (renovuotas)</t>
  </si>
  <si>
    <t>VYTAUTO   4 (renovuotas)</t>
  </si>
  <si>
    <t>CHEMIKŲ  86 (renovuotas)</t>
  </si>
  <si>
    <t>J.RALIO  12 (renovuotas)</t>
  </si>
  <si>
    <t>PANERIŲ  21 (renovuotas)</t>
  </si>
  <si>
    <t>ŽEMAITĖS  11</t>
  </si>
  <si>
    <t>A.KULVIEČIO  15 (renovuotas)</t>
  </si>
  <si>
    <t>ŽALIOJI   9</t>
  </si>
  <si>
    <t>SODŲ  31</t>
  </si>
  <si>
    <t>PARKO   1</t>
  </si>
  <si>
    <t>KOSMONAUTŲ  10</t>
  </si>
  <si>
    <t>ŽEMAITĖS   7</t>
  </si>
  <si>
    <t>KOSMONAUTŲ   6</t>
  </si>
  <si>
    <t>ŽEIMIŲ TAKAS   3</t>
  </si>
  <si>
    <t>KAUNO  44</t>
  </si>
  <si>
    <t>LIETAVOS  47</t>
  </si>
  <si>
    <t>PILIAKALNIO  14</t>
  </si>
  <si>
    <t>GIRELĖS   1</t>
  </si>
  <si>
    <t>CHEMIKŲ  39</t>
  </si>
  <si>
    <t>ŽEMAITĖS   9</t>
  </si>
  <si>
    <t>CHEMIKŲ  84</t>
  </si>
  <si>
    <t>LIETAVOS  43</t>
  </si>
  <si>
    <t>CHEMIKŲ 116</t>
  </si>
  <si>
    <t>ŽEMAITĖS  20</t>
  </si>
  <si>
    <t>MIŠKININKŲ  11</t>
  </si>
  <si>
    <t>GELEŽINKELIO  10</t>
  </si>
  <si>
    <t>PILIAKALNIO   8</t>
  </si>
  <si>
    <t>RUKLIO  10</t>
  </si>
  <si>
    <t>J.RALIO   9</t>
  </si>
  <si>
    <t>Gedimino g. 75, Kaišiadorys</t>
  </si>
  <si>
    <t>Girelės g. 39, Kaišiadorys</t>
  </si>
  <si>
    <t>Pavasario g. 4, Stasiūnai</t>
  </si>
  <si>
    <t>Pavasario g. 6, Stasiūnai</t>
  </si>
  <si>
    <t>Rūmų g. 1, Strėvininkai</t>
  </si>
  <si>
    <t>V. Ruokio g. 3/1, Kaišiadorys</t>
  </si>
  <si>
    <t>Ateities g. 1, Stasiūnai</t>
  </si>
  <si>
    <t>Ateities g. 2A, Stasiūnai</t>
  </si>
  <si>
    <t>Ateities g. 6, Stasiūnai</t>
  </si>
  <si>
    <t>Ateities g. 8, Stasiūnai</t>
  </si>
  <si>
    <t>Mokyklos g. 50, Kaišiadorys</t>
  </si>
  <si>
    <t xml:space="preserve">iki 1992 m. </t>
  </si>
  <si>
    <t>Mokyklos g. 52, Kaišiadorys</t>
  </si>
  <si>
    <t>Parko g. 6, Stasiūnai</t>
  </si>
  <si>
    <t>Parko g. 8, Stasiūnai</t>
  </si>
  <si>
    <t>Masiulio T.12</t>
  </si>
  <si>
    <t>Kauno raj. (UAB "Komunalinių paslaugų centras")</t>
  </si>
  <si>
    <t>Babtai, Kėdainių g. 2a</t>
  </si>
  <si>
    <t>Kauno g. 13, Babtai</t>
  </si>
  <si>
    <t>Vilniaus g. 2, Karmėlava II</t>
  </si>
  <si>
    <t>Kauno g. 14, Babtai</t>
  </si>
  <si>
    <t>Karmėlava, Vilniaus g. 8</t>
  </si>
  <si>
    <t>Karmėlava, Vilniaus g. 7</t>
  </si>
  <si>
    <t>Vilniaus g. 5, Karmėlava II</t>
  </si>
  <si>
    <t>Karmėlava, Vilniaus g. 6</t>
  </si>
  <si>
    <t>Babtai, Kėdainių g. 6</t>
  </si>
  <si>
    <t>Karmėlava, Vilniaus g. 3</t>
  </si>
  <si>
    <t>Karmėlava, Vilniaus g. 1</t>
  </si>
  <si>
    <t>Vandžiogala, Parko g. 9</t>
  </si>
  <si>
    <t>Babtai, Kauno g. 28</t>
  </si>
  <si>
    <t>Karmėlava, Vilniaus g. 4</t>
  </si>
  <si>
    <t>Babtai, Nevėžio g. 8a</t>
  </si>
  <si>
    <t>Babtai, Kauno g. 29</t>
  </si>
  <si>
    <t>Babtai, Kauno g. 26</t>
  </si>
  <si>
    <t>Babtai, Kėdainių g. 8</t>
  </si>
  <si>
    <t>Babtai, Kėdainių g. 2</t>
  </si>
  <si>
    <t>Vandžiogala, Parko g. 3</t>
  </si>
  <si>
    <t>Babtai, Nevėžio g. 6a</t>
  </si>
  <si>
    <t>Babtai, Kauno g. 22</t>
  </si>
  <si>
    <t>Babtai, Kauno g. 18</t>
  </si>
  <si>
    <t>Vandžiogala, Parko g. 7</t>
  </si>
  <si>
    <t>Neveronys, Kertupio g. 2</t>
  </si>
  <si>
    <t>Babtai, Kauno g. 24</t>
  </si>
  <si>
    <t>Neveronys, Kertupio g. 1</t>
  </si>
  <si>
    <t>Babtai, Kauno g. 5a</t>
  </si>
  <si>
    <t>Kauno g. 27, Babtai</t>
  </si>
  <si>
    <t>Lazdijai (UAB "Lazdijų šiluma")</t>
  </si>
  <si>
    <t>Dzūkų 11 (RENOVUOTAS )</t>
  </si>
  <si>
    <t>Sodų 6 (RENOVUOTAS )</t>
  </si>
  <si>
    <t>Dzūkų 9 (RENOVUOTAS )</t>
  </si>
  <si>
    <t>Tiesos 8 (RENOVUOTAS)</t>
  </si>
  <si>
    <t>Vilniaus 14 (RENOVUOTAS)</t>
  </si>
  <si>
    <t>Kauno 8 (RENOVUOTAS)</t>
  </si>
  <si>
    <t>Dzūkų 17</t>
  </si>
  <si>
    <t>Dzūkų 15</t>
  </si>
  <si>
    <t>Dzūkų 13</t>
  </si>
  <si>
    <t>Dainavos 13</t>
  </si>
  <si>
    <t>Dainavos 11</t>
  </si>
  <si>
    <t>Ateities 7-9</t>
  </si>
  <si>
    <t>Sodų 4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</si>
  <si>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</si>
  <si>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</si>
  <si>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</si>
  <si>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</si>
  <si>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</si>
  <si>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</si>
  <si>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</si>
  <si>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</si>
  <si>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</si>
  <si>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</si>
  <si>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</si>
  <si>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</si>
  <si>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</si>
  <si>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</si>
  <si>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Gamyklos g.15-ojo NSB (renov.)</t>
  </si>
  <si>
    <t>NAFTININKŲ 14 (renov.)</t>
  </si>
  <si>
    <t>V.BURBOS 5 (renov.)</t>
  </si>
  <si>
    <t>MINDAUGO 12 (renov.)</t>
  </si>
  <si>
    <t>ŽEMAITIJOS 3 (renov.)</t>
  </si>
  <si>
    <t>ŽEMAITIJOS 23 (renov.)</t>
  </si>
  <si>
    <t>STOTIES 8 (renov.)</t>
  </si>
  <si>
    <t>NAFTININKŲ 22 (renov.)</t>
  </si>
  <si>
    <t>MINDAUGO 4 (renov.)</t>
  </si>
  <si>
    <t>Laisvės g.40-ojo NSB (renov.)</t>
  </si>
  <si>
    <t>Pavenčių g.11-ojo NSB</t>
  </si>
  <si>
    <t>VENTOS 51</t>
  </si>
  <si>
    <t>TYLIOJI 38</t>
  </si>
  <si>
    <t>Bažnyčios 17 Viekšniai</t>
  </si>
  <si>
    <t>GEDIMINO 11</t>
  </si>
  <si>
    <t>Tilto 13a Viekšniai</t>
  </si>
  <si>
    <t>S.Daukanto 4 Viekšniai</t>
  </si>
  <si>
    <t>VENTOS 39</t>
  </si>
  <si>
    <t>ŽEMAITIJOS 18</t>
  </si>
  <si>
    <t>Mažeikių 6 Viekšniai</t>
  </si>
  <si>
    <t>SODŲ 11</t>
  </si>
  <si>
    <t xml:space="preserve">Kruojos 6                                                             </t>
  </si>
  <si>
    <t xml:space="preserve">Pergalės g. 4                                                         </t>
  </si>
  <si>
    <t xml:space="preserve">P.Mašioto 37                                                          </t>
  </si>
  <si>
    <t xml:space="preserve">Taikos g. 18                                                          </t>
  </si>
  <si>
    <t>P.Mašioto 43b</t>
  </si>
  <si>
    <t>Dariaus ir Girėno 51</t>
  </si>
  <si>
    <t xml:space="preserve">Pergalės 14                                                           </t>
  </si>
  <si>
    <t>Saulėtekio 50</t>
  </si>
  <si>
    <t xml:space="preserve">LINKUVA  JONIŠKĖLIO-8                                                 </t>
  </si>
  <si>
    <t>V.Didžiojo 76</t>
  </si>
  <si>
    <t xml:space="preserve">VILNIAUS-32                                                           </t>
  </si>
  <si>
    <t>Vasario 16-osios 19</t>
  </si>
  <si>
    <t xml:space="preserve">Taikos g. 22                                                          </t>
  </si>
  <si>
    <t xml:space="preserve">BASANAVIČIAUS -2A                                                     </t>
  </si>
  <si>
    <t>Žalioji 35</t>
  </si>
  <si>
    <t>Vaižganto 58d</t>
  </si>
  <si>
    <t>Parko 3</t>
  </si>
  <si>
    <t>Žalioji 6</t>
  </si>
  <si>
    <t>Jaunystės 2</t>
  </si>
  <si>
    <t>Maironio 6</t>
  </si>
  <si>
    <t>Vytauto 1</t>
  </si>
  <si>
    <t>Radvilų 14</t>
  </si>
  <si>
    <t>Kudirkos 8</t>
  </si>
  <si>
    <t>Kaštonų 6b</t>
  </si>
  <si>
    <t>Dariaus ir Girėno 54</t>
  </si>
  <si>
    <t>Dariaus ir Girėno 48a</t>
  </si>
  <si>
    <t>Vytauto 4</t>
  </si>
  <si>
    <t>Radvilų 12</t>
  </si>
  <si>
    <t>MAIRONIO 5 BUV</t>
  </si>
  <si>
    <t>Dariaus ir Girėno 30b</t>
  </si>
  <si>
    <t>Maironio 7</t>
  </si>
  <si>
    <t>Kudirkos 11</t>
  </si>
  <si>
    <t>Laisvės al. 36a</t>
  </si>
  <si>
    <t>V. Kudirkos g. 102 B</t>
  </si>
  <si>
    <t xml:space="preserve">V. Kudirkos g. 102 </t>
  </si>
  <si>
    <t>V. Kudirkos g. 94</t>
  </si>
  <si>
    <t>S, Banaičio g. 3</t>
  </si>
  <si>
    <t>J. Basanavičiaus g. 4</t>
  </si>
  <si>
    <t>Vytauto g. 17</t>
  </si>
  <si>
    <t>S. Banaičio g. 4</t>
  </si>
  <si>
    <t xml:space="preserve">Draugystės takas 4 </t>
  </si>
  <si>
    <t>V. Kudirkos g. 43</t>
  </si>
  <si>
    <t>V. Kudirkos g. 92</t>
  </si>
  <si>
    <t>Vytauto g. 10</t>
  </si>
  <si>
    <t>V. Kudirkos g. 86</t>
  </si>
  <si>
    <t>Bažnyčios g. 11</t>
  </si>
  <si>
    <t>Korsako g. 41 (renov.), Šiauliai</t>
  </si>
  <si>
    <t>Dainų g. 40A (renov.), Šiauliai</t>
  </si>
  <si>
    <t>Statybininkų g. 16 (renov.), Šiaulių r.</t>
  </si>
  <si>
    <t>Tilžės g. 26 (renov.), Šiauliai</t>
  </si>
  <si>
    <t>Grinkevičiaus g. 8 (renov.), Šiauliai</t>
  </si>
  <si>
    <t>Rasos g. 3, Šiauliai</t>
  </si>
  <si>
    <t>Vilniaus g. 202 (renov.), Šiauliai</t>
  </si>
  <si>
    <t>Žeimių g. 6A, Šiaulių r.</t>
  </si>
  <si>
    <t>Gardino g. 5, Šiauliai</t>
  </si>
  <si>
    <t>Talšos g. 2, Šiauliai</t>
  </si>
  <si>
    <t>Dainų g. 68, Šiauliai</t>
  </si>
  <si>
    <t>Architektų g. 18B, Šiauliai</t>
  </si>
  <si>
    <t>Kviečių g. 26, Šiauliai</t>
  </si>
  <si>
    <t>Lyros g. 21, Šiauliai</t>
  </si>
  <si>
    <t>Dariaus ir Girėno g. 12, Šiauliai</t>
  </si>
  <si>
    <t>Žalgirio g. 6, Šiauliai</t>
  </si>
  <si>
    <t>Draugystės pr. 8, Šiauliai</t>
  </si>
  <si>
    <t>Aušros takas 6, Šiauliai</t>
  </si>
  <si>
    <t>Vytauto g. 60, Šiauliai</t>
  </si>
  <si>
    <t>Kauno g. 22A, Šiauliai</t>
  </si>
  <si>
    <t>Kauno g. 22, Šiauliai</t>
  </si>
  <si>
    <t>Aušros al. 51A, Šiauliai</t>
  </si>
  <si>
    <t>A. Mickevičiaus g. 32, Šiauliai</t>
  </si>
  <si>
    <t>Aušros al. 41, Šiauliai</t>
  </si>
  <si>
    <t>Vilniaus g. 213A, Šiauliai</t>
  </si>
  <si>
    <t>Sukilėlių g. 41, Šiauliai</t>
  </si>
  <si>
    <t>Mechanikų g. 5, Šiauliai</t>
  </si>
  <si>
    <t>Mindaugo g. 10, Trakai</t>
  </si>
  <si>
    <t>Birutės g. 29, Lentvaris</t>
  </si>
  <si>
    <t>Pakalnės 27, Lentvaris</t>
  </si>
  <si>
    <t>Mindaugo g. 8, Trakai</t>
  </si>
  <si>
    <t>Kilimų g. 6, Lentvaris</t>
  </si>
  <si>
    <t>Mindaugo g. 22, Trakai</t>
  </si>
  <si>
    <t>Ežero g. 5, Lentvaris</t>
  </si>
  <si>
    <t>Vytauto g. 46A, Trakai</t>
  </si>
  <si>
    <t>Vytauto g. 36, Trakai</t>
  </si>
  <si>
    <t>Vytauto 72, Trakai</t>
  </si>
  <si>
    <t>Pakalnės 26A, Lentvaris</t>
  </si>
  <si>
    <t>Vytauto g. 10, Lentvaris</t>
  </si>
  <si>
    <t>Vytauto g. 78, Trakai</t>
  </si>
  <si>
    <t>Birutės g. 41, Lentvaris</t>
  </si>
  <si>
    <t>Pakalnės g. 31, Lentvaris</t>
  </si>
  <si>
    <t>Vienuolyno g. 7, Trakai</t>
  </si>
  <si>
    <t>Ežero g. 8, Lentvaris</t>
  </si>
  <si>
    <t>Klevų al. 59, Lentvaris</t>
  </si>
  <si>
    <t>Lauko g. 6, Lentvaris</t>
  </si>
  <si>
    <t>Mindaugo g.4, Trakai</t>
  </si>
  <si>
    <t>Ežero g. 3A, Lentvaris</t>
  </si>
  <si>
    <t>Maironio g. 5, Trakai</t>
  </si>
  <si>
    <t>Lauko g. 8, Lentvaris</t>
  </si>
  <si>
    <t>Geležinkelio g. 28, Lentvaris</t>
  </si>
  <si>
    <t>Bažnyčios g. 11, Lentvaris</t>
  </si>
  <si>
    <t>Taikos g. 28, Utena (renov.)</t>
  </si>
  <si>
    <t>Vaižganto 14, Utena (renov.)</t>
  </si>
  <si>
    <t>J.Basanavičiaus g. 100, Utena (renov.)</t>
  </si>
  <si>
    <t>Maironio g. 13, Utena (renov.)</t>
  </si>
  <si>
    <t>Aukštaičių g. 11, Utena</t>
  </si>
  <si>
    <t>Krašuonos g. 5, Utena</t>
  </si>
  <si>
    <t>Aušros g. 2, Utena</t>
  </si>
  <si>
    <t>Aukštakalnio g. 114, Utena</t>
  </si>
  <si>
    <t>Aukštakalnio g. 90, Utena</t>
  </si>
  <si>
    <t>Taikos g. 32, Utena</t>
  </si>
  <si>
    <t>Aukštakalnio g. 68, Utena</t>
  </si>
  <si>
    <t>Užpalių g. 84, Utena</t>
  </si>
  <si>
    <t>Vaižganto g. 42, Utena</t>
  </si>
  <si>
    <t>J.Basanavičiaus g. 106, Utena</t>
  </si>
  <si>
    <t>Taikos g. 31, Utena</t>
  </si>
  <si>
    <t>Aušros 54, Utena</t>
  </si>
  <si>
    <t>Bažnyčios g. 4, Utena</t>
  </si>
  <si>
    <t>Sęlių g. 30b, Utena</t>
  </si>
  <si>
    <t>Taikos g. 33, Utena</t>
  </si>
  <si>
    <t>Taikos g. 83, Utena</t>
  </si>
  <si>
    <t>Utenio a. 10, Utena</t>
  </si>
  <si>
    <t>J.Basanavičiaus 110 b., Utena</t>
  </si>
  <si>
    <t>Kauno g. 27, Utena</t>
  </si>
  <si>
    <t>Užpalių g. 101, Utena</t>
  </si>
  <si>
    <t>Kęstučio g. 1, Utena</t>
  </si>
  <si>
    <t>Dzūkų g. 21a</t>
  </si>
  <si>
    <t>Pušelės 7, Naujieji Valkininkai</t>
  </si>
  <si>
    <t>Vytauto g. 4</t>
  </si>
  <si>
    <t>Aušros g. 6</t>
  </si>
  <si>
    <t>Marcinkonių g. 8</t>
  </si>
  <si>
    <t>Melioratorių g. 5</t>
  </si>
  <si>
    <t>Savanorių g. 22</t>
  </si>
  <si>
    <t>Vasario 16 g. 4</t>
  </si>
  <si>
    <t>Vytauto g. 24</t>
  </si>
  <si>
    <t>Dzūkų g. 17</t>
  </si>
  <si>
    <t>Kalno g. 15, Matuizos</t>
  </si>
  <si>
    <t>Melioratorių g. 7</t>
  </si>
  <si>
    <t>Vilties 33, Naujieji Valkininkai</t>
  </si>
  <si>
    <t>V.Krėvės g. 9</t>
  </si>
  <si>
    <t>J.Basanavičiaus g. 44</t>
  </si>
  <si>
    <t>V.Krėvės g. 7</t>
  </si>
</sst>
</file>

<file path=xl/styles.xml><?xml version="1.0" encoding="utf-8"?>
<styleSheet xmlns="http://schemas.openxmlformats.org/spreadsheetml/2006/main">
  <numFmts count="8"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</numFmts>
  <fonts count="2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sz val="12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rgb="FFFF0000"/>
      <name val="Arial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47"/>
      </patternFill>
    </fill>
    <fill>
      <patternFill patternType="solid">
        <fgColor indexed="47"/>
        <bgColor indexed="22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5">
    <xf numFmtId="0" fontId="0" fillId="0" borderId="0"/>
    <xf numFmtId="43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</cellStyleXfs>
  <cellXfs count="22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0" xfId="0" applyFont="1" applyAlignment="1">
      <alignment vertic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2" fontId="2" fillId="8" borderId="7" xfId="0" applyNumberFormat="1" applyFont="1" applyFill="1" applyBorder="1" applyAlignment="1"/>
    <xf numFmtId="2" fontId="2" fillId="8" borderId="10" xfId="0" applyNumberFormat="1" applyFont="1" applyFill="1" applyBorder="1" applyAlignment="1"/>
    <xf numFmtId="0" fontId="2" fillId="8" borderId="3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2" fontId="2" fillId="8" borderId="3" xfId="0" applyNumberFormat="1" applyFont="1" applyFill="1" applyBorder="1"/>
    <xf numFmtId="167" fontId="2" fillId="8" borderId="3" xfId="0" applyNumberFormat="1" applyFont="1" applyFill="1" applyBorder="1"/>
    <xf numFmtId="2" fontId="2" fillId="8" borderId="7" xfId="0" applyNumberFormat="1" applyFont="1" applyFill="1" applyBorder="1"/>
    <xf numFmtId="1" fontId="2" fillId="8" borderId="7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3"/>
    </xf>
    <xf numFmtId="2" fontId="2" fillId="8" borderId="9" xfId="0" applyNumberFormat="1" applyFont="1" applyFill="1" applyBorder="1" applyAlignment="1">
      <alignment horizontal="left" indent="3"/>
    </xf>
    <xf numFmtId="2" fontId="2" fillId="8" borderId="7" xfId="0" applyNumberFormat="1" applyFont="1" applyFill="1" applyBorder="1" applyAlignment="1">
      <alignment horizontal="left" indent="3"/>
    </xf>
    <xf numFmtId="0" fontId="2" fillId="8" borderId="12" xfId="0" applyFont="1" applyFill="1" applyBorder="1" applyAlignment="1">
      <alignment horizontal="center"/>
    </xf>
    <xf numFmtId="167" fontId="2" fillId="8" borderId="7" xfId="0" applyNumberFormat="1" applyFont="1" applyFill="1" applyBorder="1"/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/>
    </xf>
    <xf numFmtId="166" fontId="2" fillId="6" borderId="3" xfId="0" applyNumberFormat="1" applyFont="1" applyFill="1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" fontId="2" fillId="6" borderId="3" xfId="0" applyNumberFormat="1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2" fontId="2" fillId="6" borderId="3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167" fontId="2" fillId="6" borderId="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4" xfId="0" applyFont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165" fontId="2" fillId="6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vertical="top" wrapText="1"/>
    </xf>
    <xf numFmtId="1" fontId="2" fillId="6" borderId="7" xfId="0" applyNumberFormat="1" applyFont="1" applyFill="1" applyBorder="1" applyAlignment="1">
      <alignment horizontal="center" vertical="top"/>
    </xf>
    <xf numFmtId="166" fontId="2" fillId="6" borderId="7" xfId="0" applyNumberFormat="1" applyFont="1" applyFill="1" applyBorder="1" applyAlignment="1">
      <alignment vertical="top"/>
    </xf>
    <xf numFmtId="0" fontId="2" fillId="10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8" borderId="3" xfId="0" applyNumberFormat="1" applyFont="1" applyFill="1" applyBorder="1"/>
    <xf numFmtId="2" fontId="2" fillId="6" borderId="3" xfId="0" applyNumberFormat="1" applyFont="1" applyFill="1" applyBorder="1" applyAlignment="1">
      <alignment horizontal="center" vertical="top"/>
    </xf>
    <xf numFmtId="167" fontId="2" fillId="6" borderId="3" xfId="0" applyNumberFormat="1" applyFont="1" applyFill="1" applyBorder="1" applyAlignment="1">
      <alignment horizontal="center" vertical="top"/>
    </xf>
    <xf numFmtId="2" fontId="2" fillId="6" borderId="9" xfId="0" applyNumberFormat="1" applyFont="1" applyFill="1" applyBorder="1" applyAlignment="1">
      <alignment horizontal="center" vertical="top"/>
    </xf>
    <xf numFmtId="2" fontId="2" fillId="6" borderId="7" xfId="0" applyNumberFormat="1" applyFont="1" applyFill="1" applyBorder="1" applyAlignment="1">
      <alignment horizontal="center" vertical="top"/>
    </xf>
    <xf numFmtId="167" fontId="2" fillId="6" borderId="7" xfId="0" applyNumberFormat="1" applyFont="1" applyFill="1" applyBorder="1" applyAlignment="1">
      <alignment horizontal="center" vertical="top"/>
    </xf>
    <xf numFmtId="2" fontId="2" fillId="6" borderId="10" xfId="0" applyNumberFormat="1" applyFont="1" applyFill="1" applyBorder="1" applyAlignment="1">
      <alignment horizontal="center" vertical="top"/>
    </xf>
    <xf numFmtId="165" fontId="2" fillId="6" borderId="3" xfId="0" applyNumberFormat="1" applyFont="1" applyFill="1" applyBorder="1" applyAlignment="1">
      <alignment horizontal="center" vertical="top"/>
    </xf>
    <xf numFmtId="165" fontId="2" fillId="6" borderId="7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166" fontId="2" fillId="11" borderId="3" xfId="0" applyNumberFormat="1" applyFont="1" applyFill="1" applyBorder="1" applyAlignment="1">
      <alignment horizontal="right"/>
    </xf>
    <xf numFmtId="166" fontId="2" fillId="11" borderId="3" xfId="0" applyNumberFormat="1" applyFont="1" applyFill="1" applyBorder="1"/>
    <xf numFmtId="166" fontId="2" fillId="11" borderId="3" xfId="0" applyNumberFormat="1" applyFont="1" applyFill="1" applyBorder="1" applyAlignment="1">
      <alignment horizontal="center"/>
    </xf>
    <xf numFmtId="167" fontId="2" fillId="11" borderId="3" xfId="0" applyNumberFormat="1" applyFont="1" applyFill="1" applyBorder="1"/>
    <xf numFmtId="2" fontId="2" fillId="11" borderId="3" xfId="0" applyNumberFormat="1" applyFont="1" applyFill="1" applyBorder="1"/>
    <xf numFmtId="2" fontId="2" fillId="11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indent="3"/>
    </xf>
    <xf numFmtId="166" fontId="2" fillId="6" borderId="5" xfId="0" applyNumberFormat="1" applyFont="1" applyFill="1" applyBorder="1"/>
    <xf numFmtId="2" fontId="2" fillId="6" borderId="5" xfId="0" applyNumberFormat="1" applyFont="1" applyFill="1" applyBorder="1" applyAlignment="1">
      <alignment horizontal="left" indent="3"/>
    </xf>
    <xf numFmtId="2" fontId="2" fillId="6" borderId="22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/>
    <xf numFmtId="167" fontId="2" fillId="6" borderId="3" xfId="0" applyNumberFormat="1" applyFont="1" applyFill="1" applyBorder="1"/>
    <xf numFmtId="2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3"/>
    </xf>
    <xf numFmtId="2" fontId="2" fillId="6" borderId="9" xfId="0" applyNumberFormat="1" applyFont="1" applyFill="1" applyBorder="1" applyAlignment="1">
      <alignment horizontal="left" indent="3"/>
    </xf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/>
    <xf numFmtId="166" fontId="2" fillId="12" borderId="5" xfId="0" applyNumberFormat="1" applyFont="1" applyFill="1" applyBorder="1"/>
    <xf numFmtId="166" fontId="2" fillId="12" borderId="5" xfId="0" applyNumberFormat="1" applyFont="1" applyFill="1" applyBorder="1" applyAlignment="1">
      <alignment horizontal="center"/>
    </xf>
    <xf numFmtId="167" fontId="2" fillId="12" borderId="5" xfId="0" applyNumberFormat="1" applyFont="1" applyFill="1" applyBorder="1"/>
    <xf numFmtId="2" fontId="2" fillId="12" borderId="5" xfId="0" applyNumberFormat="1" applyFont="1" applyFill="1" applyBorder="1"/>
    <xf numFmtId="2" fontId="2" fillId="12" borderId="5" xfId="0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 indent="3"/>
    </xf>
    <xf numFmtId="2" fontId="2" fillId="12" borderId="22" xfId="0" applyNumberFormat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/>
    <xf numFmtId="166" fontId="2" fillId="12" borderId="3" xfId="0" applyNumberFormat="1" applyFont="1" applyFill="1" applyBorder="1"/>
    <xf numFmtId="166" fontId="2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/>
    <xf numFmtId="2" fontId="2" fillId="12" borderId="3" xfId="0" applyNumberFormat="1" applyFont="1" applyFill="1" applyBorder="1"/>
    <xf numFmtId="2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 applyAlignment="1">
      <alignment horizontal="left" indent="3"/>
    </xf>
    <xf numFmtId="2" fontId="2" fillId="12" borderId="9" xfId="0" applyNumberFormat="1" applyFont="1" applyFill="1" applyBorder="1" applyAlignment="1">
      <alignment horizontal="left" indent="3"/>
    </xf>
    <xf numFmtId="0" fontId="2" fillId="12" borderId="7" xfId="0" applyFont="1" applyFill="1" applyBorder="1" applyAlignment="1">
      <alignment horizontal="center"/>
    </xf>
    <xf numFmtId="0" fontId="2" fillId="12" borderId="7" xfId="0" applyFont="1" applyFill="1" applyBorder="1"/>
    <xf numFmtId="166" fontId="2" fillId="12" borderId="7" xfId="0" applyNumberFormat="1" applyFont="1" applyFill="1" applyBorder="1"/>
    <xf numFmtId="166" fontId="2" fillId="12" borderId="7" xfId="0" applyNumberFormat="1" applyFont="1" applyFill="1" applyBorder="1" applyAlignment="1">
      <alignment horizontal="center"/>
    </xf>
    <xf numFmtId="167" fontId="2" fillId="12" borderId="7" xfId="0" applyNumberFormat="1" applyFont="1" applyFill="1" applyBorder="1"/>
    <xf numFmtId="2" fontId="2" fillId="12" borderId="7" xfId="0" applyNumberFormat="1" applyFont="1" applyFill="1" applyBorder="1"/>
    <xf numFmtId="2" fontId="2" fillId="12" borderId="7" xfId="0" applyNumberFormat="1" applyFont="1" applyFill="1" applyBorder="1" applyAlignment="1">
      <alignment horizontal="center"/>
    </xf>
    <xf numFmtId="2" fontId="2" fillId="12" borderId="7" xfId="0" applyNumberFormat="1" applyFont="1" applyFill="1" applyBorder="1" applyAlignment="1">
      <alignment horizontal="left" indent="3"/>
    </xf>
    <xf numFmtId="2" fontId="2" fillId="12" borderId="10" xfId="0" applyNumberFormat="1" applyFont="1" applyFill="1" applyBorder="1" applyAlignment="1">
      <alignment horizontal="left" indent="3"/>
    </xf>
    <xf numFmtId="2" fontId="2" fillId="10" borderId="12" xfId="0" applyNumberFormat="1" applyFont="1" applyFill="1" applyBorder="1" applyAlignment="1">
      <alignment horizontal="left" indent="3"/>
    </xf>
    <xf numFmtId="0" fontId="2" fillId="10" borderId="19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166" fontId="2" fillId="4" borderId="5" xfId="0" applyNumberFormat="1" applyFont="1" applyFill="1" applyBorder="1"/>
    <xf numFmtId="166" fontId="2" fillId="4" borderId="3" xfId="0" applyNumberFormat="1" applyFont="1" applyFill="1" applyBorder="1"/>
    <xf numFmtId="166" fontId="2" fillId="4" borderId="7" xfId="0" applyNumberFormat="1" applyFont="1" applyFill="1" applyBorder="1"/>
    <xf numFmtId="2" fontId="2" fillId="4" borderId="10" xfId="0" applyNumberFormat="1" applyFont="1" applyFill="1" applyBorder="1" applyAlignment="1">
      <alignment horizontal="left" indent="3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7" fillId="0" borderId="0" xfId="0" applyFont="1"/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7" fontId="2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left" indent="3"/>
    </xf>
    <xf numFmtId="0" fontId="2" fillId="5" borderId="3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left" indent="3"/>
    </xf>
    <xf numFmtId="2" fontId="2" fillId="5" borderId="9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15" borderId="3" xfId="0" applyFont="1" applyFill="1" applyBorder="1"/>
    <xf numFmtId="0" fontId="2" fillId="16" borderId="3" xfId="0" applyFont="1" applyFill="1" applyBorder="1" applyAlignment="1">
      <alignment horizontal="center"/>
    </xf>
    <xf numFmtId="2" fontId="2" fillId="16" borderId="3" xfId="0" applyNumberFormat="1" applyFont="1" applyFill="1" applyBorder="1" applyAlignment="1">
      <alignment horizontal="left" indent="3"/>
    </xf>
    <xf numFmtId="2" fontId="2" fillId="16" borderId="9" xfId="0" applyNumberFormat="1" applyFont="1" applyFill="1" applyBorder="1" applyAlignment="1">
      <alignment horizontal="left" indent="3"/>
    </xf>
    <xf numFmtId="0" fontId="2" fillId="16" borderId="5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left" indent="3"/>
    </xf>
    <xf numFmtId="2" fontId="2" fillId="16" borderId="10" xfId="0" applyNumberFormat="1" applyFont="1" applyFill="1" applyBorder="1" applyAlignment="1">
      <alignment horizontal="left" indent="3"/>
    </xf>
    <xf numFmtId="0" fontId="2" fillId="16" borderId="1" xfId="0" applyFont="1" applyFill="1" applyBorder="1" applyAlignment="1">
      <alignment horizontal="center"/>
    </xf>
    <xf numFmtId="167" fontId="2" fillId="4" borderId="12" xfId="0" applyNumberFormat="1" applyFont="1" applyFill="1" applyBorder="1"/>
    <xf numFmtId="0" fontId="2" fillId="15" borderId="7" xfId="0" applyFont="1" applyFill="1" applyBorder="1"/>
    <xf numFmtId="0" fontId="2" fillId="16" borderId="12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165" fontId="2" fillId="15" borderId="7" xfId="0" applyNumberFormat="1" applyFont="1" applyFill="1" applyBorder="1" applyAlignment="1">
      <alignment horizontal="center"/>
    </xf>
    <xf numFmtId="2" fontId="2" fillId="15" borderId="7" xfId="0" applyNumberFormat="1" applyFont="1" applyFill="1" applyBorder="1" applyAlignment="1">
      <alignment horizontal="center"/>
    </xf>
    <xf numFmtId="167" fontId="2" fillId="15" borderId="7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6" borderId="7" xfId="0" applyFont="1" applyFill="1" applyBorder="1"/>
    <xf numFmtId="165" fontId="2" fillId="16" borderId="7" xfId="0" applyNumberFormat="1" applyFont="1" applyFill="1" applyBorder="1"/>
    <xf numFmtId="165" fontId="2" fillId="16" borderId="7" xfId="0" applyNumberFormat="1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center"/>
    </xf>
    <xf numFmtId="167" fontId="2" fillId="16" borderId="7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left" indent="3"/>
    </xf>
    <xf numFmtId="166" fontId="2" fillId="4" borderId="12" xfId="0" applyNumberFormat="1" applyFont="1" applyFill="1" applyBorder="1"/>
    <xf numFmtId="1" fontId="2" fillId="15" borderId="7" xfId="0" applyNumberFormat="1" applyFont="1" applyFill="1" applyBorder="1" applyAlignment="1">
      <alignment horizontal="center"/>
    </xf>
    <xf numFmtId="166" fontId="2" fillId="8" borderId="3" xfId="0" applyNumberFormat="1" applyFont="1" applyFill="1" applyBorder="1"/>
    <xf numFmtId="166" fontId="2" fillId="16" borderId="3" xfId="0" applyNumberFormat="1" applyFont="1" applyFill="1" applyBorder="1"/>
    <xf numFmtId="1" fontId="2" fillId="16" borderId="7" xfId="0" applyNumberFormat="1" applyFont="1" applyFill="1" applyBorder="1" applyAlignment="1">
      <alignment horizontal="center"/>
    </xf>
    <xf numFmtId="2" fontId="2" fillId="16" borderId="10" xfId="0" applyNumberFormat="1" applyFont="1" applyFill="1" applyBorder="1" applyAlignment="1">
      <alignment horizontal="center"/>
    </xf>
    <xf numFmtId="166" fontId="2" fillId="8" borderId="5" xfId="0" applyNumberFormat="1" applyFont="1" applyFill="1" applyBorder="1"/>
    <xf numFmtId="167" fontId="2" fillId="16" borderId="7" xfId="0" applyNumberFormat="1" applyFont="1" applyFill="1" applyBorder="1"/>
    <xf numFmtId="0" fontId="2" fillId="15" borderId="1" xfId="0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left" indent="4"/>
    </xf>
    <xf numFmtId="166" fontId="2" fillId="8" borderId="12" xfId="0" applyNumberFormat="1" applyFont="1" applyFill="1" applyBorder="1"/>
    <xf numFmtId="2" fontId="2" fillId="8" borderId="12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4"/>
    </xf>
    <xf numFmtId="165" fontId="2" fillId="8" borderId="7" xfId="0" applyNumberFormat="1" applyFont="1" applyFill="1" applyBorder="1"/>
    <xf numFmtId="166" fontId="2" fillId="8" borderId="7" xfId="0" applyNumberFormat="1" applyFont="1" applyFill="1" applyBorder="1"/>
    <xf numFmtId="2" fontId="2" fillId="8" borderId="7" xfId="0" applyNumberFormat="1" applyFont="1" applyFill="1" applyBorder="1" applyAlignment="1">
      <alignment horizontal="left" indent="4"/>
    </xf>
    <xf numFmtId="0" fontId="2" fillId="16" borderId="12" xfId="0" applyFont="1" applyFill="1" applyBorder="1" applyAlignment="1">
      <alignment horizontal="center" vertical="top"/>
    </xf>
    <xf numFmtId="0" fontId="2" fillId="16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/>
    <xf numFmtId="2" fontId="2" fillId="4" borderId="3" xfId="0" applyNumberFormat="1" applyFont="1" applyFill="1" applyBorder="1"/>
    <xf numFmtId="2" fontId="2" fillId="4" borderId="3" xfId="0" applyNumberFormat="1" applyFont="1" applyFill="1" applyBorder="1" applyAlignment="1">
      <alignment horizontal="left" indent="3"/>
    </xf>
    <xf numFmtId="2" fontId="2" fillId="4" borderId="9" xfId="0" applyNumberFormat="1" applyFont="1" applyFill="1" applyBorder="1" applyAlignment="1">
      <alignment horizontal="left" indent="3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7" fontId="2" fillId="4" borderId="7" xfId="0" applyNumberFormat="1" applyFont="1" applyFill="1" applyBorder="1"/>
    <xf numFmtId="2" fontId="2" fillId="4" borderId="7" xfId="0" applyNumberFormat="1" applyFon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left" indent="3"/>
    </xf>
    <xf numFmtId="166" fontId="2" fillId="14" borderId="0" xfId="0" applyNumberFormat="1" applyFont="1" applyFill="1" applyBorder="1"/>
    <xf numFmtId="166" fontId="2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/>
    <xf numFmtId="2" fontId="2" fillId="14" borderId="0" xfId="0" applyNumberFormat="1" applyFont="1" applyFill="1" applyBorder="1"/>
    <xf numFmtId="2" fontId="2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left" indent="3"/>
    </xf>
    <xf numFmtId="0" fontId="2" fillId="14" borderId="0" xfId="0" applyFont="1" applyFill="1"/>
    <xf numFmtId="0" fontId="2" fillId="11" borderId="5" xfId="0" applyFont="1" applyFill="1" applyBorder="1" applyAlignment="1">
      <alignment horizontal="center"/>
    </xf>
    <xf numFmtId="0" fontId="12" fillId="8" borderId="7" xfId="0" applyFont="1" applyFill="1" applyBorder="1"/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3"/>
    </xf>
    <xf numFmtId="2" fontId="2" fillId="2" borderId="22" xfId="0" applyNumberFormat="1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166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left" indent="3"/>
    </xf>
    <xf numFmtId="2" fontId="2" fillId="2" borderId="9" xfId="0" applyNumberFormat="1" applyFont="1" applyFill="1" applyBorder="1" applyAlignment="1">
      <alignment horizontal="left" indent="3"/>
    </xf>
    <xf numFmtId="0" fontId="2" fillId="5" borderId="5" xfId="0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2" fillId="3" borderId="3" xfId="0" applyNumberFormat="1" applyFont="1" applyFill="1" applyBorder="1"/>
    <xf numFmtId="0" fontId="2" fillId="2" borderId="3" xfId="0" applyFont="1" applyFill="1" applyBorder="1"/>
    <xf numFmtId="167" fontId="2" fillId="2" borderId="3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167" fontId="2" fillId="2" borderId="7" xfId="0" applyNumberFormat="1" applyFont="1" applyFill="1" applyBorder="1"/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left" indent="3"/>
    </xf>
    <xf numFmtId="2" fontId="2" fillId="2" borderId="10" xfId="0" applyNumberFormat="1" applyFont="1" applyFill="1" applyBorder="1" applyAlignment="1">
      <alignment horizontal="left" indent="3"/>
    </xf>
    <xf numFmtId="0" fontId="2" fillId="5" borderId="3" xfId="0" applyFont="1" applyFill="1" applyBorder="1"/>
    <xf numFmtId="167" fontId="2" fillId="5" borderId="3" xfId="0" applyNumberFormat="1" applyFont="1" applyFill="1" applyBorder="1"/>
    <xf numFmtId="2" fontId="2" fillId="5" borderId="3" xfId="0" applyNumberFormat="1" applyFont="1" applyFill="1" applyBorder="1"/>
    <xf numFmtId="2" fontId="2" fillId="2" borderId="3" xfId="0" applyNumberFormat="1" applyFont="1" applyFill="1" applyBorder="1"/>
    <xf numFmtId="166" fontId="2" fillId="5" borderId="3" xfId="0" applyNumberFormat="1" applyFont="1" applyFill="1" applyBorder="1" applyAlignment="1">
      <alignment horizontal="left" indent="4"/>
    </xf>
    <xf numFmtId="2" fontId="2" fillId="2" borderId="3" xfId="0" applyNumberFormat="1" applyFont="1" applyFill="1" applyBorder="1" applyAlignment="1">
      <alignment horizontal="left" indent="4"/>
    </xf>
    <xf numFmtId="2" fontId="2" fillId="2" borderId="7" xfId="0" applyNumberFormat="1" applyFont="1" applyFill="1" applyBorder="1" applyAlignment="1">
      <alignment horizontal="left" indent="4"/>
    </xf>
    <xf numFmtId="0" fontId="2" fillId="2" borderId="5" xfId="0" applyFont="1" applyFill="1" applyBorder="1"/>
    <xf numFmtId="167" fontId="2" fillId="2" borderId="5" xfId="0" applyNumberFormat="1" applyFont="1" applyFill="1" applyBorder="1"/>
    <xf numFmtId="2" fontId="2" fillId="2" borderId="5" xfId="0" applyNumberFormat="1" applyFont="1" applyFill="1" applyBorder="1"/>
    <xf numFmtId="0" fontId="2" fillId="5" borderId="5" xfId="0" applyFont="1" applyFill="1" applyBorder="1"/>
    <xf numFmtId="0" fontId="2" fillId="11" borderId="3" xfId="6" applyFont="1" applyFill="1" applyBorder="1" applyAlignment="1">
      <alignment horizontal="left"/>
    </xf>
    <xf numFmtId="0" fontId="2" fillId="11" borderId="3" xfId="6" applyFont="1" applyFill="1" applyBorder="1" applyAlignment="1">
      <alignment horizontal="center"/>
    </xf>
    <xf numFmtId="166" fontId="2" fillId="11" borderId="3" xfId="6" applyNumberFormat="1" applyFont="1" applyFill="1" applyBorder="1" applyAlignment="1">
      <alignment horizontal="right"/>
    </xf>
    <xf numFmtId="166" fontId="2" fillId="11" borderId="3" xfId="6" applyNumberFormat="1" applyFont="1" applyFill="1" applyBorder="1"/>
    <xf numFmtId="166" fontId="2" fillId="11" borderId="3" xfId="6" applyNumberFormat="1" applyFont="1" applyFill="1" applyBorder="1" applyAlignment="1">
      <alignment horizontal="center"/>
    </xf>
    <xf numFmtId="167" fontId="2" fillId="11" borderId="3" xfId="6" applyNumberFormat="1" applyFont="1" applyFill="1" applyBorder="1"/>
    <xf numFmtId="2" fontId="2" fillId="11" borderId="3" xfId="6" applyNumberFormat="1" applyFont="1" applyFill="1" applyBorder="1"/>
    <xf numFmtId="2" fontId="2" fillId="11" borderId="3" xfId="6" applyNumberFormat="1" applyFont="1" applyFill="1" applyBorder="1" applyAlignment="1">
      <alignment horizontal="center"/>
    </xf>
    <xf numFmtId="2" fontId="2" fillId="11" borderId="3" xfId="6" applyNumberFormat="1" applyFont="1" applyFill="1" applyBorder="1" applyAlignment="1">
      <alignment horizontal="left" indent="3"/>
    </xf>
    <xf numFmtId="2" fontId="2" fillId="11" borderId="23" xfId="6" applyNumberFormat="1" applyFont="1" applyFill="1" applyBorder="1" applyAlignment="1">
      <alignment horizontal="left" indent="3"/>
    </xf>
    <xf numFmtId="0" fontId="2" fillId="6" borderId="5" xfId="6" applyFont="1" applyFill="1" applyBorder="1"/>
    <xf numFmtId="0" fontId="2" fillId="6" borderId="5" xfId="6" applyFont="1" applyFill="1" applyBorder="1" applyAlignment="1">
      <alignment horizontal="center"/>
    </xf>
    <xf numFmtId="166" fontId="2" fillId="6" borderId="5" xfId="6" applyNumberFormat="1" applyFont="1" applyFill="1" applyBorder="1"/>
    <xf numFmtId="166" fontId="2" fillId="6" borderId="5" xfId="6" applyNumberFormat="1" applyFont="1" applyFill="1" applyBorder="1" applyAlignment="1">
      <alignment horizontal="center"/>
    </xf>
    <xf numFmtId="167" fontId="2" fillId="6" borderId="5" xfId="6" applyNumberFormat="1" applyFont="1" applyFill="1" applyBorder="1"/>
    <xf numFmtId="2" fontId="2" fillId="6" borderId="5" xfId="6" applyNumberFormat="1" applyFont="1" applyFill="1" applyBorder="1"/>
    <xf numFmtId="2" fontId="2" fillId="6" borderId="5" xfId="6" applyNumberFormat="1" applyFont="1" applyFill="1" applyBorder="1" applyAlignment="1">
      <alignment horizontal="center"/>
    </xf>
    <xf numFmtId="2" fontId="2" fillId="6" borderId="5" xfId="6" applyNumberFormat="1" applyFont="1" applyFill="1" applyBorder="1" applyAlignment="1">
      <alignment horizontal="left" indent="3"/>
    </xf>
    <xf numFmtId="2" fontId="2" fillId="6" borderId="22" xfId="6" applyNumberFormat="1" applyFont="1" applyFill="1" applyBorder="1" applyAlignment="1">
      <alignment horizontal="left" indent="3"/>
    </xf>
    <xf numFmtId="0" fontId="2" fillId="6" borderId="3" xfId="6" applyFont="1" applyFill="1" applyBorder="1"/>
    <xf numFmtId="0" fontId="2" fillId="6" borderId="3" xfId="6" applyFont="1" applyFill="1" applyBorder="1" applyAlignment="1">
      <alignment horizontal="center"/>
    </xf>
    <xf numFmtId="166" fontId="2" fillId="6" borderId="3" xfId="6" applyNumberFormat="1" applyFont="1" applyFill="1" applyBorder="1"/>
    <xf numFmtId="166" fontId="2" fillId="6" borderId="3" xfId="6" applyNumberFormat="1" applyFont="1" applyFill="1" applyBorder="1" applyAlignment="1">
      <alignment horizontal="center"/>
    </xf>
    <xf numFmtId="167" fontId="2" fillId="6" borderId="3" xfId="6" applyNumberFormat="1" applyFont="1" applyFill="1" applyBorder="1"/>
    <xf numFmtId="2" fontId="2" fillId="6" borderId="3" xfId="6" applyNumberFormat="1" applyFont="1" applyFill="1" applyBorder="1"/>
    <xf numFmtId="2" fontId="2" fillId="6" borderId="3" xfId="6" applyNumberFormat="1" applyFont="1" applyFill="1" applyBorder="1" applyAlignment="1">
      <alignment horizontal="center"/>
    </xf>
    <xf numFmtId="2" fontId="2" fillId="6" borderId="3" xfId="6" applyNumberFormat="1" applyFont="1" applyFill="1" applyBorder="1" applyAlignment="1">
      <alignment horizontal="left" indent="3"/>
    </xf>
    <xf numFmtId="2" fontId="2" fillId="6" borderId="9" xfId="6" applyNumberFormat="1" applyFont="1" applyFill="1" applyBorder="1" applyAlignment="1">
      <alignment horizontal="left" indent="3"/>
    </xf>
    <xf numFmtId="0" fontId="2" fillId="12" borderId="5" xfId="6" applyFont="1" applyFill="1" applyBorder="1"/>
    <xf numFmtId="0" fontId="2" fillId="12" borderId="5" xfId="6" applyFont="1" applyFill="1" applyBorder="1" applyAlignment="1">
      <alignment horizontal="center"/>
    </xf>
    <xf numFmtId="166" fontId="2" fillId="12" borderId="5" xfId="6" applyNumberFormat="1" applyFont="1" applyFill="1" applyBorder="1"/>
    <xf numFmtId="166" fontId="2" fillId="12" borderId="5" xfId="6" applyNumberFormat="1" applyFont="1" applyFill="1" applyBorder="1" applyAlignment="1">
      <alignment horizontal="center"/>
    </xf>
    <xf numFmtId="167" fontId="2" fillId="12" borderId="5" xfId="6" applyNumberFormat="1" applyFont="1" applyFill="1" applyBorder="1"/>
    <xf numFmtId="2" fontId="2" fillId="12" borderId="5" xfId="6" applyNumberFormat="1" applyFont="1" applyFill="1" applyBorder="1"/>
    <xf numFmtId="2" fontId="2" fillId="12" borderId="5" xfId="6" applyNumberFormat="1" applyFont="1" applyFill="1" applyBorder="1" applyAlignment="1">
      <alignment horizontal="center"/>
    </xf>
    <xf numFmtId="2" fontId="2" fillId="12" borderId="5" xfId="6" applyNumberFormat="1" applyFont="1" applyFill="1" applyBorder="1" applyAlignment="1">
      <alignment horizontal="left" indent="3"/>
    </xf>
    <xf numFmtId="2" fontId="2" fillId="12" borderId="22" xfId="6" applyNumberFormat="1" applyFont="1" applyFill="1" applyBorder="1" applyAlignment="1">
      <alignment horizontal="left" indent="3"/>
    </xf>
    <xf numFmtId="0" fontId="2" fillId="12" borderId="3" xfId="6" applyFont="1" applyFill="1" applyBorder="1"/>
    <xf numFmtId="0" fontId="2" fillId="12" borderId="3" xfId="6" applyFont="1" applyFill="1" applyBorder="1" applyAlignment="1">
      <alignment horizontal="center"/>
    </xf>
    <xf numFmtId="166" fontId="2" fillId="12" borderId="3" xfId="6" applyNumberFormat="1" applyFont="1" applyFill="1" applyBorder="1"/>
    <xf numFmtId="166" fontId="2" fillId="12" borderId="3" xfId="6" applyNumberFormat="1" applyFont="1" applyFill="1" applyBorder="1" applyAlignment="1">
      <alignment horizontal="center"/>
    </xf>
    <xf numFmtId="167" fontId="2" fillId="12" borderId="3" xfId="6" applyNumberFormat="1" applyFont="1" applyFill="1" applyBorder="1"/>
    <xf numFmtId="2" fontId="2" fillId="12" borderId="3" xfId="6" applyNumberFormat="1" applyFont="1" applyFill="1" applyBorder="1"/>
    <xf numFmtId="2" fontId="2" fillId="12" borderId="3" xfId="6" applyNumberFormat="1" applyFont="1" applyFill="1" applyBorder="1" applyAlignment="1">
      <alignment horizontal="center"/>
    </xf>
    <xf numFmtId="2" fontId="2" fillId="12" borderId="3" xfId="6" applyNumberFormat="1" applyFont="1" applyFill="1" applyBorder="1" applyAlignment="1">
      <alignment horizontal="left" indent="3"/>
    </xf>
    <xf numFmtId="2" fontId="2" fillId="12" borderId="9" xfId="6" applyNumberFormat="1" applyFont="1" applyFill="1" applyBorder="1" applyAlignment="1">
      <alignment horizontal="left" indent="3"/>
    </xf>
    <xf numFmtId="0" fontId="2" fillId="12" borderId="7" xfId="6" applyFont="1" applyFill="1" applyBorder="1"/>
    <xf numFmtId="0" fontId="2" fillId="12" borderId="7" xfId="6" applyFont="1" applyFill="1" applyBorder="1" applyAlignment="1">
      <alignment horizontal="center"/>
    </xf>
    <xf numFmtId="166" fontId="2" fillId="12" borderId="7" xfId="6" applyNumberFormat="1" applyFont="1" applyFill="1" applyBorder="1"/>
    <xf numFmtId="166" fontId="2" fillId="12" borderId="7" xfId="6" applyNumberFormat="1" applyFont="1" applyFill="1" applyBorder="1" applyAlignment="1">
      <alignment horizontal="center"/>
    </xf>
    <xf numFmtId="167" fontId="2" fillId="12" borderId="7" xfId="6" applyNumberFormat="1" applyFont="1" applyFill="1" applyBorder="1"/>
    <xf numFmtId="2" fontId="2" fillId="12" borderId="7" xfId="6" applyNumberFormat="1" applyFont="1" applyFill="1" applyBorder="1"/>
    <xf numFmtId="2" fontId="2" fillId="12" borderId="7" xfId="6" applyNumberFormat="1" applyFont="1" applyFill="1" applyBorder="1" applyAlignment="1">
      <alignment horizontal="center"/>
    </xf>
    <xf numFmtId="2" fontId="2" fillId="12" borderId="7" xfId="6" applyNumberFormat="1" applyFont="1" applyFill="1" applyBorder="1" applyAlignment="1">
      <alignment horizontal="left" indent="3"/>
    </xf>
    <xf numFmtId="2" fontId="2" fillId="12" borderId="10" xfId="6" applyNumberFormat="1" applyFont="1" applyFill="1" applyBorder="1" applyAlignment="1">
      <alignment horizontal="left" indent="3"/>
    </xf>
    <xf numFmtId="0" fontId="2" fillId="13" borderId="7" xfId="6" applyFont="1" applyFill="1" applyBorder="1"/>
    <xf numFmtId="0" fontId="2" fillId="13" borderId="7" xfId="6" applyFont="1" applyFill="1" applyBorder="1" applyAlignment="1">
      <alignment horizontal="center"/>
    </xf>
    <xf numFmtId="166" fontId="2" fillId="13" borderId="7" xfId="6" applyNumberFormat="1" applyFont="1" applyFill="1" applyBorder="1"/>
    <xf numFmtId="166" fontId="2" fillId="13" borderId="7" xfId="6" applyNumberFormat="1" applyFont="1" applyFill="1" applyBorder="1" applyAlignment="1">
      <alignment horizontal="center"/>
    </xf>
    <xf numFmtId="167" fontId="2" fillId="13" borderId="7" xfId="6" applyNumberFormat="1" applyFont="1" applyFill="1" applyBorder="1"/>
    <xf numFmtId="2" fontId="2" fillId="13" borderId="7" xfId="6" applyNumberFormat="1" applyFont="1" applyFill="1" applyBorder="1"/>
    <xf numFmtId="2" fontId="2" fillId="13" borderId="7" xfId="6" applyNumberFormat="1" applyFont="1" applyFill="1" applyBorder="1" applyAlignment="1">
      <alignment horizontal="center"/>
    </xf>
    <xf numFmtId="2" fontId="2" fillId="13" borderId="10" xfId="6" applyNumberFormat="1" applyFont="1" applyFill="1" applyBorder="1" applyAlignment="1">
      <alignment horizontal="left" indent="3"/>
    </xf>
    <xf numFmtId="0" fontId="2" fillId="4" borderId="5" xfId="6" applyFont="1" applyFill="1" applyBorder="1"/>
    <xf numFmtId="0" fontId="2" fillId="4" borderId="5" xfId="6" applyFont="1" applyFill="1" applyBorder="1" applyAlignment="1">
      <alignment horizontal="center"/>
    </xf>
    <xf numFmtId="166" fontId="2" fillId="4" borderId="5" xfId="6" applyNumberFormat="1" applyFont="1" applyFill="1" applyBorder="1"/>
    <xf numFmtId="166" fontId="2" fillId="4" borderId="5" xfId="6" applyNumberFormat="1" applyFont="1" applyFill="1" applyBorder="1" applyAlignment="1">
      <alignment horizontal="center"/>
    </xf>
    <xf numFmtId="167" fontId="2" fillId="4" borderId="5" xfId="6" applyNumberFormat="1" applyFont="1" applyFill="1" applyBorder="1"/>
    <xf numFmtId="2" fontId="2" fillId="4" borderId="5" xfId="6" applyNumberFormat="1" applyFont="1" applyFill="1" applyBorder="1"/>
    <xf numFmtId="2" fontId="2" fillId="4" borderId="5" xfId="6" applyNumberFormat="1" applyFont="1" applyFill="1" applyBorder="1" applyAlignment="1">
      <alignment horizontal="center"/>
    </xf>
    <xf numFmtId="2" fontId="2" fillId="4" borderId="5" xfId="6" applyNumberFormat="1" applyFont="1" applyFill="1" applyBorder="1" applyAlignment="1">
      <alignment horizontal="left" indent="3"/>
    </xf>
    <xf numFmtId="2" fontId="2" fillId="4" borderId="22" xfId="6" applyNumberFormat="1" applyFont="1" applyFill="1" applyBorder="1" applyAlignment="1">
      <alignment horizontal="left" indent="3"/>
    </xf>
    <xf numFmtId="0" fontId="2" fillId="4" borderId="3" xfId="6" applyFont="1" applyFill="1" applyBorder="1"/>
    <xf numFmtId="0" fontId="2" fillId="4" borderId="3" xfId="6" applyFont="1" applyFill="1" applyBorder="1" applyAlignment="1">
      <alignment horizontal="center"/>
    </xf>
    <xf numFmtId="166" fontId="2" fillId="4" borderId="3" xfId="6" applyNumberFormat="1" applyFont="1" applyFill="1" applyBorder="1"/>
    <xf numFmtId="166" fontId="2" fillId="4" borderId="3" xfId="6" applyNumberFormat="1" applyFont="1" applyFill="1" applyBorder="1" applyAlignment="1">
      <alignment horizontal="center"/>
    </xf>
    <xf numFmtId="167" fontId="2" fillId="4" borderId="3" xfId="6" applyNumberFormat="1" applyFont="1" applyFill="1" applyBorder="1"/>
    <xf numFmtId="2" fontId="2" fillId="4" borderId="3" xfId="6" applyNumberFormat="1" applyFont="1" applyFill="1" applyBorder="1"/>
    <xf numFmtId="2" fontId="2" fillId="4" borderId="3" xfId="6" applyNumberFormat="1" applyFont="1" applyFill="1" applyBorder="1" applyAlignment="1">
      <alignment horizontal="center"/>
    </xf>
    <xf numFmtId="2" fontId="2" fillId="4" borderId="3" xfId="6" applyNumberFormat="1" applyFont="1" applyFill="1" applyBorder="1" applyAlignment="1">
      <alignment horizontal="left" indent="3"/>
    </xf>
    <xf numFmtId="2" fontId="2" fillId="4" borderId="9" xfId="6" applyNumberFormat="1" applyFont="1" applyFill="1" applyBorder="1" applyAlignment="1">
      <alignment horizontal="left" indent="3"/>
    </xf>
    <xf numFmtId="0" fontId="2" fillId="4" borderId="7" xfId="6" applyFont="1" applyFill="1" applyBorder="1"/>
    <xf numFmtId="0" fontId="2" fillId="4" borderId="7" xfId="6" applyFont="1" applyFill="1" applyBorder="1" applyAlignment="1">
      <alignment horizontal="center"/>
    </xf>
    <xf numFmtId="166" fontId="2" fillId="4" borderId="7" xfId="6" applyNumberFormat="1" applyFont="1" applyFill="1" applyBorder="1"/>
    <xf numFmtId="166" fontId="2" fillId="4" borderId="7" xfId="6" applyNumberFormat="1" applyFont="1" applyFill="1" applyBorder="1" applyAlignment="1">
      <alignment horizontal="center"/>
    </xf>
    <xf numFmtId="167" fontId="2" fillId="4" borderId="7" xfId="6" applyNumberFormat="1" applyFont="1" applyFill="1" applyBorder="1"/>
    <xf numFmtId="2" fontId="2" fillId="4" borderId="7" xfId="6" applyNumberFormat="1" applyFont="1" applyFill="1" applyBorder="1"/>
    <xf numFmtId="2" fontId="2" fillId="4" borderId="7" xfId="6" applyNumberFormat="1" applyFont="1" applyFill="1" applyBorder="1" applyAlignment="1">
      <alignment horizontal="center"/>
    </xf>
    <xf numFmtId="2" fontId="2" fillId="4" borderId="7" xfId="6" applyNumberFormat="1" applyFont="1" applyFill="1" applyBorder="1" applyAlignment="1">
      <alignment horizontal="left" indent="3"/>
    </xf>
    <xf numFmtId="2" fontId="2" fillId="4" borderId="10" xfId="6" applyNumberFormat="1" applyFont="1" applyFill="1" applyBorder="1" applyAlignment="1">
      <alignment horizontal="left" indent="3"/>
    </xf>
    <xf numFmtId="0" fontId="2" fillId="11" borderId="3" xfId="7" applyFont="1" applyFill="1" applyBorder="1" applyAlignment="1">
      <alignment horizontal="left"/>
    </xf>
    <xf numFmtId="0" fontId="2" fillId="11" borderId="3" xfId="7" applyFont="1" applyFill="1" applyBorder="1" applyAlignment="1">
      <alignment horizontal="center"/>
    </xf>
    <xf numFmtId="166" fontId="2" fillId="11" borderId="3" xfId="7" applyNumberFormat="1" applyFont="1" applyFill="1" applyBorder="1" applyAlignment="1">
      <alignment horizontal="right"/>
    </xf>
    <xf numFmtId="166" fontId="2" fillId="11" borderId="3" xfId="7" applyNumberFormat="1" applyFont="1" applyFill="1" applyBorder="1"/>
    <xf numFmtId="166" fontId="2" fillId="11" borderId="3" xfId="7" applyNumberFormat="1" applyFont="1" applyFill="1" applyBorder="1" applyAlignment="1">
      <alignment horizontal="center"/>
    </xf>
    <xf numFmtId="167" fontId="2" fillId="11" borderId="3" xfId="7" applyNumberFormat="1" applyFont="1" applyFill="1" applyBorder="1"/>
    <xf numFmtId="2" fontId="2" fillId="11" borderId="3" xfId="7" applyNumberFormat="1" applyFont="1" applyFill="1" applyBorder="1"/>
    <xf numFmtId="2" fontId="2" fillId="11" borderId="3" xfId="7" applyNumberFormat="1" applyFont="1" applyFill="1" applyBorder="1" applyAlignment="1">
      <alignment horizontal="center"/>
    </xf>
    <xf numFmtId="2" fontId="2" fillId="11" borderId="3" xfId="7" applyNumberFormat="1" applyFont="1" applyFill="1" applyBorder="1" applyAlignment="1">
      <alignment horizontal="left" indent="3"/>
    </xf>
    <xf numFmtId="2" fontId="2" fillId="11" borderId="23" xfId="7" applyNumberFormat="1" applyFont="1" applyFill="1" applyBorder="1" applyAlignment="1">
      <alignment horizontal="left" indent="3"/>
    </xf>
    <xf numFmtId="0" fontId="2" fillId="6" borderId="5" xfId="7" applyFont="1" applyFill="1" applyBorder="1"/>
    <xf numFmtId="0" fontId="2" fillId="6" borderId="5" xfId="7" applyFont="1" applyFill="1" applyBorder="1" applyAlignment="1">
      <alignment horizontal="center"/>
    </xf>
    <xf numFmtId="166" fontId="2" fillId="6" borderId="5" xfId="7" applyNumberFormat="1" applyFont="1" applyFill="1" applyBorder="1"/>
    <xf numFmtId="166" fontId="2" fillId="6" borderId="5" xfId="7" applyNumberFormat="1" applyFont="1" applyFill="1" applyBorder="1" applyAlignment="1">
      <alignment horizontal="center"/>
    </xf>
    <xf numFmtId="167" fontId="2" fillId="6" borderId="5" xfId="7" applyNumberFormat="1" applyFont="1" applyFill="1" applyBorder="1"/>
    <xf numFmtId="2" fontId="2" fillId="6" borderId="5" xfId="7" applyNumberFormat="1" applyFont="1" applyFill="1" applyBorder="1"/>
    <xf numFmtId="2" fontId="2" fillId="6" borderId="5" xfId="7" applyNumberFormat="1" applyFont="1" applyFill="1" applyBorder="1" applyAlignment="1">
      <alignment horizontal="center"/>
    </xf>
    <xf numFmtId="2" fontId="2" fillId="6" borderId="5" xfId="7" applyNumberFormat="1" applyFont="1" applyFill="1" applyBorder="1" applyAlignment="1">
      <alignment horizontal="left" indent="3"/>
    </xf>
    <xf numFmtId="2" fontId="2" fillId="6" borderId="22" xfId="7" applyNumberFormat="1" applyFont="1" applyFill="1" applyBorder="1" applyAlignment="1">
      <alignment horizontal="left" indent="3"/>
    </xf>
    <xf numFmtId="0" fontId="2" fillId="6" borderId="3" xfId="7" applyFont="1" applyFill="1" applyBorder="1"/>
    <xf numFmtId="0" fontId="2" fillId="6" borderId="3" xfId="7" applyFont="1" applyFill="1" applyBorder="1" applyAlignment="1">
      <alignment horizontal="center"/>
    </xf>
    <xf numFmtId="166" fontId="2" fillId="6" borderId="3" xfId="7" applyNumberFormat="1" applyFont="1" applyFill="1" applyBorder="1"/>
    <xf numFmtId="166" fontId="2" fillId="6" borderId="3" xfId="7" applyNumberFormat="1" applyFont="1" applyFill="1" applyBorder="1" applyAlignment="1">
      <alignment horizontal="center"/>
    </xf>
    <xf numFmtId="167" fontId="2" fillId="6" borderId="3" xfId="7" applyNumberFormat="1" applyFont="1" applyFill="1" applyBorder="1"/>
    <xf numFmtId="2" fontId="2" fillId="6" borderId="3" xfId="7" applyNumberFormat="1" applyFont="1" applyFill="1" applyBorder="1"/>
    <xf numFmtId="2" fontId="2" fillId="6" borderId="3" xfId="7" applyNumberFormat="1" applyFont="1" applyFill="1" applyBorder="1" applyAlignment="1">
      <alignment horizontal="center"/>
    </xf>
    <xf numFmtId="2" fontId="2" fillId="6" borderId="3" xfId="7" applyNumberFormat="1" applyFont="1" applyFill="1" applyBorder="1" applyAlignment="1">
      <alignment horizontal="left" indent="3"/>
    </xf>
    <xf numFmtId="2" fontId="2" fillId="6" borderId="9" xfId="7" applyNumberFormat="1" applyFont="1" applyFill="1" applyBorder="1" applyAlignment="1">
      <alignment horizontal="left" indent="3"/>
    </xf>
    <xf numFmtId="0" fontId="2" fillId="12" borderId="5" xfId="7" applyFont="1" applyFill="1" applyBorder="1"/>
    <xf numFmtId="0" fontId="2" fillId="12" borderId="5" xfId="7" applyFont="1" applyFill="1" applyBorder="1" applyAlignment="1">
      <alignment horizontal="center"/>
    </xf>
    <xf numFmtId="166" fontId="2" fillId="12" borderId="5" xfId="7" applyNumberFormat="1" applyFont="1" applyFill="1" applyBorder="1"/>
    <xf numFmtId="166" fontId="2" fillId="12" borderId="5" xfId="7" applyNumberFormat="1" applyFont="1" applyFill="1" applyBorder="1" applyAlignment="1">
      <alignment horizontal="center"/>
    </xf>
    <xf numFmtId="167" fontId="2" fillId="12" borderId="5" xfId="7" applyNumberFormat="1" applyFont="1" applyFill="1" applyBorder="1"/>
    <xf numFmtId="2" fontId="2" fillId="12" borderId="5" xfId="7" applyNumberFormat="1" applyFont="1" applyFill="1" applyBorder="1"/>
    <xf numFmtId="2" fontId="2" fillId="12" borderId="5" xfId="7" applyNumberFormat="1" applyFont="1" applyFill="1" applyBorder="1" applyAlignment="1">
      <alignment horizontal="center"/>
    </xf>
    <xf numFmtId="2" fontId="2" fillId="12" borderId="5" xfId="7" applyNumberFormat="1" applyFont="1" applyFill="1" applyBorder="1" applyAlignment="1">
      <alignment horizontal="left" indent="3"/>
    </xf>
    <xf numFmtId="2" fontId="2" fillId="12" borderId="22" xfId="7" applyNumberFormat="1" applyFont="1" applyFill="1" applyBorder="1" applyAlignment="1">
      <alignment horizontal="left" indent="3"/>
    </xf>
    <xf numFmtId="0" fontId="2" fillId="12" borderId="3" xfId="7" applyFont="1" applyFill="1" applyBorder="1"/>
    <xf numFmtId="0" fontId="2" fillId="12" borderId="3" xfId="7" applyFont="1" applyFill="1" applyBorder="1" applyAlignment="1">
      <alignment horizontal="center"/>
    </xf>
    <xf numFmtId="166" fontId="2" fillId="12" borderId="3" xfId="7" applyNumberFormat="1" applyFont="1" applyFill="1" applyBorder="1"/>
    <xf numFmtId="166" fontId="2" fillId="12" borderId="3" xfId="7" applyNumberFormat="1" applyFont="1" applyFill="1" applyBorder="1" applyAlignment="1">
      <alignment horizontal="center"/>
    </xf>
    <xf numFmtId="167" fontId="2" fillId="12" borderId="3" xfId="7" applyNumberFormat="1" applyFont="1" applyFill="1" applyBorder="1"/>
    <xf numFmtId="2" fontId="2" fillId="12" borderId="3" xfId="7" applyNumberFormat="1" applyFont="1" applyFill="1" applyBorder="1"/>
    <xf numFmtId="2" fontId="2" fillId="12" borderId="3" xfId="7" applyNumberFormat="1" applyFont="1" applyFill="1" applyBorder="1" applyAlignment="1">
      <alignment horizontal="center"/>
    </xf>
    <xf numFmtId="2" fontId="2" fillId="12" borderId="3" xfId="7" applyNumberFormat="1" applyFont="1" applyFill="1" applyBorder="1" applyAlignment="1">
      <alignment horizontal="left" indent="3"/>
    </xf>
    <xf numFmtId="2" fontId="2" fillId="12" borderId="9" xfId="7" applyNumberFormat="1" applyFont="1" applyFill="1" applyBorder="1" applyAlignment="1">
      <alignment horizontal="left" indent="3"/>
    </xf>
    <xf numFmtId="0" fontId="2" fillId="12" borderId="7" xfId="7" applyFont="1" applyFill="1" applyBorder="1"/>
    <xf numFmtId="0" fontId="2" fillId="12" borderId="7" xfId="7" applyFont="1" applyFill="1" applyBorder="1" applyAlignment="1">
      <alignment horizontal="center"/>
    </xf>
    <xf numFmtId="166" fontId="2" fillId="12" borderId="7" xfId="7" applyNumberFormat="1" applyFont="1" applyFill="1" applyBorder="1"/>
    <xf numFmtId="166" fontId="2" fillId="12" borderId="7" xfId="7" applyNumberFormat="1" applyFont="1" applyFill="1" applyBorder="1" applyAlignment="1">
      <alignment horizontal="center"/>
    </xf>
    <xf numFmtId="167" fontId="2" fillId="12" borderId="7" xfId="7" applyNumberFormat="1" applyFont="1" applyFill="1" applyBorder="1"/>
    <xf numFmtId="2" fontId="2" fillId="12" borderId="7" xfId="7" applyNumberFormat="1" applyFont="1" applyFill="1" applyBorder="1"/>
    <xf numFmtId="2" fontId="2" fillId="12" borderId="7" xfId="7" applyNumberFormat="1" applyFont="1" applyFill="1" applyBorder="1" applyAlignment="1">
      <alignment horizontal="center"/>
    </xf>
    <xf numFmtId="2" fontId="2" fillId="12" borderId="7" xfId="7" applyNumberFormat="1" applyFont="1" applyFill="1" applyBorder="1" applyAlignment="1">
      <alignment horizontal="left" indent="3"/>
    </xf>
    <xf numFmtId="2" fontId="2" fillId="12" borderId="10" xfId="7" applyNumberFormat="1" applyFont="1" applyFill="1" applyBorder="1" applyAlignment="1">
      <alignment horizontal="left" indent="3"/>
    </xf>
    <xf numFmtId="2" fontId="2" fillId="11" borderId="17" xfId="6" applyNumberFormat="1" applyFont="1" applyFill="1" applyBorder="1" applyAlignment="1">
      <alignment horizontal="left" indent="3"/>
    </xf>
    <xf numFmtId="0" fontId="2" fillId="11" borderId="7" xfId="0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center" vertical="center"/>
    </xf>
    <xf numFmtId="2" fontId="2" fillId="11" borderId="7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22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13" borderId="9" xfId="0" applyNumberFormat="1" applyFont="1" applyFill="1" applyBorder="1" applyAlignment="1">
      <alignment horizontal="center" vertical="center"/>
    </xf>
    <xf numFmtId="2" fontId="2" fillId="13" borderId="7" xfId="0" applyNumberFormat="1" applyFont="1" applyFill="1" applyBorder="1" applyAlignment="1">
      <alignment horizontal="left" vertical="center"/>
    </xf>
    <xf numFmtId="2" fontId="2" fillId="13" borderId="7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left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166" fontId="2" fillId="12" borderId="5" xfId="0" applyNumberFormat="1" applyFont="1" applyFill="1" applyBorder="1" applyAlignment="1">
      <alignment horizontal="center" vertical="center"/>
    </xf>
    <xf numFmtId="167" fontId="2" fillId="12" borderId="5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166" fontId="2" fillId="12" borderId="3" xfId="0" applyNumberFormat="1" applyFont="1" applyFill="1" applyBorder="1" applyAlignment="1">
      <alignment horizontal="center" vertical="center"/>
    </xf>
    <xf numFmtId="167" fontId="2" fillId="12" borderId="3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vertical="center"/>
    </xf>
    <xf numFmtId="0" fontId="2" fillId="12" borderId="7" xfId="0" applyFont="1" applyFill="1" applyBorder="1" applyAlignment="1">
      <alignment horizontal="center" vertical="center"/>
    </xf>
    <xf numFmtId="166" fontId="2" fillId="12" borderId="7" xfId="0" applyNumberFormat="1" applyFont="1" applyFill="1" applyBorder="1" applyAlignment="1">
      <alignment horizontal="center" vertical="center"/>
    </xf>
    <xf numFmtId="167" fontId="2" fillId="12" borderId="7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165" fontId="2" fillId="2" borderId="7" xfId="0" applyNumberFormat="1" applyFont="1" applyFill="1" applyBorder="1"/>
    <xf numFmtId="165" fontId="2" fillId="2" borderId="5" xfId="0" applyNumberFormat="1" applyFont="1" applyFill="1" applyBorder="1"/>
    <xf numFmtId="2" fontId="2" fillId="2" borderId="5" xfId="0" applyNumberFormat="1" applyFont="1" applyFill="1" applyBorder="1" applyAlignment="1">
      <alignment horizontal="left" indent="4"/>
    </xf>
    <xf numFmtId="2" fontId="2" fillId="2" borderId="22" xfId="0" applyNumberFormat="1" applyFont="1" applyFill="1" applyBorder="1" applyAlignment="1" applyProtection="1">
      <alignment horizontal="left" indent="3"/>
    </xf>
    <xf numFmtId="166" fontId="2" fillId="2" borderId="3" xfId="0" applyNumberFormat="1" applyFont="1" applyFill="1" applyBorder="1" applyProtection="1">
      <protection locked="0"/>
    </xf>
    <xf numFmtId="167" fontId="2" fillId="2" borderId="3" xfId="0" applyNumberFormat="1" applyFont="1" applyFill="1" applyBorder="1" applyProtection="1"/>
    <xf numFmtId="2" fontId="2" fillId="2" borderId="3" xfId="0" applyNumberFormat="1" applyFont="1" applyFill="1" applyBorder="1" applyAlignment="1" applyProtection="1">
      <alignment horizontal="left" indent="3"/>
    </xf>
    <xf numFmtId="2" fontId="2" fillId="2" borderId="9" xfId="0" applyNumberFormat="1" applyFont="1" applyFill="1" applyBorder="1" applyAlignment="1" applyProtection="1">
      <alignment horizontal="left" indent="3"/>
    </xf>
    <xf numFmtId="166" fontId="2" fillId="3" borderId="5" xfId="0" applyNumberFormat="1" applyFont="1" applyFill="1" applyBorder="1" applyProtection="1">
      <protection locked="0"/>
    </xf>
    <xf numFmtId="167" fontId="2" fillId="3" borderId="3" xfId="0" applyNumberFormat="1" applyFont="1" applyFill="1" applyBorder="1" applyProtection="1"/>
    <xf numFmtId="166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left" indent="3"/>
    </xf>
    <xf numFmtId="2" fontId="2" fillId="3" borderId="9" xfId="0" applyNumberFormat="1" applyFont="1" applyFill="1" applyBorder="1" applyAlignment="1" applyProtection="1">
      <alignment horizontal="left" indent="3"/>
    </xf>
    <xf numFmtId="167" fontId="2" fillId="4" borderId="3" xfId="0" applyNumberFormat="1" applyFont="1" applyFill="1" applyBorder="1" applyProtection="1"/>
    <xf numFmtId="166" fontId="2" fillId="4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left" indent="3"/>
    </xf>
    <xf numFmtId="2" fontId="2" fillId="4" borderId="9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8" borderId="7" xfId="0" applyNumberFormat="1" applyFont="1" applyFill="1" applyBorder="1" applyAlignment="1">
      <alignment horizontal="left" indent="4"/>
    </xf>
    <xf numFmtId="0" fontId="9" fillId="10" borderId="12" xfId="4" applyFont="1" applyFill="1" applyBorder="1"/>
    <xf numFmtId="0" fontId="9" fillId="10" borderId="12" xfId="4" applyFont="1" applyFill="1" applyBorder="1" applyAlignment="1">
      <alignment horizontal="center"/>
    </xf>
    <xf numFmtId="166" fontId="2" fillId="10" borderId="12" xfId="4" applyNumberFormat="1" applyFont="1" applyFill="1" applyBorder="1"/>
    <xf numFmtId="166" fontId="2" fillId="10" borderId="12" xfId="4" applyNumberFormat="1" applyFont="1" applyFill="1" applyBorder="1" applyAlignment="1">
      <alignment horizontal="center"/>
    </xf>
    <xf numFmtId="167" fontId="2" fillId="10" borderId="12" xfId="4" applyNumberFormat="1" applyFont="1" applyFill="1" applyBorder="1"/>
    <xf numFmtId="2" fontId="2" fillId="10" borderId="12" xfId="4" applyNumberFormat="1" applyFont="1" applyFill="1" applyBorder="1"/>
    <xf numFmtId="2" fontId="2" fillId="10" borderId="12" xfId="4" applyNumberFormat="1" applyFont="1" applyFill="1" applyBorder="1" applyAlignment="1">
      <alignment horizontal="center"/>
    </xf>
    <xf numFmtId="2" fontId="2" fillId="10" borderId="12" xfId="4" applyNumberFormat="1" applyFont="1" applyFill="1" applyBorder="1" applyAlignment="1">
      <alignment horizontal="left" indent="3"/>
    </xf>
    <xf numFmtId="2" fontId="2" fillId="10" borderId="23" xfId="4" applyNumberFormat="1" applyFont="1" applyFill="1" applyBorder="1" applyAlignment="1">
      <alignment horizontal="left" indent="3"/>
    </xf>
    <xf numFmtId="0" fontId="2" fillId="13" borderId="3" xfId="4" applyFont="1" applyFill="1" applyBorder="1"/>
    <xf numFmtId="0" fontId="2" fillId="13" borderId="3" xfId="4" applyFont="1" applyFill="1" applyBorder="1" applyAlignment="1">
      <alignment horizontal="center"/>
    </xf>
    <xf numFmtId="166" fontId="2" fillId="13" borderId="3" xfId="4" applyNumberFormat="1" applyFont="1" applyFill="1" applyBorder="1"/>
    <xf numFmtId="166" fontId="2" fillId="13" borderId="3" xfId="4" applyNumberFormat="1" applyFont="1" applyFill="1" applyBorder="1" applyAlignment="1">
      <alignment horizontal="center"/>
    </xf>
    <xf numFmtId="167" fontId="2" fillId="13" borderId="3" xfId="4" applyNumberFormat="1" applyFont="1" applyFill="1" applyBorder="1"/>
    <xf numFmtId="2" fontId="2" fillId="13" borderId="3" xfId="4" applyNumberFormat="1" applyFont="1" applyFill="1" applyBorder="1"/>
    <xf numFmtId="2" fontId="2" fillId="13" borderId="3" xfId="4" applyNumberFormat="1" applyFont="1" applyFill="1" applyBorder="1" applyAlignment="1">
      <alignment horizontal="center"/>
    </xf>
    <xf numFmtId="2" fontId="2" fillId="13" borderId="3" xfId="4" applyNumberFormat="1" applyFont="1" applyFill="1" applyBorder="1" applyAlignment="1">
      <alignment horizontal="left" indent="3"/>
    </xf>
    <xf numFmtId="2" fontId="2" fillId="13" borderId="9" xfId="4" applyNumberFormat="1" applyFont="1" applyFill="1" applyBorder="1" applyAlignment="1">
      <alignment horizontal="left" indent="3"/>
    </xf>
    <xf numFmtId="0" fontId="2" fillId="13" borderId="7" xfId="4" applyFont="1" applyFill="1" applyBorder="1"/>
    <xf numFmtId="0" fontId="2" fillId="13" borderId="7" xfId="4" applyFont="1" applyFill="1" applyBorder="1" applyAlignment="1">
      <alignment horizontal="center"/>
    </xf>
    <xf numFmtId="166" fontId="2" fillId="13" borderId="7" xfId="4" applyNumberFormat="1" applyFont="1" applyFill="1" applyBorder="1"/>
    <xf numFmtId="166" fontId="2" fillId="13" borderId="7" xfId="4" applyNumberFormat="1" applyFont="1" applyFill="1" applyBorder="1" applyAlignment="1">
      <alignment horizontal="center"/>
    </xf>
    <xf numFmtId="167" fontId="2" fillId="13" borderId="7" xfId="4" applyNumberFormat="1" applyFont="1" applyFill="1" applyBorder="1"/>
    <xf numFmtId="2" fontId="2" fillId="13" borderId="7" xfId="4" applyNumberFormat="1" applyFont="1" applyFill="1" applyBorder="1"/>
    <xf numFmtId="2" fontId="2" fillId="13" borderId="7" xfId="4" applyNumberFormat="1" applyFont="1" applyFill="1" applyBorder="1" applyAlignment="1">
      <alignment horizontal="center"/>
    </xf>
    <xf numFmtId="2" fontId="2" fillId="13" borderId="7" xfId="4" applyNumberFormat="1" applyFont="1" applyFill="1" applyBorder="1" applyAlignment="1">
      <alignment horizontal="left" indent="3"/>
    </xf>
    <xf numFmtId="2" fontId="2" fillId="13" borderId="10" xfId="4" applyNumberFormat="1" applyFont="1" applyFill="1" applyBorder="1" applyAlignment="1">
      <alignment horizontal="left" indent="3"/>
    </xf>
    <xf numFmtId="0" fontId="2" fillId="4" borderId="5" xfId="4" applyFont="1" applyFill="1" applyBorder="1"/>
    <xf numFmtId="0" fontId="2" fillId="4" borderId="5" xfId="4" applyFont="1" applyFill="1" applyBorder="1" applyAlignment="1">
      <alignment horizontal="center"/>
    </xf>
    <xf numFmtId="166" fontId="2" fillId="4" borderId="5" xfId="4" applyNumberFormat="1" applyFont="1" applyFill="1" applyBorder="1"/>
    <xf numFmtId="166" fontId="2" fillId="4" borderId="5" xfId="4" applyNumberFormat="1" applyFont="1" applyFill="1" applyBorder="1" applyAlignment="1">
      <alignment horizontal="center"/>
    </xf>
    <xf numFmtId="167" fontId="2" fillId="4" borderId="5" xfId="4" applyNumberFormat="1" applyFont="1" applyFill="1" applyBorder="1"/>
    <xf numFmtId="2" fontId="2" fillId="4" borderId="5" xfId="4" applyNumberFormat="1" applyFont="1" applyFill="1" applyBorder="1"/>
    <xf numFmtId="2" fontId="2" fillId="4" borderId="5" xfId="4" applyNumberFormat="1" applyFont="1" applyFill="1" applyBorder="1" applyAlignment="1">
      <alignment horizontal="center"/>
    </xf>
    <xf numFmtId="2" fontId="2" fillId="4" borderId="5" xfId="4" applyNumberFormat="1" applyFont="1" applyFill="1" applyBorder="1" applyAlignment="1">
      <alignment horizontal="left" indent="3"/>
    </xf>
    <xf numFmtId="2" fontId="2" fillId="4" borderId="22" xfId="4" applyNumberFormat="1" applyFont="1" applyFill="1" applyBorder="1" applyAlignment="1">
      <alignment horizontal="left" indent="3"/>
    </xf>
    <xf numFmtId="0" fontId="2" fillId="4" borderId="3" xfId="4" applyFont="1" applyFill="1" applyBorder="1"/>
    <xf numFmtId="0" fontId="2" fillId="4" borderId="3" xfId="4" applyFont="1" applyFill="1" applyBorder="1" applyAlignment="1">
      <alignment horizontal="center"/>
    </xf>
    <xf numFmtId="166" fontId="2" fillId="4" borderId="3" xfId="4" applyNumberFormat="1" applyFont="1" applyFill="1" applyBorder="1"/>
    <xf numFmtId="166" fontId="2" fillId="4" borderId="3" xfId="4" applyNumberFormat="1" applyFont="1" applyFill="1" applyBorder="1" applyAlignment="1">
      <alignment horizontal="center"/>
    </xf>
    <xf numFmtId="167" fontId="2" fillId="4" borderId="3" xfId="4" applyNumberFormat="1" applyFont="1" applyFill="1" applyBorder="1"/>
    <xf numFmtId="2" fontId="2" fillId="4" borderId="3" xfId="4" applyNumberFormat="1" applyFont="1" applyFill="1" applyBorder="1"/>
    <xf numFmtId="2" fontId="2" fillId="4" borderId="3" xfId="4" applyNumberFormat="1" applyFont="1" applyFill="1" applyBorder="1" applyAlignment="1">
      <alignment horizontal="center"/>
    </xf>
    <xf numFmtId="2" fontId="2" fillId="4" borderId="3" xfId="4" applyNumberFormat="1" applyFont="1" applyFill="1" applyBorder="1" applyAlignment="1">
      <alignment horizontal="left" indent="3"/>
    </xf>
    <xf numFmtId="2" fontId="2" fillId="4" borderId="9" xfId="4" applyNumberFormat="1" applyFont="1" applyFill="1" applyBorder="1" applyAlignment="1">
      <alignment horizontal="left" indent="3"/>
    </xf>
    <xf numFmtId="0" fontId="9" fillId="10" borderId="19" xfId="4" applyFont="1" applyFill="1" applyBorder="1"/>
    <xf numFmtId="0" fontId="9" fillId="10" borderId="19" xfId="4" applyFont="1" applyFill="1" applyBorder="1" applyAlignment="1">
      <alignment horizontal="center"/>
    </xf>
    <xf numFmtId="166" fontId="2" fillId="10" borderId="19" xfId="4" applyNumberFormat="1" applyFont="1" applyFill="1" applyBorder="1"/>
    <xf numFmtId="166" fontId="2" fillId="10" borderId="19" xfId="4" applyNumberFormat="1" applyFont="1" applyFill="1" applyBorder="1" applyAlignment="1">
      <alignment horizontal="center"/>
    </xf>
    <xf numFmtId="167" fontId="2" fillId="10" borderId="19" xfId="4" applyNumberFormat="1" applyFont="1" applyFill="1" applyBorder="1"/>
    <xf numFmtId="2" fontId="2" fillId="10" borderId="19" xfId="4" applyNumberFormat="1" applyFont="1" applyFill="1" applyBorder="1"/>
    <xf numFmtId="2" fontId="2" fillId="10" borderId="19" xfId="4" applyNumberFormat="1" applyFont="1" applyFill="1" applyBorder="1" applyAlignment="1">
      <alignment horizontal="center"/>
    </xf>
    <xf numFmtId="2" fontId="2" fillId="10" borderId="19" xfId="4" applyNumberFormat="1" applyFont="1" applyFill="1" applyBorder="1" applyAlignment="1">
      <alignment horizontal="left" indent="3"/>
    </xf>
    <xf numFmtId="2" fontId="2" fillId="10" borderId="24" xfId="4" applyNumberFormat="1" applyFont="1" applyFill="1" applyBorder="1" applyAlignment="1">
      <alignment horizontal="left" indent="3"/>
    </xf>
    <xf numFmtId="0" fontId="2" fillId="15" borderId="12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/>
    <xf numFmtId="0" fontId="2" fillId="14" borderId="0" xfId="0" applyFont="1" applyFill="1" applyBorder="1" applyAlignment="1">
      <alignment vertical="center" wrapText="1"/>
    </xf>
    <xf numFmtId="166" fontId="2" fillId="2" borderId="12" xfId="0" applyNumberFormat="1" applyFont="1" applyFill="1" applyBorder="1" applyProtection="1">
      <protection locked="0"/>
    </xf>
    <xf numFmtId="2" fontId="2" fillId="8" borderId="5" xfId="0" applyNumberFormat="1" applyFont="1" applyFill="1" applyBorder="1" applyAlignment="1">
      <alignment horizontal="left" indent="3"/>
    </xf>
    <xf numFmtId="2" fontId="2" fillId="8" borderId="22" xfId="0" applyNumberFormat="1" applyFont="1" applyFill="1" applyBorder="1" applyAlignment="1">
      <alignment horizontal="left" indent="3"/>
    </xf>
    <xf numFmtId="169" fontId="2" fillId="8" borderId="3" xfId="0" applyNumberFormat="1" applyFont="1" applyFill="1" applyBorder="1"/>
    <xf numFmtId="169" fontId="2" fillId="8" borderId="7" xfId="0" applyNumberFormat="1" applyFont="1" applyFill="1" applyBorder="1"/>
    <xf numFmtId="166" fontId="2" fillId="2" borderId="1" xfId="0" applyNumberFormat="1" applyFont="1" applyFill="1" applyBorder="1" applyProtection="1">
      <protection locked="0"/>
    </xf>
    <xf numFmtId="167" fontId="2" fillId="2" borderId="1" xfId="0" applyNumberFormat="1" applyFont="1" applyFill="1" applyBorder="1" applyProtection="1"/>
    <xf numFmtId="166" fontId="2" fillId="4" borderId="5" xfId="0" applyNumberFormat="1" applyFont="1" applyFill="1" applyBorder="1" applyProtection="1">
      <protection locked="0"/>
    </xf>
    <xf numFmtId="164" fontId="2" fillId="2" borderId="3" xfId="0" applyNumberFormat="1" applyFont="1" applyFill="1" applyBorder="1"/>
    <xf numFmtId="168" fontId="2" fillId="2" borderId="5" xfId="1" applyNumberFormat="1" applyFont="1" applyFill="1" applyBorder="1" applyAlignment="1">
      <alignment horizontal="right" vertical="distributed"/>
    </xf>
    <xf numFmtId="2" fontId="2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9" fontId="2" fillId="2" borderId="5" xfId="0" applyNumberFormat="1" applyFont="1" applyFill="1" applyBorder="1"/>
    <xf numFmtId="169" fontId="2" fillId="2" borderId="3" xfId="0" applyNumberFormat="1" applyFont="1" applyFill="1" applyBorder="1"/>
    <xf numFmtId="0" fontId="2" fillId="4" borderId="7" xfId="4" applyFont="1" applyFill="1" applyBorder="1"/>
    <xf numFmtId="0" fontId="2" fillId="4" borderId="7" xfId="4" applyFont="1" applyFill="1" applyBorder="1" applyAlignment="1">
      <alignment horizontal="center"/>
    </xf>
    <xf numFmtId="166" fontId="2" fillId="4" borderId="7" xfId="4" applyNumberFormat="1" applyFont="1" applyFill="1" applyBorder="1"/>
    <xf numFmtId="166" fontId="2" fillId="4" borderId="7" xfId="4" applyNumberFormat="1" applyFont="1" applyFill="1" applyBorder="1" applyAlignment="1">
      <alignment horizontal="center"/>
    </xf>
    <xf numFmtId="167" fontId="2" fillId="4" borderId="7" xfId="4" applyNumberFormat="1" applyFont="1" applyFill="1" applyBorder="1"/>
    <xf numFmtId="2" fontId="2" fillId="4" borderId="7" xfId="4" applyNumberFormat="1" applyFont="1" applyFill="1" applyBorder="1"/>
    <xf numFmtId="2" fontId="2" fillId="4" borderId="7" xfId="4" applyNumberFormat="1" applyFont="1" applyFill="1" applyBorder="1" applyAlignment="1">
      <alignment horizontal="center"/>
    </xf>
    <xf numFmtId="2" fontId="2" fillId="4" borderId="7" xfId="4" applyNumberFormat="1" applyFont="1" applyFill="1" applyBorder="1" applyAlignment="1">
      <alignment horizontal="left" indent="3"/>
    </xf>
    <xf numFmtId="2" fontId="2" fillId="4" borderId="10" xfId="4" applyNumberFormat="1" applyFont="1" applyFill="1" applyBorder="1" applyAlignment="1">
      <alignment horizontal="left" indent="3"/>
    </xf>
    <xf numFmtId="2" fontId="2" fillId="6" borderId="3" xfId="0" applyNumberFormat="1" applyFont="1" applyFill="1" applyBorder="1" applyAlignment="1">
      <alignment vertical="center"/>
    </xf>
    <xf numFmtId="0" fontId="2" fillId="4" borderId="7" xfId="11" applyFont="1" applyFill="1" applyBorder="1"/>
    <xf numFmtId="0" fontId="2" fillId="4" borderId="7" xfId="11" applyFont="1" applyFill="1" applyBorder="1" applyAlignment="1">
      <alignment horizontal="center"/>
    </xf>
    <xf numFmtId="166" fontId="2" fillId="4" borderId="7" xfId="11" applyNumberFormat="1" applyFont="1" applyFill="1" applyBorder="1"/>
    <xf numFmtId="166" fontId="2" fillId="4" borderId="7" xfId="11" applyNumberFormat="1" applyFont="1" applyFill="1" applyBorder="1" applyAlignment="1">
      <alignment horizontal="center"/>
    </xf>
    <xf numFmtId="167" fontId="2" fillId="4" borderId="7" xfId="11" applyNumberFormat="1" applyFont="1" applyFill="1" applyBorder="1"/>
    <xf numFmtId="2" fontId="2" fillId="4" borderId="7" xfId="11" applyNumberFormat="1" applyFont="1" applyFill="1" applyBorder="1"/>
    <xf numFmtId="2" fontId="2" fillId="4" borderId="7" xfId="11" applyNumberFormat="1" applyFont="1" applyFill="1" applyBorder="1" applyAlignment="1">
      <alignment horizontal="center"/>
    </xf>
    <xf numFmtId="2" fontId="2" fillId="4" borderId="7" xfId="11" applyNumberFormat="1" applyFont="1" applyFill="1" applyBorder="1" applyAlignment="1">
      <alignment horizontal="left" indent="3"/>
    </xf>
    <xf numFmtId="2" fontId="2" fillId="4" borderId="10" xfId="11" applyNumberFormat="1" applyFont="1" applyFill="1" applyBorder="1" applyAlignment="1">
      <alignment horizontal="left" indent="3"/>
    </xf>
    <xf numFmtId="0" fontId="2" fillId="2" borderId="12" xfId="0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left" indent="4"/>
      <protection locked="0"/>
    </xf>
    <xf numFmtId="167" fontId="2" fillId="2" borderId="12" xfId="0" applyNumberFormat="1" applyFont="1" applyFill="1" applyBorder="1" applyProtection="1"/>
    <xf numFmtId="2" fontId="2" fillId="4" borderId="12" xfId="0" applyNumberFormat="1" applyFont="1" applyFill="1" applyBorder="1" applyProtection="1">
      <protection locked="0"/>
    </xf>
    <xf numFmtId="2" fontId="2" fillId="6" borderId="15" xfId="0" applyNumberFormat="1" applyFont="1" applyFill="1" applyBorder="1" applyAlignment="1" applyProtection="1">
      <alignment horizontal="left" indent="3"/>
    </xf>
    <xf numFmtId="2" fontId="2" fillId="6" borderId="22" xfId="0" applyNumberFormat="1" applyFont="1" applyFill="1" applyBorder="1" applyAlignment="1" applyProtection="1">
      <alignment horizontal="left" indent="3"/>
    </xf>
    <xf numFmtId="0" fontId="2" fillId="2" borderId="3" xfId="0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left" indent="4"/>
      <protection locked="0"/>
    </xf>
    <xf numFmtId="2" fontId="2" fillId="6" borderId="3" xfId="0" applyNumberFormat="1" applyFont="1" applyFill="1" applyBorder="1" applyAlignment="1" applyProtection="1">
      <alignment horizontal="left" indent="3"/>
    </xf>
    <xf numFmtId="2" fontId="2" fillId="6" borderId="9" xfId="0" applyNumberFormat="1" applyFont="1" applyFill="1" applyBorder="1" applyAlignment="1" applyProtection="1">
      <alignment horizontal="left" indent="3"/>
    </xf>
    <xf numFmtId="0" fontId="2" fillId="17" borderId="5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Protection="1">
      <protection locked="0"/>
    </xf>
    <xf numFmtId="166" fontId="2" fillId="5" borderId="5" xfId="0" applyNumberFormat="1" applyFont="1" applyFill="1" applyBorder="1" applyProtection="1">
      <protection locked="0"/>
    </xf>
    <xf numFmtId="166" fontId="2" fillId="5" borderId="5" xfId="0" applyNumberFormat="1" applyFont="1" applyFill="1" applyBorder="1" applyAlignment="1" applyProtection="1">
      <alignment horizontal="left" indent="4"/>
      <protection locked="0"/>
    </xf>
    <xf numFmtId="167" fontId="2" fillId="5" borderId="12" xfId="0" applyNumberFormat="1" applyFont="1" applyFill="1" applyBorder="1" applyProtection="1"/>
    <xf numFmtId="2" fontId="2" fillId="5" borderId="12" xfId="0" applyNumberFormat="1" applyFont="1" applyFill="1" applyBorder="1" applyAlignment="1" applyProtection="1">
      <alignment horizontal="left" indent="3"/>
    </xf>
    <xf numFmtId="2" fontId="2" fillId="5" borderId="23" xfId="0" applyNumberFormat="1" applyFont="1" applyFill="1" applyBorder="1" applyAlignment="1" applyProtection="1">
      <alignment horizontal="left" indent="3"/>
    </xf>
    <xf numFmtId="0" fontId="2" fillId="17" borderId="3" xfId="0" applyFont="1" applyFill="1" applyBorder="1" applyProtection="1">
      <protection locked="0"/>
    </xf>
    <xf numFmtId="166" fontId="2" fillId="5" borderId="3" xfId="0" applyNumberFormat="1" applyFont="1" applyFill="1" applyBorder="1" applyAlignment="1" applyProtection="1">
      <alignment horizontal="left" indent="4"/>
      <protection locked="0"/>
    </xf>
    <xf numFmtId="167" fontId="2" fillId="5" borderId="3" xfId="0" applyNumberFormat="1" applyFont="1" applyFill="1" applyBorder="1" applyProtection="1"/>
    <xf numFmtId="2" fontId="2" fillId="5" borderId="9" xfId="0" applyNumberFormat="1" applyFont="1" applyFill="1" applyBorder="1" applyAlignment="1" applyProtection="1">
      <alignment horizontal="left" indent="3"/>
    </xf>
    <xf numFmtId="166" fontId="2" fillId="3" borderId="5" xfId="0" applyNumberFormat="1" applyFont="1" applyFill="1" applyBorder="1" applyAlignment="1" applyProtection="1">
      <alignment horizontal="left" indent="4"/>
      <protection locked="0"/>
    </xf>
    <xf numFmtId="166" fontId="2" fillId="3" borderId="12" xfId="0" applyNumberFormat="1" applyFont="1" applyFill="1" applyBorder="1" applyProtection="1">
      <protection locked="0"/>
    </xf>
    <xf numFmtId="167" fontId="2" fillId="3" borderId="12" xfId="0" applyNumberFormat="1" applyFont="1" applyFill="1" applyBorder="1" applyProtection="1"/>
    <xf numFmtId="2" fontId="2" fillId="3" borderId="12" xfId="0" applyNumberFormat="1" applyFont="1" applyFill="1" applyBorder="1" applyAlignment="1" applyProtection="1">
      <alignment horizontal="left" indent="3"/>
    </xf>
    <xf numFmtId="2" fontId="2" fillId="3" borderId="23" xfId="0" applyNumberFormat="1" applyFont="1" applyFill="1" applyBorder="1" applyAlignment="1" applyProtection="1">
      <alignment horizontal="left" indent="3"/>
    </xf>
    <xf numFmtId="166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4" borderId="5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66" fontId="2" fillId="4" borderId="5" xfId="0" applyNumberFormat="1" applyFont="1" applyFill="1" applyBorder="1" applyAlignment="1" applyProtection="1">
      <alignment horizontal="left" indent="4"/>
      <protection locked="0"/>
    </xf>
    <xf numFmtId="166" fontId="2" fillId="4" borderId="12" xfId="0" applyNumberFormat="1" applyFont="1" applyFill="1" applyBorder="1" applyProtection="1">
      <protection locked="0"/>
    </xf>
    <xf numFmtId="167" fontId="2" fillId="4" borderId="12" xfId="0" applyNumberFormat="1" applyFont="1" applyFill="1" applyBorder="1" applyProtection="1"/>
    <xf numFmtId="2" fontId="2" fillId="4" borderId="12" xfId="0" applyNumberFormat="1" applyFont="1" applyFill="1" applyBorder="1" applyAlignment="1" applyProtection="1">
      <alignment horizontal="left" indent="3"/>
    </xf>
    <xf numFmtId="2" fontId="2" fillId="4" borderId="23" xfId="0" applyNumberFormat="1" applyFont="1" applyFill="1" applyBorder="1" applyAlignment="1" applyProtection="1">
      <alignment horizontal="left" indent="3"/>
    </xf>
    <xf numFmtId="0" fontId="2" fillId="4" borderId="12" xfId="0" applyFont="1" applyFill="1" applyBorder="1" applyAlignment="1" applyProtection="1">
      <alignment horizontal="center"/>
      <protection locked="0"/>
    </xf>
    <xf numFmtId="166" fontId="2" fillId="4" borderId="3" xfId="0" applyNumberFormat="1" applyFont="1" applyFill="1" applyBorder="1" applyAlignment="1" applyProtection="1">
      <alignment horizontal="left" indent="4"/>
      <protection locked="0"/>
    </xf>
    <xf numFmtId="2" fontId="2" fillId="16" borderId="12" xfId="0" applyNumberFormat="1" applyFont="1" applyFill="1" applyBorder="1" applyAlignment="1" applyProtection="1">
      <alignment horizontal="left" indent="3"/>
    </xf>
    <xf numFmtId="167" fontId="2" fillId="16" borderId="3" xfId="0" applyNumberFormat="1" applyFont="1" applyFill="1" applyBorder="1" applyProtection="1"/>
    <xf numFmtId="166" fontId="2" fillId="15" borderId="3" xfId="0" applyNumberFormat="1" applyFont="1" applyFill="1" applyBorder="1"/>
    <xf numFmtId="2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3"/>
    </xf>
    <xf numFmtId="2" fontId="2" fillId="15" borderId="9" xfId="0" applyNumberFormat="1" applyFont="1" applyFill="1" applyBorder="1" applyAlignment="1">
      <alignment horizontal="left" indent="3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5" xfId="0" applyNumberFormat="1" applyFont="1" applyFill="1" applyBorder="1" applyAlignment="1" applyProtection="1">
      <alignment horizontal="left" indent="3"/>
    </xf>
    <xf numFmtId="0" fontId="2" fillId="2" borderId="3" xfId="0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6" borderId="3" xfId="0" applyNumberFormat="1" applyFont="1" applyFill="1" applyBorder="1" applyProtection="1">
      <protection locked="0"/>
    </xf>
    <xf numFmtId="0" fontId="2" fillId="16" borderId="3" xfId="0" applyFont="1" applyFill="1" applyBorder="1" applyProtection="1">
      <protection locked="0"/>
    </xf>
    <xf numFmtId="2" fontId="2" fillId="16" borderId="3" xfId="0" applyNumberFormat="1" applyFont="1" applyFill="1" applyBorder="1" applyProtection="1">
      <protection locked="0"/>
    </xf>
    <xf numFmtId="2" fontId="2" fillId="16" borderId="3" xfId="0" applyNumberFormat="1" applyFont="1" applyFill="1" applyBorder="1" applyAlignment="1" applyProtection="1">
      <alignment horizontal="left" indent="3"/>
    </xf>
    <xf numFmtId="2" fontId="2" fillId="16" borderId="9" xfId="0" applyNumberFormat="1" applyFont="1" applyFill="1" applyBorder="1" applyAlignment="1" applyProtection="1">
      <alignment horizontal="left" indent="3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9" borderId="0" xfId="0" applyFont="1" applyFill="1" applyAlignment="1">
      <alignment horizontal="center"/>
    </xf>
    <xf numFmtId="166" fontId="2" fillId="15" borderId="7" xfId="0" applyNumberFormat="1" applyFont="1" applyFill="1" applyBorder="1"/>
    <xf numFmtId="2" fontId="2" fillId="15" borderId="7" xfId="0" applyNumberFormat="1" applyFont="1" applyFill="1" applyBorder="1"/>
    <xf numFmtId="2" fontId="2" fillId="15" borderId="7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left" indent="3"/>
    </xf>
    <xf numFmtId="0" fontId="2" fillId="2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2" fontId="2" fillId="3" borderId="7" xfId="0" applyNumberFormat="1" applyFont="1" applyFill="1" applyBorder="1" applyAlignment="1" applyProtection="1">
      <alignment horizontal="left" indent="3"/>
    </xf>
    <xf numFmtId="2" fontId="2" fillId="3" borderId="10" xfId="0" applyNumberFormat="1" applyFont="1" applyFill="1" applyBorder="1" applyAlignment="1" applyProtection="1">
      <alignment horizontal="left" indent="3"/>
    </xf>
    <xf numFmtId="2" fontId="2" fillId="4" borderId="5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2" fontId="2" fillId="4" borderId="7" xfId="0" applyNumberFormat="1" applyFont="1" applyFill="1" applyBorder="1" applyAlignment="1" applyProtection="1">
      <alignment horizontal="left" indent="3"/>
    </xf>
    <xf numFmtId="2" fontId="2" fillId="4" borderId="10" xfId="0" applyNumberFormat="1" applyFont="1" applyFill="1" applyBorder="1" applyAlignment="1" applyProtection="1">
      <alignment horizontal="left" indent="3"/>
    </xf>
    <xf numFmtId="2" fontId="2" fillId="3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167" fontId="2" fillId="4" borderId="7" xfId="0" applyNumberFormat="1" applyFont="1" applyFill="1" applyBorder="1" applyProtection="1"/>
    <xf numFmtId="2" fontId="2" fillId="4" borderId="7" xfId="0" applyNumberFormat="1" applyFont="1" applyFill="1" applyBorder="1" applyProtection="1">
      <protection locked="0"/>
    </xf>
    <xf numFmtId="2" fontId="2" fillId="16" borderId="23" xfId="0" applyNumberFormat="1" applyFont="1" applyFill="1" applyBorder="1" applyAlignment="1" applyProtection="1">
      <alignment horizontal="left" indent="3"/>
    </xf>
    <xf numFmtId="167" fontId="2" fillId="2" borderId="7" xfId="0" applyNumberFormat="1" applyFont="1" applyFill="1" applyBorder="1" applyProtection="1"/>
    <xf numFmtId="2" fontId="2" fillId="2" borderId="7" xfId="0" applyNumberFormat="1" applyFont="1" applyFill="1" applyBorder="1" applyProtection="1">
      <protection locked="0"/>
    </xf>
    <xf numFmtId="167" fontId="2" fillId="3" borderId="7" xfId="0" applyNumberFormat="1" applyFont="1" applyFill="1" applyBorder="1" applyProtection="1"/>
    <xf numFmtId="2" fontId="2" fillId="3" borderId="7" xfId="0" applyNumberFormat="1" applyFont="1" applyFill="1" applyBorder="1" applyProtection="1">
      <protection locked="0"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Protection="1"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2" fillId="6" borderId="11" xfId="0" applyNumberFormat="1" applyFont="1" applyFill="1" applyBorder="1" applyAlignment="1" applyProtection="1">
      <alignment horizontal="left" indent="3"/>
    </xf>
    <xf numFmtId="2" fontId="2" fillId="6" borderId="7" xfId="0" applyNumberFormat="1" applyFont="1" applyFill="1" applyBorder="1" applyAlignment="1" applyProtection="1">
      <alignment horizontal="left" indent="3"/>
    </xf>
    <xf numFmtId="2" fontId="2" fillId="6" borderId="10" xfId="0" applyNumberFormat="1" applyFont="1" applyFill="1" applyBorder="1" applyAlignment="1" applyProtection="1">
      <alignment horizontal="left" indent="3"/>
    </xf>
    <xf numFmtId="165" fontId="2" fillId="5" borderId="5" xfId="0" applyNumberFormat="1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2" fontId="2" fillId="5" borderId="5" xfId="0" applyNumberFormat="1" applyFont="1" applyFill="1" applyBorder="1" applyProtection="1"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Protection="1">
      <protection locked="0"/>
    </xf>
    <xf numFmtId="2" fontId="2" fillId="5" borderId="3" xfId="0" applyNumberFormat="1" applyFont="1" applyFill="1" applyBorder="1" applyProtection="1"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Protection="1">
      <protection locked="0"/>
    </xf>
    <xf numFmtId="2" fontId="2" fillId="5" borderId="3" xfId="0" applyNumberFormat="1" applyFont="1" applyFill="1" applyBorder="1" applyAlignment="1" applyProtection="1">
      <alignment horizontal="left" indent="3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Protection="1">
      <protection locked="0"/>
    </xf>
    <xf numFmtId="165" fontId="2" fillId="5" borderId="7" xfId="0" applyNumberFormat="1" applyFont="1" applyFill="1" applyBorder="1" applyAlignment="1" applyProtection="1">
      <alignment horizontal="center"/>
      <protection locked="0"/>
    </xf>
    <xf numFmtId="167" fontId="2" fillId="5" borderId="7" xfId="0" applyNumberFormat="1" applyFont="1" applyFill="1" applyBorder="1" applyProtection="1"/>
    <xf numFmtId="2" fontId="2" fillId="5" borderId="7" xfId="0" applyNumberFormat="1" applyFont="1" applyFill="1" applyBorder="1" applyAlignment="1" applyProtection="1">
      <alignment horizontal="left" indent="3"/>
    </xf>
    <xf numFmtId="2" fontId="2" fillId="5" borderId="10" xfId="0" applyNumberFormat="1" applyFont="1" applyFill="1" applyBorder="1" applyAlignment="1" applyProtection="1">
      <alignment horizontal="left" indent="3"/>
    </xf>
    <xf numFmtId="0" fontId="2" fillId="3" borderId="5" xfId="0" applyFont="1" applyFill="1" applyBorder="1" applyAlignment="1" applyProtection="1">
      <alignment horizontal="center"/>
      <protection locked="0"/>
    </xf>
    <xf numFmtId="165" fontId="2" fillId="3" borderId="5" xfId="0" applyNumberFormat="1" applyFont="1" applyFill="1" applyBorder="1" applyProtection="1">
      <protection locked="0"/>
    </xf>
    <xf numFmtId="165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5" fontId="2" fillId="3" borderId="3" xfId="0" applyNumberFormat="1" applyFont="1" applyFill="1" applyBorder="1" applyProtection="1">
      <protection locked="0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5" fontId="2" fillId="4" borderId="5" xfId="0" applyNumberFormat="1" applyFont="1" applyFill="1" applyBorder="1" applyProtection="1">
      <protection locked="0"/>
    </xf>
    <xf numFmtId="165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5" fontId="2" fillId="4" borderId="3" xfId="0" applyNumberFormat="1" applyFont="1" applyFill="1" applyBorder="1" applyProtection="1">
      <protection locked="0"/>
    </xf>
    <xf numFmtId="165" fontId="2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Protection="1">
      <protection locked="0"/>
    </xf>
    <xf numFmtId="0" fontId="11" fillId="0" borderId="4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7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2" fontId="2" fillId="5" borderId="3" xfId="0" applyNumberFormat="1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4" borderId="5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3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166" fontId="2" fillId="5" borderId="7" xfId="0" applyNumberFormat="1" applyFont="1" applyFill="1" applyBorder="1" applyProtection="1">
      <protection locked="0"/>
    </xf>
    <xf numFmtId="166" fontId="2" fillId="5" borderId="7" xfId="0" applyNumberFormat="1" applyFont="1" applyFill="1" applyBorder="1" applyAlignment="1" applyProtection="1">
      <alignment horizontal="left" indent="4"/>
      <protection locked="0"/>
    </xf>
    <xf numFmtId="166" fontId="2" fillId="3" borderId="7" xfId="0" applyNumberFormat="1" applyFont="1" applyFill="1" applyBorder="1" applyAlignment="1" applyProtection="1">
      <alignment horizontal="left" indent="4"/>
      <protection locked="0"/>
    </xf>
    <xf numFmtId="166" fontId="2" fillId="4" borderId="3" xfId="0" applyNumberFormat="1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Alignment="1" applyProtection="1">
      <alignment horizontal="center"/>
      <protection locked="0"/>
    </xf>
    <xf numFmtId="166" fontId="2" fillId="2" borderId="19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left" indent="4"/>
      <protection locked="0"/>
    </xf>
    <xf numFmtId="2" fontId="2" fillId="6" borderId="6" xfId="0" applyNumberFormat="1" applyFont="1" applyFill="1" applyBorder="1" applyAlignment="1" applyProtection="1">
      <alignment horizontal="left" indent="3"/>
    </xf>
    <xf numFmtId="2" fontId="2" fillId="6" borderId="1" xfId="0" applyNumberFormat="1" applyFont="1" applyFill="1" applyBorder="1" applyAlignment="1" applyProtection="1">
      <alignment horizontal="left" indent="3"/>
    </xf>
    <xf numFmtId="2" fontId="2" fillId="6" borderId="2" xfId="0" applyNumberFormat="1" applyFont="1" applyFill="1" applyBorder="1" applyAlignment="1" applyProtection="1">
      <alignment horizontal="left" indent="3"/>
    </xf>
    <xf numFmtId="0" fontId="2" fillId="5" borderId="5" xfId="0" applyFont="1" applyFill="1" applyBorder="1" applyAlignment="1" applyProtection="1">
      <alignment horizontal="center"/>
      <protection locked="0"/>
    </xf>
    <xf numFmtId="166" fontId="2" fillId="18" borderId="31" xfId="0" applyNumberFormat="1" applyFont="1" applyFill="1" applyBorder="1" applyProtection="1">
      <protection locked="0"/>
    </xf>
    <xf numFmtId="167" fontId="2" fillId="5" borderId="5" xfId="0" applyNumberFormat="1" applyFont="1" applyFill="1" applyBorder="1" applyProtection="1"/>
    <xf numFmtId="2" fontId="2" fillId="5" borderId="5" xfId="0" applyNumberFormat="1" applyFont="1" applyFill="1" applyBorder="1" applyAlignment="1" applyProtection="1">
      <alignment horizontal="left" indent="3"/>
    </xf>
    <xf numFmtId="2" fontId="2" fillId="5" borderId="22" xfId="0" applyNumberFormat="1" applyFont="1" applyFill="1" applyBorder="1" applyAlignment="1" applyProtection="1">
      <alignment horizontal="left" indent="3"/>
    </xf>
    <xf numFmtId="0" fontId="2" fillId="5" borderId="8" xfId="0" applyFont="1" applyFill="1" applyBorder="1" applyAlignment="1" applyProtection="1">
      <alignment horizontal="center"/>
      <protection locked="0"/>
    </xf>
    <xf numFmtId="166" fontId="2" fillId="18" borderId="3" xfId="0" applyNumberFormat="1" applyFont="1" applyFill="1" applyBorder="1" applyProtection="1">
      <protection locked="0"/>
    </xf>
    <xf numFmtId="166" fontId="2" fillId="5" borderId="27" xfId="0" applyNumberFormat="1" applyFont="1" applyFill="1" applyBorder="1" applyProtection="1">
      <protection locked="0"/>
    </xf>
    <xf numFmtId="166" fontId="2" fillId="18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8" fillId="0" borderId="20" xfId="0" applyFont="1" applyBorder="1" applyAlignment="1"/>
    <xf numFmtId="0" fontId="18" fillId="0" borderId="20" xfId="0" applyFont="1" applyBorder="1" applyAlignment="1">
      <alignment horizontal="left"/>
    </xf>
    <xf numFmtId="2" fontId="2" fillId="3" borderId="3" xfId="0" applyNumberFormat="1" applyFont="1" applyFill="1" applyBorder="1" applyAlignment="1" applyProtection="1">
      <alignment horizontal="left" indent="4"/>
      <protection locked="0"/>
    </xf>
    <xf numFmtId="166" fontId="2" fillId="2" borderId="7" xfId="0" applyNumberFormat="1" applyFont="1" applyFill="1" applyBorder="1" applyProtection="1">
      <protection locked="0"/>
    </xf>
    <xf numFmtId="166" fontId="2" fillId="2" borderId="7" xfId="0" applyNumberFormat="1" applyFont="1" applyFill="1" applyBorder="1" applyAlignment="1" applyProtection="1">
      <alignment horizontal="left" indent="4"/>
      <protection locked="0"/>
    </xf>
    <xf numFmtId="166" fontId="2" fillId="15" borderId="5" xfId="0" applyNumberFormat="1" applyFont="1" applyFill="1" applyBorder="1"/>
    <xf numFmtId="2" fontId="2" fillId="15" borderId="5" xfId="0" applyNumberFormat="1" applyFont="1" applyFill="1" applyBorder="1"/>
    <xf numFmtId="2" fontId="2" fillId="15" borderId="5" xfId="0" applyNumberFormat="1" applyFont="1" applyFill="1" applyBorder="1" applyAlignment="1">
      <alignment horizontal="left" indent="3"/>
    </xf>
    <xf numFmtId="2" fontId="2" fillId="15" borderId="22" xfId="0" applyNumberFormat="1" applyFont="1" applyFill="1" applyBorder="1" applyAlignment="1">
      <alignment horizontal="left" indent="3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13" borderId="3" xfId="8" applyFont="1" applyFill="1" applyBorder="1" applyAlignment="1">
      <alignment vertical="center"/>
    </xf>
    <xf numFmtId="0" fontId="2" fillId="13" borderId="3" xfId="8" applyFont="1" applyFill="1" applyBorder="1" applyAlignment="1">
      <alignment horizontal="center" vertical="center"/>
    </xf>
    <xf numFmtId="166" fontId="2" fillId="13" borderId="3" xfId="8" applyNumberFormat="1" applyFont="1" applyFill="1" applyBorder="1" applyAlignment="1">
      <alignment horizontal="center" vertical="center"/>
    </xf>
    <xf numFmtId="167" fontId="2" fillId="13" borderId="3" xfId="8" applyNumberFormat="1" applyFont="1" applyFill="1" applyBorder="1" applyAlignment="1">
      <alignment horizontal="center" vertical="center"/>
    </xf>
    <xf numFmtId="2" fontId="2" fillId="13" borderId="3" xfId="8" applyNumberFormat="1" applyFont="1" applyFill="1" applyBorder="1" applyAlignment="1">
      <alignment horizontal="center" vertical="center"/>
    </xf>
    <xf numFmtId="2" fontId="2" fillId="13" borderId="9" xfId="8" applyNumberFormat="1" applyFont="1" applyFill="1" applyBorder="1" applyAlignment="1">
      <alignment horizontal="center" vertical="center"/>
    </xf>
    <xf numFmtId="0" fontId="2" fillId="13" borderId="7" xfId="8" applyFont="1" applyFill="1" applyBorder="1" applyAlignment="1">
      <alignment vertical="center"/>
    </xf>
    <xf numFmtId="0" fontId="2" fillId="13" borderId="7" xfId="8" applyFont="1" applyFill="1" applyBorder="1" applyAlignment="1">
      <alignment horizontal="center" vertical="center"/>
    </xf>
    <xf numFmtId="166" fontId="2" fillId="13" borderId="7" xfId="8" applyNumberFormat="1" applyFont="1" applyFill="1" applyBorder="1" applyAlignment="1">
      <alignment horizontal="center" vertical="center"/>
    </xf>
    <xf numFmtId="167" fontId="2" fillId="13" borderId="7" xfId="8" applyNumberFormat="1" applyFont="1" applyFill="1" applyBorder="1" applyAlignment="1">
      <alignment horizontal="center" vertical="center"/>
    </xf>
    <xf numFmtId="2" fontId="2" fillId="13" borderId="7" xfId="8" applyNumberFormat="1" applyFont="1" applyFill="1" applyBorder="1" applyAlignment="1">
      <alignment horizontal="center" vertical="center"/>
    </xf>
    <xf numFmtId="2" fontId="2" fillId="13" borderId="10" xfId="8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16" borderId="3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2" fillId="9" borderId="5" xfId="0" applyNumberFormat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left" indent="3"/>
    </xf>
    <xf numFmtId="2" fontId="2" fillId="5" borderId="22" xfId="0" applyNumberFormat="1" applyFont="1" applyFill="1" applyBorder="1" applyAlignment="1">
      <alignment horizontal="left" indent="3"/>
    </xf>
    <xf numFmtId="166" fontId="2" fillId="4" borderId="7" xfId="0" applyNumberFormat="1" applyFont="1" applyFill="1" applyBorder="1" applyAlignment="1" applyProtection="1">
      <alignment horizontal="left" indent="4"/>
      <protection locked="0"/>
    </xf>
    <xf numFmtId="2" fontId="2" fillId="16" borderId="5" xfId="0" applyNumberFormat="1" applyFont="1" applyFill="1" applyBorder="1" applyProtection="1">
      <protection locked="0"/>
    </xf>
    <xf numFmtId="2" fontId="2" fillId="16" borderId="7" xfId="0" applyNumberFormat="1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66" fontId="2" fillId="16" borderId="3" xfId="0" applyNumberFormat="1" applyFont="1" applyFill="1" applyBorder="1" applyProtection="1">
      <protection locked="0"/>
    </xf>
    <xf numFmtId="166" fontId="2" fillId="16" borderId="5" xfId="0" applyNumberFormat="1" applyFont="1" applyFill="1" applyBorder="1" applyAlignment="1" applyProtection="1">
      <alignment horizontal="left" indent="4"/>
      <protection locked="0"/>
    </xf>
    <xf numFmtId="167" fontId="2" fillId="16" borderId="12" xfId="0" applyNumberFormat="1" applyFont="1" applyFill="1" applyBorder="1" applyProtection="1"/>
    <xf numFmtId="2" fontId="2" fillId="16" borderId="12" xfId="0" applyNumberFormat="1" applyFont="1" applyFill="1" applyBorder="1" applyProtection="1">
      <protection locked="0"/>
    </xf>
    <xf numFmtId="166" fontId="2" fillId="16" borderId="3" xfId="0" applyNumberFormat="1" applyFont="1" applyFill="1" applyBorder="1" applyAlignment="1" applyProtection="1">
      <alignment horizontal="left" indent="4"/>
      <protection locked="0"/>
    </xf>
    <xf numFmtId="2" fontId="2" fillId="16" borderId="7" xfId="0" applyNumberFormat="1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center"/>
    </xf>
    <xf numFmtId="166" fontId="2" fillId="8" borderId="7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19" borderId="48" xfId="12" applyFont="1" applyFill="1" applyBorder="1" applyProtection="1">
      <protection locked="0"/>
    </xf>
    <xf numFmtId="166" fontId="2" fillId="19" borderId="49" xfId="12" applyNumberFormat="1" applyFont="1" applyFill="1" applyBorder="1" applyProtection="1">
      <protection locked="0"/>
    </xf>
    <xf numFmtId="166" fontId="2" fillId="19" borderId="49" xfId="12" applyNumberFormat="1" applyFont="1" applyFill="1" applyBorder="1" applyAlignment="1" applyProtection="1">
      <alignment horizontal="left" indent="3"/>
      <protection locked="0"/>
    </xf>
    <xf numFmtId="2" fontId="2" fillId="19" borderId="49" xfId="12" applyNumberFormat="1" applyFont="1" applyFill="1" applyBorder="1" applyProtection="1">
      <protection locked="0"/>
    </xf>
    <xf numFmtId="2" fontId="2" fillId="19" borderId="50" xfId="12" applyNumberFormat="1" applyFont="1" applyFill="1" applyBorder="1" applyAlignment="1" applyProtection="1">
      <alignment horizontal="left" indent="3"/>
    </xf>
    <xf numFmtId="0" fontId="2" fillId="19" borderId="48" xfId="12" applyFont="1" applyFill="1" applyBorder="1" applyAlignment="1" applyProtection="1">
      <alignment horizontal="center"/>
      <protection locked="0"/>
    </xf>
    <xf numFmtId="166" fontId="2" fillId="19" borderId="48" xfId="12" applyNumberFormat="1" applyFont="1" applyFill="1" applyBorder="1" applyProtection="1">
      <protection locked="0"/>
    </xf>
    <xf numFmtId="167" fontId="2" fillId="19" borderId="48" xfId="12" applyNumberFormat="1" applyFont="1" applyFill="1" applyBorder="1" applyProtection="1"/>
    <xf numFmtId="2" fontId="2" fillId="19" borderId="48" xfId="12" applyNumberFormat="1" applyFont="1" applyFill="1" applyBorder="1" applyAlignment="1" applyProtection="1">
      <alignment horizontal="left" indent="3"/>
    </xf>
    <xf numFmtId="166" fontId="2" fillId="19" borderId="53" xfId="12" applyNumberFormat="1" applyFont="1" applyFill="1" applyBorder="1" applyProtection="1">
      <protection locked="0"/>
    </xf>
    <xf numFmtId="166" fontId="2" fillId="19" borderId="53" xfId="12" applyNumberFormat="1" applyFont="1" applyFill="1" applyBorder="1" applyAlignment="1" applyProtection="1">
      <alignment horizontal="left" indent="3"/>
      <protection locked="0"/>
    </xf>
    <xf numFmtId="2" fontId="2" fillId="19" borderId="54" xfId="12" applyNumberFormat="1" applyFont="1" applyFill="1" applyBorder="1" applyProtection="1">
      <protection locked="0"/>
    </xf>
    <xf numFmtId="0" fontId="2" fillId="20" borderId="59" xfId="12" applyFont="1" applyFill="1" applyBorder="1" applyProtection="1">
      <protection locked="0"/>
    </xf>
    <xf numFmtId="0" fontId="2" fillId="20" borderId="59" xfId="12" applyFont="1" applyFill="1" applyBorder="1" applyAlignment="1" applyProtection="1">
      <alignment horizontal="center"/>
      <protection locked="0"/>
    </xf>
    <xf numFmtId="0" fontId="2" fillId="20" borderId="60" xfId="12" applyFont="1" applyFill="1" applyBorder="1" applyAlignment="1" applyProtection="1">
      <alignment horizontal="center"/>
      <protection locked="0"/>
    </xf>
    <xf numFmtId="166" fontId="2" fillId="20" borderId="12" xfId="12" applyNumberFormat="1" applyFont="1" applyFill="1" applyBorder="1" applyProtection="1">
      <protection locked="0"/>
    </xf>
    <xf numFmtId="166" fontId="2" fillId="20" borderId="58" xfId="12" applyNumberFormat="1" applyFont="1" applyFill="1" applyBorder="1" applyProtection="1">
      <protection locked="0"/>
    </xf>
    <xf numFmtId="166" fontId="2" fillId="20" borderId="59" xfId="12" applyNumberFormat="1" applyFont="1" applyFill="1" applyBorder="1" applyProtection="1">
      <protection locked="0"/>
    </xf>
    <xf numFmtId="166" fontId="2" fillId="20" borderId="49" xfId="12" applyNumberFormat="1" applyFont="1" applyFill="1" applyBorder="1" applyAlignment="1" applyProtection="1">
      <alignment horizontal="left" indent="3"/>
      <protection locked="0"/>
    </xf>
    <xf numFmtId="166" fontId="2" fillId="20" borderId="49" xfId="12" applyNumberFormat="1" applyFont="1" applyFill="1" applyBorder="1" applyProtection="1">
      <protection locked="0"/>
    </xf>
    <xf numFmtId="167" fontId="2" fillId="20" borderId="49" xfId="12" applyNumberFormat="1" applyFont="1" applyFill="1" applyBorder="1" applyProtection="1"/>
    <xf numFmtId="2" fontId="2" fillId="20" borderId="49" xfId="12" applyNumberFormat="1" applyFont="1" applyFill="1" applyBorder="1" applyProtection="1">
      <protection locked="0"/>
    </xf>
    <xf numFmtId="2" fontId="2" fillId="20" borderId="49" xfId="12" applyNumberFormat="1" applyFont="1" applyFill="1" applyBorder="1" applyAlignment="1" applyProtection="1">
      <alignment horizontal="left" indent="3"/>
    </xf>
    <xf numFmtId="2" fontId="2" fillId="20" borderId="62" xfId="12" applyNumberFormat="1" applyFont="1" applyFill="1" applyBorder="1" applyAlignment="1" applyProtection="1">
      <alignment horizontal="left" indent="3"/>
    </xf>
    <xf numFmtId="0" fontId="2" fillId="20" borderId="48" xfId="12" applyFont="1" applyFill="1" applyBorder="1" applyProtection="1">
      <protection locked="0"/>
    </xf>
    <xf numFmtId="0" fontId="2" fillId="20" borderId="48" xfId="12" applyFont="1" applyFill="1" applyBorder="1" applyAlignment="1" applyProtection="1">
      <alignment horizontal="center"/>
      <protection locked="0"/>
    </xf>
    <xf numFmtId="0" fontId="2" fillId="20" borderId="57" xfId="12" applyFont="1" applyFill="1" applyBorder="1" applyAlignment="1" applyProtection="1">
      <alignment horizontal="center"/>
      <protection locked="0"/>
    </xf>
    <xf numFmtId="166" fontId="2" fillId="20" borderId="3" xfId="12" applyNumberFormat="1" applyFont="1" applyFill="1" applyBorder="1" applyProtection="1">
      <protection locked="0"/>
    </xf>
    <xf numFmtId="166" fontId="2" fillId="20" borderId="63" xfId="12" applyNumberFormat="1" applyFont="1" applyFill="1" applyBorder="1" applyProtection="1">
      <protection locked="0"/>
    </xf>
    <xf numFmtId="166" fontId="2" fillId="20" borderId="48" xfId="12" applyNumberFormat="1" applyFont="1" applyFill="1" applyBorder="1" applyProtection="1">
      <protection locked="0"/>
    </xf>
    <xf numFmtId="167" fontId="2" fillId="20" borderId="48" xfId="12" applyNumberFormat="1" applyFont="1" applyFill="1" applyBorder="1" applyProtection="1"/>
    <xf numFmtId="2" fontId="2" fillId="20" borderId="48" xfId="12" applyNumberFormat="1" applyFont="1" applyFill="1" applyBorder="1" applyAlignment="1" applyProtection="1">
      <alignment horizontal="left" indent="3"/>
    </xf>
    <xf numFmtId="2" fontId="2" fillId="20" borderId="51" xfId="12" applyNumberFormat="1" applyFont="1" applyFill="1" applyBorder="1" applyAlignment="1" applyProtection="1">
      <alignment horizontal="left" indent="3"/>
    </xf>
    <xf numFmtId="0" fontId="2" fillId="20" borderId="52" xfId="12" applyFont="1" applyFill="1" applyBorder="1" applyAlignment="1" applyProtection="1">
      <alignment horizontal="center"/>
      <protection locked="0"/>
    </xf>
    <xf numFmtId="166" fontId="2" fillId="20" borderId="54" xfId="12" applyNumberFormat="1" applyFont="1" applyFill="1" applyBorder="1" applyProtection="1">
      <protection locked="0"/>
    </xf>
    <xf numFmtId="166" fontId="2" fillId="20" borderId="52" xfId="12" applyNumberFormat="1" applyFont="1" applyFill="1" applyBorder="1" applyProtection="1">
      <protection locked="0"/>
    </xf>
    <xf numFmtId="166" fontId="2" fillId="20" borderId="53" xfId="12" applyNumberFormat="1" applyFont="1" applyFill="1" applyBorder="1" applyAlignment="1" applyProtection="1">
      <alignment horizontal="left" indent="3"/>
      <protection locked="0"/>
    </xf>
    <xf numFmtId="166" fontId="2" fillId="20" borderId="53" xfId="12" applyNumberFormat="1" applyFont="1" applyFill="1" applyBorder="1" applyProtection="1">
      <protection locked="0"/>
    </xf>
    <xf numFmtId="167" fontId="2" fillId="20" borderId="52" xfId="12" applyNumberFormat="1" applyFont="1" applyFill="1" applyBorder="1" applyProtection="1"/>
    <xf numFmtId="2" fontId="2" fillId="20" borderId="52" xfId="12" applyNumberFormat="1" applyFont="1" applyFill="1" applyBorder="1" applyAlignment="1" applyProtection="1">
      <alignment horizontal="left" indent="3"/>
    </xf>
    <xf numFmtId="2" fontId="2" fillId="20" borderId="56" xfId="12" applyNumberFormat="1" applyFont="1" applyFill="1" applyBorder="1" applyAlignment="1" applyProtection="1">
      <alignment horizontal="left" indent="3"/>
    </xf>
    <xf numFmtId="0" fontId="2" fillId="21" borderId="59" xfId="12" applyFont="1" applyFill="1" applyBorder="1" applyProtection="1">
      <protection locked="0"/>
    </xf>
    <xf numFmtId="0" fontId="2" fillId="21" borderId="59" xfId="12" applyFont="1" applyFill="1" applyBorder="1" applyAlignment="1" applyProtection="1">
      <alignment horizontal="center"/>
      <protection locked="0"/>
    </xf>
    <xf numFmtId="0" fontId="2" fillId="21" borderId="60" xfId="12" applyFont="1" applyFill="1" applyBorder="1" applyAlignment="1" applyProtection="1">
      <alignment horizontal="center"/>
      <protection locked="0"/>
    </xf>
    <xf numFmtId="166" fontId="2" fillId="21" borderId="12" xfId="12" applyNumberFormat="1" applyFont="1" applyFill="1" applyBorder="1" applyProtection="1">
      <protection locked="0"/>
    </xf>
    <xf numFmtId="166" fontId="2" fillId="21" borderId="58" xfId="12" applyNumberFormat="1" applyFont="1" applyFill="1" applyBorder="1" applyProtection="1">
      <protection locked="0"/>
    </xf>
    <xf numFmtId="166" fontId="2" fillId="21" borderId="59" xfId="12" applyNumberFormat="1" applyFont="1" applyFill="1" applyBorder="1" applyProtection="1">
      <protection locked="0"/>
    </xf>
    <xf numFmtId="166" fontId="2" fillId="21" borderId="60" xfId="12" applyNumberFormat="1" applyFont="1" applyFill="1" applyBorder="1" applyProtection="1">
      <protection locked="0"/>
    </xf>
    <xf numFmtId="166" fontId="2" fillId="21" borderId="12" xfId="12" applyNumberFormat="1" applyFont="1" applyFill="1" applyBorder="1" applyAlignment="1" applyProtection="1">
      <alignment horizontal="left" indent="3"/>
      <protection locked="0"/>
    </xf>
    <xf numFmtId="166" fontId="2" fillId="21" borderId="61" xfId="12" applyNumberFormat="1" applyFont="1" applyFill="1" applyBorder="1" applyProtection="1">
      <protection locked="0"/>
    </xf>
    <xf numFmtId="167" fontId="2" fillId="21" borderId="49" xfId="12" applyNumberFormat="1" applyFont="1" applyFill="1" applyBorder="1" applyProtection="1"/>
    <xf numFmtId="2" fontId="2" fillId="21" borderId="49" xfId="12" applyNumberFormat="1" applyFont="1" applyFill="1" applyBorder="1" applyProtection="1">
      <protection locked="0"/>
    </xf>
    <xf numFmtId="2" fontId="2" fillId="21" borderId="49" xfId="12" applyNumberFormat="1" applyFont="1" applyFill="1" applyBorder="1" applyAlignment="1" applyProtection="1">
      <alignment horizontal="left" indent="3"/>
    </xf>
    <xf numFmtId="2" fontId="2" fillId="21" borderId="62" xfId="12" applyNumberFormat="1" applyFont="1" applyFill="1" applyBorder="1" applyAlignment="1" applyProtection="1">
      <alignment horizontal="left" indent="3"/>
    </xf>
    <xf numFmtId="0" fontId="2" fillId="21" borderId="48" xfId="12" applyFont="1" applyFill="1" applyBorder="1" applyProtection="1">
      <protection locked="0"/>
    </xf>
    <xf numFmtId="0" fontId="2" fillId="21" borderId="48" xfId="12" applyFont="1" applyFill="1" applyBorder="1" applyAlignment="1" applyProtection="1">
      <alignment horizontal="center"/>
      <protection locked="0"/>
    </xf>
    <xf numFmtId="0" fontId="2" fillId="21" borderId="57" xfId="12" applyFont="1" applyFill="1" applyBorder="1" applyAlignment="1" applyProtection="1">
      <alignment horizontal="center"/>
      <protection locked="0"/>
    </xf>
    <xf numFmtId="166" fontId="2" fillId="21" borderId="3" xfId="12" applyNumberFormat="1" applyFont="1" applyFill="1" applyBorder="1" applyProtection="1">
      <protection locked="0"/>
    </xf>
    <xf numFmtId="166" fontId="2" fillId="21" borderId="63" xfId="12" applyNumberFormat="1" applyFont="1" applyFill="1" applyBorder="1" applyProtection="1">
      <protection locked="0"/>
    </xf>
    <xf numFmtId="166" fontId="2" fillId="21" borderId="48" xfId="12" applyNumberFormat="1" applyFont="1" applyFill="1" applyBorder="1" applyProtection="1">
      <protection locked="0"/>
    </xf>
    <xf numFmtId="166" fontId="2" fillId="21" borderId="57" xfId="12" applyNumberFormat="1" applyFont="1" applyFill="1" applyBorder="1" applyProtection="1">
      <protection locked="0"/>
    </xf>
    <xf numFmtId="166" fontId="2" fillId="21" borderId="3" xfId="12" applyNumberFormat="1" applyFont="1" applyFill="1" applyBorder="1" applyAlignment="1" applyProtection="1">
      <alignment horizontal="left" indent="3"/>
      <protection locked="0"/>
    </xf>
    <xf numFmtId="167" fontId="2" fillId="21" borderId="48" xfId="12" applyNumberFormat="1" applyFont="1" applyFill="1" applyBorder="1" applyProtection="1"/>
    <xf numFmtId="2" fontId="2" fillId="21" borderId="48" xfId="12" applyNumberFormat="1" applyFont="1" applyFill="1" applyBorder="1" applyAlignment="1" applyProtection="1">
      <alignment horizontal="left" indent="3"/>
    </xf>
    <xf numFmtId="2" fontId="2" fillId="21" borderId="51" xfId="12" applyNumberFormat="1" applyFont="1" applyFill="1" applyBorder="1" applyAlignment="1" applyProtection="1">
      <alignment horizontal="left" indent="3"/>
    </xf>
    <xf numFmtId="2" fontId="2" fillId="21" borderId="63" xfId="12" applyNumberFormat="1" applyFont="1" applyFill="1" applyBorder="1" applyProtection="1">
      <protection locked="0"/>
    </xf>
    <xf numFmtId="0" fontId="2" fillId="21" borderId="57" xfId="12" applyFont="1" applyFill="1" applyBorder="1" applyProtection="1">
      <protection locked="0"/>
    </xf>
    <xf numFmtId="0" fontId="2" fillId="21" borderId="52" xfId="12" applyFont="1" applyFill="1" applyBorder="1" applyAlignment="1" applyProtection="1">
      <alignment horizontal="center"/>
      <protection locked="0"/>
    </xf>
    <xf numFmtId="166" fontId="2" fillId="21" borderId="54" xfId="12" applyNumberFormat="1" applyFont="1" applyFill="1" applyBorder="1" applyProtection="1">
      <protection locked="0"/>
    </xf>
    <xf numFmtId="2" fontId="2" fillId="21" borderId="52" xfId="12" applyNumberFormat="1" applyFont="1" applyFill="1" applyBorder="1" applyProtection="1">
      <protection locked="0"/>
    </xf>
    <xf numFmtId="0" fontId="2" fillId="21" borderId="52" xfId="12" applyFont="1" applyFill="1" applyBorder="1" applyProtection="1">
      <protection locked="0"/>
    </xf>
    <xf numFmtId="166" fontId="2" fillId="21" borderId="52" xfId="12" applyNumberFormat="1" applyFont="1" applyFill="1" applyBorder="1" applyProtection="1">
      <protection locked="0"/>
    </xf>
    <xf numFmtId="166" fontId="2" fillId="21" borderId="65" xfId="12" applyNumberFormat="1" applyFont="1" applyFill="1" applyBorder="1" applyAlignment="1" applyProtection="1">
      <alignment horizontal="left" indent="3"/>
      <protection locked="0"/>
    </xf>
    <xf numFmtId="166" fontId="2" fillId="21" borderId="66" xfId="12" applyNumberFormat="1" applyFont="1" applyFill="1" applyBorder="1" applyProtection="1">
      <protection locked="0"/>
    </xf>
    <xf numFmtId="167" fontId="2" fillId="21" borderId="52" xfId="12" applyNumberFormat="1" applyFont="1" applyFill="1" applyBorder="1" applyProtection="1"/>
    <xf numFmtId="2" fontId="2" fillId="21" borderId="54" xfId="12" applyNumberFormat="1" applyFont="1" applyFill="1" applyBorder="1" applyProtection="1">
      <protection locked="0"/>
    </xf>
    <xf numFmtId="2" fontId="2" fillId="21" borderId="52" xfId="12" applyNumberFormat="1" applyFont="1" applyFill="1" applyBorder="1" applyAlignment="1" applyProtection="1">
      <alignment horizontal="left" indent="3"/>
    </xf>
    <xf numFmtId="2" fontId="2" fillId="21" borderId="56" xfId="12" applyNumberFormat="1" applyFont="1" applyFill="1" applyBorder="1" applyAlignment="1" applyProtection="1">
      <alignment horizontal="left" indent="3"/>
    </xf>
    <xf numFmtId="0" fontId="2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166" fontId="2" fillId="6" borderId="12" xfId="0" applyNumberFormat="1" applyFont="1" applyFill="1" applyBorder="1" applyAlignment="1">
      <alignment horizontal="center" vertical="center"/>
    </xf>
    <xf numFmtId="167" fontId="2" fillId="6" borderId="12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2" fontId="2" fillId="6" borderId="23" xfId="0" applyNumberFormat="1" applyFont="1" applyFill="1" applyBorder="1" applyAlignment="1">
      <alignment horizontal="center" vertical="center"/>
    </xf>
    <xf numFmtId="166" fontId="2" fillId="11" borderId="3" xfId="0" applyNumberFormat="1" applyFont="1" applyFill="1" applyBorder="1" applyAlignment="1">
      <alignment vertical="center"/>
    </xf>
    <xf numFmtId="166" fontId="2" fillId="11" borderId="3" xfId="0" applyNumberFormat="1" applyFont="1" applyFill="1" applyBorder="1" applyAlignment="1">
      <alignment horizontal="center" vertical="center"/>
    </xf>
    <xf numFmtId="167" fontId="2" fillId="11" borderId="3" xfId="0" applyNumberFormat="1" applyFont="1" applyFill="1" applyBorder="1" applyAlignment="1">
      <alignment horizontal="center" vertical="center"/>
    </xf>
    <xf numFmtId="2" fontId="2" fillId="11" borderId="9" xfId="0" applyNumberFormat="1" applyFont="1" applyFill="1" applyBorder="1" applyAlignment="1">
      <alignment horizontal="center" vertical="center"/>
    </xf>
    <xf numFmtId="166" fontId="2" fillId="11" borderId="7" xfId="0" applyNumberFormat="1" applyFont="1" applyFill="1" applyBorder="1" applyAlignment="1">
      <alignment vertical="center"/>
    </xf>
    <xf numFmtId="166" fontId="2" fillId="11" borderId="7" xfId="0" applyNumberFormat="1" applyFont="1" applyFill="1" applyBorder="1" applyAlignment="1">
      <alignment horizontal="center" vertical="center"/>
    </xf>
    <xf numFmtId="167" fontId="2" fillId="11" borderId="7" xfId="0" applyNumberFormat="1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0" fontId="2" fillId="11" borderId="3" xfId="4" applyFont="1" applyFill="1" applyBorder="1" applyAlignment="1">
      <alignment horizontal="left"/>
    </xf>
    <xf numFmtId="0" fontId="2" fillId="11" borderId="3" xfId="4" applyFont="1" applyFill="1" applyBorder="1" applyAlignment="1">
      <alignment horizontal="center"/>
    </xf>
    <xf numFmtId="166" fontId="2" fillId="11" borderId="3" xfId="4" applyNumberFormat="1" applyFont="1" applyFill="1" applyBorder="1" applyAlignment="1">
      <alignment horizontal="right"/>
    </xf>
    <xf numFmtId="166" fontId="2" fillId="11" borderId="3" xfId="4" applyNumberFormat="1" applyFont="1" applyFill="1" applyBorder="1"/>
    <xf numFmtId="166" fontId="2" fillId="11" borderId="3" xfId="4" applyNumberFormat="1" applyFont="1" applyFill="1" applyBorder="1" applyAlignment="1">
      <alignment horizontal="center"/>
    </xf>
    <xf numFmtId="167" fontId="2" fillId="11" borderId="3" xfId="4" applyNumberFormat="1" applyFont="1" applyFill="1" applyBorder="1"/>
    <xf numFmtId="2" fontId="2" fillId="11" borderId="3" xfId="4" applyNumberFormat="1" applyFont="1" applyFill="1" applyBorder="1"/>
    <xf numFmtId="2" fontId="2" fillId="11" borderId="3" xfId="4" applyNumberFormat="1" applyFont="1" applyFill="1" applyBorder="1" applyAlignment="1">
      <alignment horizontal="center"/>
    </xf>
    <xf numFmtId="2" fontId="2" fillId="11" borderId="3" xfId="4" applyNumberFormat="1" applyFont="1" applyFill="1" applyBorder="1" applyAlignment="1">
      <alignment horizontal="left" indent="3"/>
    </xf>
    <xf numFmtId="0" fontId="2" fillId="10" borderId="12" xfId="6" applyFont="1" applyFill="1" applyBorder="1"/>
    <xf numFmtId="0" fontId="2" fillId="10" borderId="12" xfId="6" applyFont="1" applyFill="1" applyBorder="1" applyAlignment="1">
      <alignment horizontal="center"/>
    </xf>
    <xf numFmtId="166" fontId="2" fillId="10" borderId="12" xfId="6" applyNumberFormat="1" applyFont="1" applyFill="1" applyBorder="1"/>
    <xf numFmtId="166" fontId="2" fillId="10" borderId="12" xfId="6" applyNumberFormat="1" applyFont="1" applyFill="1" applyBorder="1" applyAlignment="1">
      <alignment horizontal="center"/>
    </xf>
    <xf numFmtId="167" fontId="2" fillId="10" borderId="12" xfId="6" applyNumberFormat="1" applyFont="1" applyFill="1" applyBorder="1"/>
    <xf numFmtId="2" fontId="2" fillId="10" borderId="12" xfId="6" applyNumberFormat="1" applyFont="1" applyFill="1" applyBorder="1"/>
    <xf numFmtId="2" fontId="2" fillId="10" borderId="12" xfId="6" applyNumberFormat="1" applyFont="1" applyFill="1" applyBorder="1" applyAlignment="1">
      <alignment horizontal="center"/>
    </xf>
    <xf numFmtId="2" fontId="2" fillId="10" borderId="12" xfId="6" applyNumberFormat="1" applyFont="1" applyFill="1" applyBorder="1" applyAlignment="1">
      <alignment horizontal="left" indent="3"/>
    </xf>
    <xf numFmtId="2" fontId="2" fillId="10" borderId="23" xfId="6" applyNumberFormat="1" applyFont="1" applyFill="1" applyBorder="1" applyAlignment="1">
      <alignment horizontal="left" indent="3"/>
    </xf>
    <xf numFmtId="0" fontId="2" fillId="10" borderId="19" xfId="6" applyFont="1" applyFill="1" applyBorder="1"/>
    <xf numFmtId="0" fontId="2" fillId="10" borderId="19" xfId="6" applyFont="1" applyFill="1" applyBorder="1" applyAlignment="1">
      <alignment horizontal="center"/>
    </xf>
    <xf numFmtId="166" fontId="2" fillId="10" borderId="19" xfId="6" applyNumberFormat="1" applyFont="1" applyFill="1" applyBorder="1"/>
    <xf numFmtId="166" fontId="2" fillId="10" borderId="19" xfId="6" applyNumberFormat="1" applyFont="1" applyFill="1" applyBorder="1" applyAlignment="1">
      <alignment horizontal="center"/>
    </xf>
    <xf numFmtId="167" fontId="2" fillId="10" borderId="19" xfId="6" applyNumberFormat="1" applyFont="1" applyFill="1" applyBorder="1"/>
    <xf numFmtId="2" fontId="2" fillId="10" borderId="19" xfId="6" applyNumberFormat="1" applyFont="1" applyFill="1" applyBorder="1"/>
    <xf numFmtId="2" fontId="2" fillId="10" borderId="19" xfId="6" applyNumberFormat="1" applyFont="1" applyFill="1" applyBorder="1" applyAlignment="1">
      <alignment horizontal="center"/>
    </xf>
    <xf numFmtId="2" fontId="2" fillId="10" borderId="19" xfId="6" applyNumberFormat="1" applyFont="1" applyFill="1" applyBorder="1" applyAlignment="1">
      <alignment horizontal="left" indent="3"/>
    </xf>
    <xf numFmtId="2" fontId="2" fillId="10" borderId="24" xfId="6" applyNumberFormat="1" applyFont="1" applyFill="1" applyBorder="1" applyAlignment="1">
      <alignment horizontal="left" indent="3"/>
    </xf>
    <xf numFmtId="0" fontId="2" fillId="10" borderId="3" xfId="6" applyFont="1" applyFill="1" applyBorder="1" applyAlignment="1">
      <alignment horizontal="center"/>
    </xf>
    <xf numFmtId="166" fontId="2" fillId="10" borderId="3" xfId="6" applyNumberFormat="1" applyFont="1" applyFill="1" applyBorder="1"/>
    <xf numFmtId="166" fontId="2" fillId="10" borderId="3" xfId="6" applyNumberFormat="1" applyFont="1" applyFill="1" applyBorder="1" applyAlignment="1">
      <alignment horizontal="center"/>
    </xf>
    <xf numFmtId="167" fontId="2" fillId="10" borderId="3" xfId="6" applyNumberFormat="1" applyFont="1" applyFill="1" applyBorder="1"/>
    <xf numFmtId="2" fontId="2" fillId="10" borderId="3" xfId="6" applyNumberFormat="1" applyFont="1" applyFill="1" applyBorder="1"/>
    <xf numFmtId="2" fontId="2" fillId="10" borderId="3" xfId="6" applyNumberFormat="1" applyFont="1" applyFill="1" applyBorder="1" applyAlignment="1">
      <alignment horizontal="center"/>
    </xf>
    <xf numFmtId="2" fontId="2" fillId="10" borderId="3" xfId="6" applyNumberFormat="1" applyFont="1" applyFill="1" applyBorder="1" applyAlignment="1">
      <alignment horizontal="left" indent="3"/>
    </xf>
    <xf numFmtId="0" fontId="2" fillId="8" borderId="3" xfId="6" applyFont="1" applyFill="1" applyBorder="1" applyAlignment="1">
      <alignment horizontal="center"/>
    </xf>
    <xf numFmtId="166" fontId="2" fillId="8" borderId="3" xfId="6" applyNumberFormat="1" applyFont="1" applyFill="1" applyBorder="1"/>
    <xf numFmtId="166" fontId="2" fillId="8" borderId="3" xfId="6" applyNumberFormat="1" applyFont="1" applyFill="1" applyBorder="1" applyAlignment="1">
      <alignment horizontal="center"/>
    </xf>
    <xf numFmtId="167" fontId="2" fillId="8" borderId="3" xfId="6" applyNumberFormat="1" applyFont="1" applyFill="1" applyBorder="1"/>
    <xf numFmtId="2" fontId="2" fillId="8" borderId="3" xfId="6" applyNumberFormat="1" applyFont="1" applyFill="1" applyBorder="1"/>
    <xf numFmtId="2" fontId="2" fillId="8" borderId="3" xfId="6" applyNumberFormat="1" applyFont="1" applyFill="1" applyBorder="1" applyAlignment="1">
      <alignment horizontal="center"/>
    </xf>
    <xf numFmtId="2" fontId="2" fillId="8" borderId="3" xfId="6" applyNumberFormat="1" applyFont="1" applyFill="1" applyBorder="1" applyAlignment="1">
      <alignment horizontal="left" indent="3"/>
    </xf>
    <xf numFmtId="0" fontId="2" fillId="10" borderId="3" xfId="6" applyFont="1" applyFill="1" applyBorder="1"/>
    <xf numFmtId="2" fontId="2" fillId="10" borderId="9" xfId="6" applyNumberFormat="1" applyFont="1" applyFill="1" applyBorder="1" applyAlignment="1">
      <alignment horizontal="left" indent="3"/>
    </xf>
    <xf numFmtId="0" fontId="2" fillId="10" borderId="7" xfId="6" applyFont="1" applyFill="1" applyBorder="1"/>
    <xf numFmtId="0" fontId="2" fillId="10" borderId="7" xfId="6" applyFont="1" applyFill="1" applyBorder="1" applyAlignment="1">
      <alignment horizontal="center"/>
    </xf>
    <xf numFmtId="166" fontId="2" fillId="10" borderId="7" xfId="6" applyNumberFormat="1" applyFont="1" applyFill="1" applyBorder="1"/>
    <xf numFmtId="166" fontId="2" fillId="10" borderId="7" xfId="6" applyNumberFormat="1" applyFont="1" applyFill="1" applyBorder="1" applyAlignment="1">
      <alignment horizontal="center"/>
    </xf>
    <xf numFmtId="167" fontId="2" fillId="10" borderId="7" xfId="6" applyNumberFormat="1" applyFont="1" applyFill="1" applyBorder="1"/>
    <xf numFmtId="2" fontId="2" fillId="10" borderId="7" xfId="6" applyNumberFormat="1" applyFont="1" applyFill="1" applyBorder="1"/>
    <xf numFmtId="2" fontId="2" fillId="10" borderId="7" xfId="6" applyNumberFormat="1" applyFont="1" applyFill="1" applyBorder="1" applyAlignment="1">
      <alignment horizontal="center"/>
    </xf>
    <xf numFmtId="2" fontId="2" fillId="10" borderId="7" xfId="6" applyNumberFormat="1" applyFont="1" applyFill="1" applyBorder="1" applyAlignment="1">
      <alignment horizontal="left" indent="3"/>
    </xf>
    <xf numFmtId="2" fontId="2" fillId="10" borderId="10" xfId="6" applyNumberFormat="1" applyFont="1" applyFill="1" applyBorder="1" applyAlignment="1">
      <alignment horizontal="left" indent="3"/>
    </xf>
    <xf numFmtId="0" fontId="2" fillId="8" borderId="12" xfId="6" applyFont="1" applyFill="1" applyBorder="1"/>
    <xf numFmtId="0" fontId="2" fillId="8" borderId="12" xfId="6" applyFont="1" applyFill="1" applyBorder="1" applyAlignment="1">
      <alignment horizontal="center"/>
    </xf>
    <xf numFmtId="166" fontId="2" fillId="8" borderId="12" xfId="6" applyNumberFormat="1" applyFont="1" applyFill="1" applyBorder="1"/>
    <xf numFmtId="166" fontId="2" fillId="8" borderId="12" xfId="6" applyNumberFormat="1" applyFont="1" applyFill="1" applyBorder="1" applyAlignment="1">
      <alignment horizontal="center"/>
    </xf>
    <xf numFmtId="167" fontId="2" fillId="8" borderId="12" xfId="6" applyNumberFormat="1" applyFont="1" applyFill="1" applyBorder="1"/>
    <xf numFmtId="2" fontId="2" fillId="8" borderId="12" xfId="6" applyNumberFormat="1" applyFont="1" applyFill="1" applyBorder="1"/>
    <xf numFmtId="2" fontId="2" fillId="8" borderId="12" xfId="6" applyNumberFormat="1" applyFont="1" applyFill="1" applyBorder="1" applyAlignment="1">
      <alignment horizontal="center"/>
    </xf>
    <xf numFmtId="2" fontId="2" fillId="8" borderId="12" xfId="6" applyNumberFormat="1" applyFont="1" applyFill="1" applyBorder="1" applyAlignment="1">
      <alignment horizontal="left" indent="3"/>
    </xf>
    <xf numFmtId="2" fontId="2" fillId="8" borderId="23" xfId="6" applyNumberFormat="1" applyFont="1" applyFill="1" applyBorder="1" applyAlignment="1">
      <alignment horizontal="left" indent="3"/>
    </xf>
    <xf numFmtId="0" fontId="2" fillId="8" borderId="3" xfId="6" applyFont="1" applyFill="1" applyBorder="1"/>
    <xf numFmtId="2" fontId="2" fillId="8" borderId="9" xfId="6" applyNumberFormat="1" applyFont="1" applyFill="1" applyBorder="1" applyAlignment="1">
      <alignment horizontal="left" indent="3"/>
    </xf>
    <xf numFmtId="0" fontId="2" fillId="8" borderId="7" xfId="6" applyFont="1" applyFill="1" applyBorder="1"/>
    <xf numFmtId="0" fontId="2" fillId="8" borderId="7" xfId="6" applyFont="1" applyFill="1" applyBorder="1" applyAlignment="1">
      <alignment horizontal="center"/>
    </xf>
    <xf numFmtId="166" fontId="2" fillId="8" borderId="7" xfId="6" applyNumberFormat="1" applyFont="1" applyFill="1" applyBorder="1"/>
    <xf numFmtId="166" fontId="2" fillId="8" borderId="7" xfId="6" applyNumberFormat="1" applyFont="1" applyFill="1" applyBorder="1" applyAlignment="1">
      <alignment horizontal="center"/>
    </xf>
    <xf numFmtId="167" fontId="2" fillId="8" borderId="7" xfId="6" applyNumberFormat="1" applyFont="1" applyFill="1" applyBorder="1"/>
    <xf numFmtId="2" fontId="2" fillId="8" borderId="7" xfId="6" applyNumberFormat="1" applyFont="1" applyFill="1" applyBorder="1"/>
    <xf numFmtId="2" fontId="2" fillId="8" borderId="7" xfId="6" applyNumberFormat="1" applyFont="1" applyFill="1" applyBorder="1" applyAlignment="1">
      <alignment horizontal="center"/>
    </xf>
    <xf numFmtId="2" fontId="2" fillId="8" borderId="7" xfId="6" applyNumberFormat="1" applyFont="1" applyFill="1" applyBorder="1" applyAlignment="1">
      <alignment horizontal="left" indent="3"/>
    </xf>
    <xf numFmtId="2" fontId="2" fillId="8" borderId="10" xfId="6" applyNumberFormat="1" applyFont="1" applyFill="1" applyBorder="1" applyAlignment="1">
      <alignment horizontal="left" indent="3"/>
    </xf>
    <xf numFmtId="166" fontId="2" fillId="12" borderId="3" xfId="6" applyNumberFormat="1" applyFont="1" applyFill="1" applyBorder="1" applyAlignment="1">
      <alignment horizontal="left" indent="3"/>
    </xf>
    <xf numFmtId="166" fontId="2" fillId="12" borderId="7" xfId="6" applyNumberFormat="1" applyFont="1" applyFill="1" applyBorder="1" applyAlignment="1">
      <alignment horizontal="left" indent="3"/>
    </xf>
    <xf numFmtId="0" fontId="9" fillId="10" borderId="12" xfId="6" applyFont="1" applyFill="1" applyBorder="1"/>
    <xf numFmtId="0" fontId="9" fillId="10" borderId="12" xfId="6" applyFont="1" applyFill="1" applyBorder="1" applyAlignment="1">
      <alignment horizontal="center"/>
    </xf>
    <xf numFmtId="166" fontId="2" fillId="10" borderId="12" xfId="6" applyNumberFormat="1" applyFont="1" applyFill="1" applyBorder="1" applyAlignment="1">
      <alignment horizontal="left" indent="3"/>
    </xf>
    <xf numFmtId="0" fontId="9" fillId="10" borderId="19" xfId="6" applyFont="1" applyFill="1" applyBorder="1"/>
    <xf numFmtId="0" fontId="9" fillId="10" borderId="19" xfId="6" applyFont="1" applyFill="1" applyBorder="1" applyAlignment="1">
      <alignment horizontal="center"/>
    </xf>
    <xf numFmtId="166" fontId="2" fillId="10" borderId="19" xfId="6" applyNumberFormat="1" applyFont="1" applyFill="1" applyBorder="1" applyAlignment="1">
      <alignment horizontal="left" indent="3"/>
    </xf>
    <xf numFmtId="166" fontId="2" fillId="13" borderId="7" xfId="6" applyNumberFormat="1" applyFont="1" applyFill="1" applyBorder="1" applyAlignment="1">
      <alignment horizontal="left" indent="3"/>
    </xf>
    <xf numFmtId="2" fontId="2" fillId="6" borderId="3" xfId="4" applyNumberFormat="1" applyFont="1" applyFill="1" applyBorder="1" applyAlignment="1">
      <alignment horizontal="center" vertical="center"/>
    </xf>
    <xf numFmtId="2" fontId="2" fillId="6" borderId="9" xfId="4" applyNumberFormat="1" applyFont="1" applyFill="1" applyBorder="1" applyAlignment="1">
      <alignment horizontal="center" vertical="center"/>
    </xf>
    <xf numFmtId="0" fontId="9" fillId="10" borderId="12" xfId="4" applyFont="1" applyFill="1" applyBorder="1" applyAlignment="1">
      <alignment horizontal="center" vertical="center"/>
    </xf>
    <xf numFmtId="166" fontId="2" fillId="10" borderId="12" xfId="4" applyNumberFormat="1" applyFont="1" applyFill="1" applyBorder="1" applyAlignment="1">
      <alignment horizontal="center" vertical="center"/>
    </xf>
    <xf numFmtId="167" fontId="2" fillId="10" borderId="12" xfId="4" applyNumberFormat="1" applyFont="1" applyFill="1" applyBorder="1" applyAlignment="1">
      <alignment horizontal="center" vertical="center"/>
    </xf>
    <xf numFmtId="2" fontId="2" fillId="10" borderId="12" xfId="4" applyNumberFormat="1" applyFont="1" applyFill="1" applyBorder="1" applyAlignment="1">
      <alignment horizontal="center" vertical="center"/>
    </xf>
    <xf numFmtId="2" fontId="2" fillId="10" borderId="23" xfId="4" applyNumberFormat="1" applyFont="1" applyFill="1" applyBorder="1" applyAlignment="1">
      <alignment horizontal="center" vertical="center"/>
    </xf>
    <xf numFmtId="2" fontId="2" fillId="13" borderId="3" xfId="4" applyNumberFormat="1" applyFont="1" applyFill="1" applyBorder="1" applyAlignment="1">
      <alignment horizontal="center" vertical="center"/>
    </xf>
    <xf numFmtId="2" fontId="2" fillId="13" borderId="9" xfId="4" applyNumberFormat="1" applyFont="1" applyFill="1" applyBorder="1" applyAlignment="1">
      <alignment horizontal="center" vertical="center"/>
    </xf>
    <xf numFmtId="2" fontId="2" fillId="6" borderId="3" xfId="4" applyNumberFormat="1" applyFont="1" applyFill="1" applyBorder="1" applyAlignment="1">
      <alignment horizontal="left" vertical="center"/>
    </xf>
    <xf numFmtId="2" fontId="2" fillId="12" borderId="5" xfId="4" applyNumberFormat="1" applyFont="1" applyFill="1" applyBorder="1" applyAlignment="1">
      <alignment horizontal="left" vertical="center"/>
    </xf>
    <xf numFmtId="2" fontId="2" fillId="12" borderId="5" xfId="4" applyNumberFormat="1" applyFont="1" applyFill="1" applyBorder="1" applyAlignment="1">
      <alignment horizontal="center" vertical="center"/>
    </xf>
    <xf numFmtId="2" fontId="2" fillId="12" borderId="22" xfId="4" applyNumberFormat="1" applyFont="1" applyFill="1" applyBorder="1" applyAlignment="1">
      <alignment horizontal="center" vertical="center"/>
    </xf>
    <xf numFmtId="2" fontId="2" fillId="12" borderId="3" xfId="4" applyNumberFormat="1" applyFont="1" applyFill="1" applyBorder="1" applyAlignment="1">
      <alignment horizontal="left" vertical="center"/>
    </xf>
    <xf numFmtId="2" fontId="2" fillId="12" borderId="3" xfId="4" applyNumberFormat="1" applyFont="1" applyFill="1" applyBorder="1" applyAlignment="1">
      <alignment horizontal="center" vertical="center"/>
    </xf>
    <xf numFmtId="2" fontId="2" fillId="12" borderId="9" xfId="4" applyNumberFormat="1" applyFont="1" applyFill="1" applyBorder="1" applyAlignment="1">
      <alignment horizontal="center" vertical="center"/>
    </xf>
    <xf numFmtId="2" fontId="2" fillId="12" borderId="7" xfId="4" applyNumberFormat="1" applyFont="1" applyFill="1" applyBorder="1" applyAlignment="1">
      <alignment horizontal="left" vertical="center"/>
    </xf>
    <xf numFmtId="2" fontId="2" fillId="12" borderId="7" xfId="4" applyNumberFormat="1" applyFont="1" applyFill="1" applyBorder="1" applyAlignment="1">
      <alignment horizontal="center" vertical="center"/>
    </xf>
    <xf numFmtId="2" fontId="2" fillId="12" borderId="10" xfId="4" applyNumberFormat="1" applyFont="1" applyFill="1" applyBorder="1" applyAlignment="1">
      <alignment horizontal="center" vertical="center"/>
    </xf>
    <xf numFmtId="0" fontId="9" fillId="10" borderId="12" xfId="4" applyFont="1" applyFill="1" applyBorder="1" applyAlignment="1">
      <alignment horizontal="left" vertical="center"/>
    </xf>
    <xf numFmtId="0" fontId="9" fillId="10" borderId="4" xfId="4" applyFont="1" applyFill="1" applyBorder="1" applyAlignment="1">
      <alignment horizontal="left" vertical="center"/>
    </xf>
    <xf numFmtId="0" fontId="9" fillId="10" borderId="4" xfId="4" applyFont="1" applyFill="1" applyBorder="1" applyAlignment="1">
      <alignment horizontal="center" vertical="center"/>
    </xf>
    <xf numFmtId="166" fontId="2" fillId="10" borderId="4" xfId="4" applyNumberFormat="1" applyFont="1" applyFill="1" applyBorder="1" applyAlignment="1">
      <alignment horizontal="center" vertical="center"/>
    </xf>
    <xf numFmtId="167" fontId="2" fillId="10" borderId="4" xfId="4" applyNumberFormat="1" applyFont="1" applyFill="1" applyBorder="1" applyAlignment="1">
      <alignment horizontal="center" vertical="center"/>
    </xf>
    <xf numFmtId="2" fontId="2" fillId="10" borderId="4" xfId="4" applyNumberFormat="1" applyFont="1" applyFill="1" applyBorder="1" applyAlignment="1">
      <alignment horizontal="center" vertical="center"/>
    </xf>
    <xf numFmtId="2" fontId="2" fillId="10" borderId="17" xfId="4" applyNumberFormat="1" applyFont="1" applyFill="1" applyBorder="1" applyAlignment="1">
      <alignment horizontal="center" vertical="center"/>
    </xf>
    <xf numFmtId="2" fontId="2" fillId="13" borderId="3" xfId="4" applyNumberFormat="1" applyFont="1" applyFill="1" applyBorder="1" applyAlignment="1">
      <alignment horizontal="left" vertical="center"/>
    </xf>
    <xf numFmtId="2" fontId="2" fillId="11" borderId="9" xfId="4" applyNumberFormat="1" applyFont="1" applyFill="1" applyBorder="1" applyAlignment="1">
      <alignment horizontal="left" indent="3"/>
    </xf>
    <xf numFmtId="0" fontId="2" fillId="6" borderId="3" xfId="4" applyFont="1" applyFill="1" applyBorder="1"/>
    <xf numFmtId="0" fontId="2" fillId="6" borderId="3" xfId="4" applyFont="1" applyFill="1" applyBorder="1" applyAlignment="1">
      <alignment horizontal="center"/>
    </xf>
    <xf numFmtId="166" fontId="2" fillId="6" borderId="3" xfId="4" applyNumberFormat="1" applyFont="1" applyFill="1" applyBorder="1"/>
    <xf numFmtId="166" fontId="2" fillId="6" borderId="3" xfId="4" applyNumberFormat="1" applyFont="1" applyFill="1" applyBorder="1" applyAlignment="1">
      <alignment horizontal="center"/>
    </xf>
    <xf numFmtId="2" fontId="2" fillId="6" borderId="3" xfId="4" applyNumberFormat="1" applyFont="1" applyFill="1" applyBorder="1"/>
    <xf numFmtId="2" fontId="2" fillId="6" borderId="3" xfId="4" applyNumberFormat="1" applyFont="1" applyFill="1" applyBorder="1" applyAlignment="1">
      <alignment horizontal="center"/>
    </xf>
    <xf numFmtId="2" fontId="2" fillId="6" borderId="3" xfId="4" applyNumberFormat="1" applyFont="1" applyFill="1" applyBorder="1" applyAlignment="1">
      <alignment horizontal="left" indent="3"/>
    </xf>
    <xf numFmtId="2" fontId="2" fillId="6" borderId="9" xfId="4" applyNumberFormat="1" applyFont="1" applyFill="1" applyBorder="1" applyAlignment="1">
      <alignment horizontal="left" indent="3"/>
    </xf>
    <xf numFmtId="0" fontId="2" fillId="12" borderId="5" xfId="4" applyFont="1" applyFill="1" applyBorder="1"/>
    <xf numFmtId="0" fontId="2" fillId="12" borderId="5" xfId="4" applyFont="1" applyFill="1" applyBorder="1" applyAlignment="1">
      <alignment horizontal="center"/>
    </xf>
    <xf numFmtId="166" fontId="2" fillId="12" borderId="5" xfId="4" applyNumberFormat="1" applyFont="1" applyFill="1" applyBorder="1"/>
    <xf numFmtId="166" fontId="2" fillId="12" borderId="5" xfId="4" applyNumberFormat="1" applyFont="1" applyFill="1" applyBorder="1" applyAlignment="1">
      <alignment horizontal="center"/>
    </xf>
    <xf numFmtId="2" fontId="2" fillId="12" borderId="5" xfId="4" applyNumberFormat="1" applyFont="1" applyFill="1" applyBorder="1"/>
    <xf numFmtId="2" fontId="2" fillId="12" borderId="5" xfId="4" applyNumberFormat="1" applyFont="1" applyFill="1" applyBorder="1" applyAlignment="1">
      <alignment horizontal="center"/>
    </xf>
    <xf numFmtId="2" fontId="2" fillId="12" borderId="5" xfId="4" applyNumberFormat="1" applyFont="1" applyFill="1" applyBorder="1" applyAlignment="1">
      <alignment horizontal="left" indent="3"/>
    </xf>
    <xf numFmtId="2" fontId="2" fillId="12" borderId="22" xfId="4" applyNumberFormat="1" applyFont="1" applyFill="1" applyBorder="1" applyAlignment="1">
      <alignment horizontal="left" indent="3"/>
    </xf>
    <xf numFmtId="0" fontId="2" fillId="12" borderId="3" xfId="4" applyFont="1" applyFill="1" applyBorder="1"/>
    <xf numFmtId="0" fontId="2" fillId="12" borderId="3" xfId="4" applyFont="1" applyFill="1" applyBorder="1" applyAlignment="1">
      <alignment horizontal="center"/>
    </xf>
    <xf numFmtId="166" fontId="2" fillId="12" borderId="3" xfId="4" applyNumberFormat="1" applyFont="1" applyFill="1" applyBorder="1"/>
    <xf numFmtId="166" fontId="2" fillId="12" borderId="3" xfId="4" applyNumberFormat="1" applyFont="1" applyFill="1" applyBorder="1" applyAlignment="1">
      <alignment horizontal="center"/>
    </xf>
    <xf numFmtId="2" fontId="2" fillId="12" borderId="3" xfId="4" applyNumberFormat="1" applyFont="1" applyFill="1" applyBorder="1"/>
    <xf numFmtId="2" fontId="2" fillId="12" borderId="3" xfId="4" applyNumberFormat="1" applyFont="1" applyFill="1" applyBorder="1" applyAlignment="1">
      <alignment horizontal="center"/>
    </xf>
    <xf numFmtId="2" fontId="2" fillId="12" borderId="3" xfId="4" applyNumberFormat="1" applyFont="1" applyFill="1" applyBorder="1" applyAlignment="1">
      <alignment horizontal="left" indent="3"/>
    </xf>
    <xf numFmtId="2" fontId="2" fillId="12" borderId="9" xfId="4" applyNumberFormat="1" applyFont="1" applyFill="1" applyBorder="1" applyAlignment="1">
      <alignment horizontal="left" indent="3"/>
    </xf>
    <xf numFmtId="167" fontId="2" fillId="12" borderId="3" xfId="4" applyNumberFormat="1" applyFont="1" applyFill="1" applyBorder="1"/>
    <xf numFmtId="0" fontId="2" fillId="12" borderId="7" xfId="4" applyFont="1" applyFill="1" applyBorder="1"/>
    <xf numFmtId="0" fontId="2" fillId="12" borderId="7" xfId="4" applyFont="1" applyFill="1" applyBorder="1" applyAlignment="1">
      <alignment horizontal="center"/>
    </xf>
    <xf numFmtId="166" fontId="2" fillId="12" borderId="7" xfId="4" applyNumberFormat="1" applyFont="1" applyFill="1" applyBorder="1"/>
    <xf numFmtId="166" fontId="2" fillId="12" borderId="7" xfId="4" applyNumberFormat="1" applyFont="1" applyFill="1" applyBorder="1" applyAlignment="1">
      <alignment horizontal="center"/>
    </xf>
    <xf numFmtId="167" fontId="2" fillId="12" borderId="7" xfId="4" applyNumberFormat="1" applyFont="1" applyFill="1" applyBorder="1"/>
    <xf numFmtId="2" fontId="2" fillId="12" borderId="7" xfId="4" applyNumberFormat="1" applyFont="1" applyFill="1" applyBorder="1"/>
    <xf numFmtId="2" fontId="2" fillId="12" borderId="7" xfId="4" applyNumberFormat="1" applyFont="1" applyFill="1" applyBorder="1" applyAlignment="1">
      <alignment horizontal="center"/>
    </xf>
    <xf numFmtId="2" fontId="2" fillId="12" borderId="7" xfId="4" applyNumberFormat="1" applyFont="1" applyFill="1" applyBorder="1" applyAlignment="1">
      <alignment horizontal="left" indent="3"/>
    </xf>
    <xf numFmtId="2" fontId="2" fillId="12" borderId="10" xfId="4" applyNumberFormat="1" applyFont="1" applyFill="1" applyBorder="1" applyAlignment="1">
      <alignment horizontal="left" indent="3"/>
    </xf>
    <xf numFmtId="0" fontId="2" fillId="11" borderId="3" xfId="4" applyFont="1" applyFill="1" applyBorder="1" applyAlignment="1">
      <alignment vertical="center"/>
    </xf>
    <xf numFmtId="0" fontId="2" fillId="4" borderId="12" xfId="0" applyFont="1" applyFill="1" applyBorder="1" applyProtection="1">
      <protection locked="0"/>
    </xf>
    <xf numFmtId="166" fontId="2" fillId="16" borderId="12" xfId="0" applyNumberFormat="1" applyFont="1" applyFill="1" applyBorder="1" applyProtection="1">
      <protection locked="0"/>
    </xf>
    <xf numFmtId="0" fontId="2" fillId="16" borderId="5" xfId="0" applyFont="1" applyFill="1" applyBorder="1" applyProtection="1">
      <protection locked="0"/>
    </xf>
    <xf numFmtId="0" fontId="2" fillId="16" borderId="5" xfId="0" applyFont="1" applyFill="1" applyBorder="1" applyAlignment="1" applyProtection="1">
      <alignment horizontal="center"/>
      <protection locked="0"/>
    </xf>
    <xf numFmtId="167" fontId="2" fillId="16" borderId="5" xfId="0" applyNumberFormat="1" applyFont="1" applyFill="1" applyBorder="1" applyProtection="1"/>
    <xf numFmtId="2" fontId="2" fillId="16" borderId="5" xfId="0" applyNumberFormat="1" applyFont="1" applyFill="1" applyBorder="1" applyAlignment="1" applyProtection="1">
      <alignment horizontal="left" indent="3"/>
    </xf>
    <xf numFmtId="2" fontId="2" fillId="16" borderId="22" xfId="0" applyNumberFormat="1" applyFont="1" applyFill="1" applyBorder="1" applyAlignment="1" applyProtection="1">
      <alignment horizontal="left" indent="3"/>
    </xf>
    <xf numFmtId="0" fontId="2" fillId="16" borderId="8" xfId="0" applyFont="1" applyFill="1" applyBorder="1" applyAlignment="1" applyProtection="1">
      <alignment horizontal="center"/>
      <protection locked="0"/>
    </xf>
    <xf numFmtId="166" fontId="2" fillId="16" borderId="27" xfId="0" applyNumberFormat="1" applyFont="1" applyFill="1" applyBorder="1" applyProtection="1">
      <protection locked="0"/>
    </xf>
    <xf numFmtId="0" fontId="2" fillId="16" borderId="7" xfId="0" applyFont="1" applyFill="1" applyBorder="1" applyProtection="1">
      <protection locked="0"/>
    </xf>
    <xf numFmtId="0" fontId="2" fillId="16" borderId="7" xfId="0" applyFont="1" applyFill="1" applyBorder="1" applyAlignment="1" applyProtection="1">
      <alignment horizontal="center"/>
      <protection locked="0"/>
    </xf>
    <xf numFmtId="166" fontId="2" fillId="16" borderId="4" xfId="0" applyNumberFormat="1" applyFont="1" applyFill="1" applyBorder="1" applyProtection="1">
      <protection locked="0"/>
    </xf>
    <xf numFmtId="166" fontId="2" fillId="16" borderId="7" xfId="0" applyNumberFormat="1" applyFont="1" applyFill="1" applyBorder="1" applyProtection="1">
      <protection locked="0"/>
    </xf>
    <xf numFmtId="166" fontId="2" fillId="16" borderId="7" xfId="0" applyNumberFormat="1" applyFont="1" applyFill="1" applyBorder="1" applyAlignment="1" applyProtection="1">
      <alignment horizontal="left" indent="4"/>
      <protection locked="0"/>
    </xf>
    <xf numFmtId="167" fontId="2" fillId="16" borderId="7" xfId="0" applyNumberFormat="1" applyFont="1" applyFill="1" applyBorder="1" applyProtection="1"/>
    <xf numFmtId="2" fontId="2" fillId="16" borderId="7" xfId="0" applyNumberFormat="1" applyFont="1" applyFill="1" applyBorder="1" applyAlignment="1" applyProtection="1">
      <alignment horizontal="left" indent="3"/>
    </xf>
    <xf numFmtId="2" fontId="2" fillId="16" borderId="10" xfId="0" applyNumberFormat="1" applyFont="1" applyFill="1" applyBorder="1" applyAlignment="1" applyProtection="1">
      <alignment horizontal="left" indent="3"/>
    </xf>
    <xf numFmtId="166" fontId="2" fillId="2" borderId="4" xfId="0" applyNumberFormat="1" applyFont="1" applyFill="1" applyBorder="1" applyProtection="1">
      <protection locked="0"/>
    </xf>
    <xf numFmtId="165" fontId="2" fillId="3" borderId="12" xfId="0" applyNumberFormat="1" applyFont="1" applyFill="1" applyBorder="1" applyProtection="1">
      <protection locked="0"/>
    </xf>
    <xf numFmtId="166" fontId="2" fillId="4" borderId="12" xfId="0" applyNumberFormat="1" applyFont="1" applyFill="1" applyBorder="1" applyAlignment="1" applyProtection="1">
      <alignment horizontal="left" indent="4"/>
      <protection locked="0"/>
    </xf>
    <xf numFmtId="165" fontId="2" fillId="4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indent="4"/>
    </xf>
    <xf numFmtId="164" fontId="2" fillId="2" borderId="3" xfId="0" applyNumberFormat="1" applyFont="1" applyFill="1" applyBorder="1" applyAlignment="1">
      <alignment horizontal="left" indent="4"/>
    </xf>
    <xf numFmtId="164" fontId="2" fillId="15" borderId="3" xfId="0" applyNumberFormat="1" applyFont="1" applyFill="1" applyBorder="1"/>
    <xf numFmtId="164" fontId="2" fillId="15" borderId="3" xfId="0" applyNumberFormat="1" applyFont="1" applyFill="1" applyBorder="1" applyAlignment="1">
      <alignment horizontal="left" indent="4"/>
    </xf>
    <xf numFmtId="169" fontId="2" fillId="15" borderId="3" xfId="0" applyNumberFormat="1" applyFont="1" applyFill="1" applyBorder="1"/>
    <xf numFmtId="165" fontId="2" fillId="15" borderId="3" xfId="0" applyNumberFormat="1" applyFont="1" applyFill="1" applyBorder="1"/>
    <xf numFmtId="0" fontId="2" fillId="4" borderId="12" xfId="0" applyFont="1" applyFill="1" applyBorder="1" applyAlignment="1">
      <alignment horizontal="center"/>
    </xf>
    <xf numFmtId="2" fontId="2" fillId="4" borderId="12" xfId="0" applyNumberFormat="1" applyFont="1" applyFill="1" applyBorder="1"/>
    <xf numFmtId="2" fontId="2" fillId="4" borderId="12" xfId="0" applyNumberFormat="1" applyFont="1" applyFill="1" applyBorder="1" applyAlignment="1">
      <alignment horizontal="left" indent="3"/>
    </xf>
    <xf numFmtId="2" fontId="2" fillId="4" borderId="23" xfId="0" applyNumberFormat="1" applyFont="1" applyFill="1" applyBorder="1" applyAlignment="1">
      <alignment horizontal="left" indent="3"/>
    </xf>
    <xf numFmtId="2" fontId="2" fillId="6" borderId="12" xfId="0" applyNumberFormat="1" applyFont="1" applyFill="1" applyBorder="1"/>
    <xf numFmtId="2" fontId="2" fillId="6" borderId="12" xfId="0" applyNumberFormat="1" applyFont="1" applyFill="1" applyBorder="1" applyAlignment="1">
      <alignment horizontal="left" indent="3"/>
    </xf>
    <xf numFmtId="2" fontId="2" fillId="6" borderId="23" xfId="0" applyNumberFormat="1" applyFont="1" applyFill="1" applyBorder="1" applyAlignment="1">
      <alignment horizontal="left" indent="3"/>
    </xf>
    <xf numFmtId="0" fontId="2" fillId="14" borderId="0" xfId="0" applyFont="1" applyFill="1" applyBorder="1" applyProtection="1">
      <protection locked="0"/>
    </xf>
    <xf numFmtId="0" fontId="2" fillId="14" borderId="0" xfId="0" applyFont="1" applyFill="1" applyBorder="1" applyAlignment="1" applyProtection="1">
      <alignment horizontal="center"/>
      <protection locked="0"/>
    </xf>
    <xf numFmtId="166" fontId="2" fillId="14" borderId="0" xfId="0" applyNumberFormat="1" applyFont="1" applyFill="1" applyBorder="1" applyProtection="1">
      <protection locked="0"/>
    </xf>
    <xf numFmtId="166" fontId="2" fillId="14" borderId="0" xfId="0" applyNumberFormat="1" applyFont="1" applyFill="1" applyBorder="1" applyAlignment="1" applyProtection="1">
      <alignment horizontal="left" indent="4"/>
      <protection locked="0"/>
    </xf>
    <xf numFmtId="167" fontId="2" fillId="14" borderId="0" xfId="0" applyNumberFormat="1" applyFont="1" applyFill="1" applyBorder="1" applyProtection="1"/>
    <xf numFmtId="2" fontId="2" fillId="14" borderId="0" xfId="0" applyNumberFormat="1" applyFont="1" applyFill="1" applyBorder="1" applyProtection="1">
      <protection locked="0"/>
    </xf>
    <xf numFmtId="2" fontId="2" fillId="14" borderId="0" xfId="0" applyNumberFormat="1" applyFont="1" applyFill="1" applyBorder="1" applyAlignment="1" applyProtection="1">
      <alignment horizontal="left" indent="3"/>
    </xf>
    <xf numFmtId="2" fontId="2" fillId="6" borderId="7" xfId="0" applyNumberFormat="1" applyFont="1" applyFill="1" applyBorder="1" applyProtection="1">
      <protection locked="0"/>
    </xf>
    <xf numFmtId="2" fontId="2" fillId="11" borderId="9" xfId="0" applyNumberFormat="1" applyFont="1" applyFill="1" applyBorder="1" applyAlignment="1">
      <alignment horizontal="left" indent="3"/>
    </xf>
    <xf numFmtId="0" fontId="2" fillId="4" borderId="12" xfId="0" applyFont="1" applyFill="1" applyBorder="1"/>
    <xf numFmtId="166" fontId="2" fillId="4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0" fontId="2" fillId="6" borderId="12" xfId="0" applyFont="1" applyFill="1" applyBorder="1"/>
    <xf numFmtId="166" fontId="2" fillId="6" borderId="12" xfId="0" applyNumberFormat="1" applyFont="1" applyFill="1" applyBorder="1"/>
    <xf numFmtId="166" fontId="2" fillId="6" borderId="12" xfId="0" applyNumberFormat="1" applyFont="1" applyFill="1" applyBorder="1" applyAlignment="1">
      <alignment horizontal="center"/>
    </xf>
    <xf numFmtId="167" fontId="2" fillId="6" borderId="12" xfId="0" applyNumberFormat="1" applyFont="1" applyFill="1" applyBorder="1"/>
    <xf numFmtId="2" fontId="2" fillId="6" borderId="12" xfId="0" applyNumberFormat="1" applyFont="1" applyFill="1" applyBorder="1" applyAlignment="1">
      <alignment horizontal="center"/>
    </xf>
    <xf numFmtId="0" fontId="2" fillId="11" borderId="7" xfId="0" applyFont="1" applyFill="1" applyBorder="1" applyAlignment="1">
      <alignment horizontal="left"/>
    </xf>
    <xf numFmtId="166" fontId="2" fillId="11" borderId="7" xfId="0" applyNumberFormat="1" applyFont="1" applyFill="1" applyBorder="1" applyAlignment="1">
      <alignment horizontal="right"/>
    </xf>
    <xf numFmtId="166" fontId="2" fillId="11" borderId="7" xfId="0" applyNumberFormat="1" applyFont="1" applyFill="1" applyBorder="1"/>
    <xf numFmtId="166" fontId="2" fillId="11" borderId="7" xfId="0" applyNumberFormat="1" applyFont="1" applyFill="1" applyBorder="1" applyAlignment="1">
      <alignment horizontal="center"/>
    </xf>
    <xf numFmtId="167" fontId="2" fillId="11" borderId="7" xfId="0" applyNumberFormat="1" applyFont="1" applyFill="1" applyBorder="1"/>
    <xf numFmtId="2" fontId="2" fillId="11" borderId="7" xfId="0" applyNumberFormat="1" applyFont="1" applyFill="1" applyBorder="1"/>
    <xf numFmtId="2" fontId="2" fillId="11" borderId="7" xfId="0" applyNumberFormat="1" applyFont="1" applyFill="1" applyBorder="1" applyAlignment="1">
      <alignment horizontal="center"/>
    </xf>
    <xf numFmtId="2" fontId="2" fillId="11" borderId="7" xfId="0" applyNumberFormat="1" applyFont="1" applyFill="1" applyBorder="1" applyAlignment="1">
      <alignment horizontal="left" indent="3"/>
    </xf>
    <xf numFmtId="2" fontId="2" fillId="11" borderId="10" xfId="0" applyNumberFormat="1" applyFont="1" applyFill="1" applyBorder="1" applyAlignment="1">
      <alignment horizontal="left" indent="3"/>
    </xf>
    <xf numFmtId="167" fontId="2" fillId="0" borderId="0" xfId="0" applyNumberFormat="1" applyFont="1"/>
    <xf numFmtId="167" fontId="6" fillId="0" borderId="0" xfId="0" applyNumberFormat="1" applyFont="1"/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2" fontId="2" fillId="14" borderId="0" xfId="0" applyNumberFormat="1" applyFont="1" applyFill="1" applyBorder="1" applyAlignment="1" applyProtection="1">
      <alignment horizontal="right"/>
      <protection locked="0"/>
    </xf>
    <xf numFmtId="2" fontId="2" fillId="8" borderId="7" xfId="0" applyNumberFormat="1" applyFont="1" applyFill="1" applyBorder="1" applyProtection="1">
      <protection locked="0"/>
    </xf>
    <xf numFmtId="2" fontId="2" fillId="6" borderId="5" xfId="0" applyNumberFormat="1" applyFont="1" applyFill="1" applyBorder="1" applyProtection="1">
      <protection locked="0"/>
    </xf>
    <xf numFmtId="0" fontId="2" fillId="10" borderId="0" xfId="0" applyFont="1" applyFill="1" applyBorder="1" applyAlignment="1">
      <alignment horizontal="center"/>
    </xf>
    <xf numFmtId="2" fontId="2" fillId="10" borderId="5" xfId="0" applyNumberFormat="1" applyFont="1" applyFill="1" applyBorder="1" applyProtection="1">
      <protection locked="0"/>
    </xf>
    <xf numFmtId="2" fontId="2" fillId="10" borderId="3" xfId="0" applyNumberFormat="1" applyFont="1" applyFill="1" applyBorder="1" applyProtection="1">
      <protection locked="0"/>
    </xf>
    <xf numFmtId="2" fontId="2" fillId="10" borderId="7" xfId="0" applyNumberFormat="1" applyFont="1" applyFill="1" applyBorder="1" applyProtection="1">
      <protection locked="0"/>
    </xf>
    <xf numFmtId="0" fontId="2" fillId="10" borderId="67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165" fontId="2" fillId="5" borderId="7" xfId="0" applyNumberFormat="1" applyFont="1" applyFill="1" applyBorder="1" applyProtection="1">
      <protection locked="0"/>
    </xf>
    <xf numFmtId="2" fontId="2" fillId="6" borderId="23" xfId="0" applyNumberFormat="1" applyFont="1" applyFill="1" applyBorder="1" applyAlignment="1" applyProtection="1">
      <alignment horizontal="left" indent="3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/>
    </xf>
    <xf numFmtId="165" fontId="2" fillId="9" borderId="7" xfId="0" applyNumberFormat="1" applyFont="1" applyFill="1" applyBorder="1" applyAlignment="1">
      <alignment horizontal="center"/>
    </xf>
    <xf numFmtId="0" fontId="2" fillId="8" borderId="25" xfId="0" applyFont="1" applyFill="1" applyBorder="1"/>
    <xf numFmtId="0" fontId="2" fillId="8" borderId="26" xfId="0" applyFont="1" applyFill="1" applyBorder="1"/>
    <xf numFmtId="0" fontId="2" fillId="6" borderId="25" xfId="0" applyFont="1" applyFill="1" applyBorder="1"/>
    <xf numFmtId="2" fontId="2" fillId="6" borderId="13" xfId="0" applyNumberFormat="1" applyFont="1" applyFill="1" applyBorder="1" applyAlignment="1">
      <alignment horizontal="center"/>
    </xf>
    <xf numFmtId="0" fontId="2" fillId="6" borderId="26" xfId="0" applyFont="1" applyFill="1" applyBorder="1"/>
    <xf numFmtId="2" fontId="2" fillId="6" borderId="8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5" xfId="0" applyNumberFormat="1" applyFont="1" applyFill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167" fontId="2" fillId="6" borderId="5" xfId="0" applyNumberFormat="1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6" fontId="2" fillId="6" borderId="27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7" fontId="2" fillId="6" borderId="1" xfId="0" applyNumberFormat="1" applyFont="1" applyFill="1" applyBorder="1" applyAlignment="1">
      <alignment horizontal="center"/>
    </xf>
    <xf numFmtId="0" fontId="2" fillId="16" borderId="26" xfId="0" applyFont="1" applyFill="1" applyBorder="1"/>
    <xf numFmtId="0" fontId="2" fillId="15" borderId="15" xfId="0" applyFont="1" applyFill="1" applyBorder="1" applyAlignment="1">
      <alignment horizontal="center"/>
    </xf>
    <xf numFmtId="0" fontId="2" fillId="15" borderId="25" xfId="0" applyFont="1" applyFill="1" applyBorder="1"/>
    <xf numFmtId="2" fontId="2" fillId="15" borderId="5" xfId="0" applyNumberFormat="1" applyFont="1" applyFill="1" applyBorder="1" applyAlignment="1">
      <alignment horizontal="center"/>
    </xf>
    <xf numFmtId="2" fontId="2" fillId="15" borderId="31" xfId="0" applyNumberFormat="1" applyFont="1" applyFill="1" applyBorder="1" applyAlignment="1">
      <alignment horizontal="center"/>
    </xf>
    <xf numFmtId="2" fontId="2" fillId="15" borderId="13" xfId="0" applyNumberFormat="1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26" xfId="0" applyFont="1" applyFill="1" applyBorder="1"/>
    <xf numFmtId="2" fontId="2" fillId="15" borderId="3" xfId="0" applyNumberFormat="1" applyFont="1" applyFill="1" applyBorder="1" applyAlignment="1">
      <alignment horizontal="center"/>
    </xf>
    <xf numFmtId="2" fontId="2" fillId="15" borderId="8" xfId="0" applyNumberFormat="1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 vertical="top"/>
    </xf>
    <xf numFmtId="0" fontId="2" fillId="15" borderId="11" xfId="0" applyFont="1" applyFill="1" applyBorder="1" applyAlignment="1">
      <alignment horizontal="center"/>
    </xf>
    <xf numFmtId="0" fontId="2" fillId="15" borderId="28" xfId="0" applyFont="1" applyFill="1" applyBorder="1"/>
    <xf numFmtId="2" fontId="2" fillId="15" borderId="11" xfId="0" applyNumberFormat="1" applyFont="1" applyFill="1" applyBorder="1" applyAlignment="1">
      <alignment horizontal="center"/>
    </xf>
    <xf numFmtId="166" fontId="2" fillId="15" borderId="5" xfId="0" applyNumberFormat="1" applyFont="1" applyFill="1" applyBorder="1" applyAlignment="1">
      <alignment horizontal="center"/>
    </xf>
    <xf numFmtId="167" fontId="2" fillId="15" borderId="5" xfId="0" applyNumberFormat="1" applyFont="1" applyFill="1" applyBorder="1" applyAlignment="1">
      <alignment horizontal="center"/>
    </xf>
    <xf numFmtId="164" fontId="2" fillId="15" borderId="5" xfId="0" applyNumberFormat="1" applyFont="1" applyFill="1" applyBorder="1" applyAlignment="1">
      <alignment horizontal="center"/>
    </xf>
    <xf numFmtId="166" fontId="2" fillId="15" borderId="3" xfId="0" applyNumberFormat="1" applyFont="1" applyFill="1" applyBorder="1" applyAlignment="1">
      <alignment horizontal="center"/>
    </xf>
    <xf numFmtId="167" fontId="2" fillId="15" borderId="3" xfId="0" applyNumberFormat="1" applyFont="1" applyFill="1" applyBorder="1" applyAlignment="1">
      <alignment horizontal="center"/>
    </xf>
    <xf numFmtId="164" fontId="2" fillId="15" borderId="3" xfId="0" applyNumberFormat="1" applyFont="1" applyFill="1" applyBorder="1" applyAlignment="1">
      <alignment horizontal="center"/>
    </xf>
    <xf numFmtId="166" fontId="2" fillId="15" borderId="7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166" fontId="2" fillId="5" borderId="1" xfId="0" applyNumberFormat="1" applyFont="1" applyFill="1" applyBorder="1" applyProtection="1">
      <protection locked="0"/>
    </xf>
    <xf numFmtId="0" fontId="2" fillId="3" borderId="31" xfId="0" applyFont="1" applyFill="1" applyBorder="1" applyProtection="1">
      <protection locked="0"/>
    </xf>
    <xf numFmtId="166" fontId="2" fillId="3" borderId="19" xfId="0" applyNumberFormat="1" applyFont="1" applyFill="1" applyBorder="1" applyProtection="1">
      <protection locked="0"/>
    </xf>
    <xf numFmtId="166" fontId="2" fillId="16" borderId="31" xfId="0" applyNumberFormat="1" applyFont="1" applyFill="1" applyBorder="1" applyProtection="1">
      <protection locked="0"/>
    </xf>
    <xf numFmtId="166" fontId="2" fillId="16" borderId="31" xfId="0" applyNumberFormat="1" applyFont="1" applyFill="1" applyBorder="1" applyAlignment="1" applyProtection="1">
      <alignment horizontal="left" indent="4"/>
      <protection locked="0"/>
    </xf>
    <xf numFmtId="166" fontId="2" fillId="16" borderId="12" xfId="0" applyNumberFormat="1" applyFont="1" applyFill="1" applyBorder="1" applyAlignment="1" applyProtection="1">
      <alignment horizontal="left" indent="4"/>
      <protection locked="0"/>
    </xf>
    <xf numFmtId="0" fontId="21" fillId="6" borderId="5" xfId="5" applyFont="1" applyFill="1" applyBorder="1" applyAlignment="1" applyProtection="1">
      <alignment horizontal="center" vertical="center" wrapText="1"/>
      <protection locked="0"/>
    </xf>
    <xf numFmtId="0" fontId="21" fillId="6" borderId="5" xfId="5" applyFont="1" applyFill="1" applyBorder="1" applyAlignment="1" applyProtection="1">
      <alignment horizontal="center" vertical="center"/>
      <protection locked="0"/>
    </xf>
    <xf numFmtId="4" fontId="21" fillId="6" borderId="5" xfId="0" applyNumberFormat="1" applyFont="1" applyFill="1" applyBorder="1" applyAlignment="1" applyProtection="1">
      <alignment vertical="top" wrapText="1"/>
      <protection locked="0"/>
    </xf>
    <xf numFmtId="4" fontId="21" fillId="6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5" applyFont="1" applyFill="1" applyBorder="1" applyAlignment="1" applyProtection="1">
      <alignment horizontal="center" vertical="center" wrapText="1"/>
      <protection locked="0"/>
    </xf>
    <xf numFmtId="0" fontId="21" fillId="6" borderId="3" xfId="5" applyFont="1" applyFill="1" applyBorder="1" applyAlignment="1" applyProtection="1">
      <alignment horizontal="center" vertical="center"/>
      <protection locked="0"/>
    </xf>
    <xf numFmtId="4" fontId="21" fillId="6" borderId="3" xfId="0" applyNumberFormat="1" applyFont="1" applyFill="1" applyBorder="1" applyAlignment="1" applyProtection="1">
      <alignment vertical="top" wrapText="1"/>
      <protection locked="0"/>
    </xf>
    <xf numFmtId="4" fontId="21" fillId="6" borderId="3" xfId="5" applyNumberFormat="1" applyFont="1" applyFill="1" applyBorder="1" applyAlignment="1" applyProtection="1">
      <alignment horizontal="right" vertical="center" wrapText="1"/>
      <protection locked="0"/>
    </xf>
    <xf numFmtId="4" fontId="21" fillId="6" borderId="3" xfId="0" applyNumberFormat="1" applyFont="1" applyFill="1" applyBorder="1" applyAlignment="1" applyProtection="1">
      <alignment horizontal="right" vertical="top" wrapText="1"/>
      <protection locked="0"/>
    </xf>
    <xf numFmtId="0" fontId="21" fillId="6" borderId="7" xfId="5" applyFont="1" applyFill="1" applyBorder="1" applyAlignment="1" applyProtection="1">
      <alignment horizontal="center" vertical="center" wrapText="1"/>
      <protection locked="0"/>
    </xf>
    <xf numFmtId="0" fontId="21" fillId="6" borderId="7" xfId="5" applyFont="1" applyFill="1" applyBorder="1" applyAlignment="1" applyProtection="1">
      <alignment horizontal="center" vertical="center"/>
      <protection locked="0"/>
    </xf>
    <xf numFmtId="4" fontId="21" fillId="6" borderId="7" xfId="0" applyNumberFormat="1" applyFont="1" applyFill="1" applyBorder="1" applyAlignment="1" applyProtection="1">
      <alignment vertical="top" wrapText="1"/>
      <protection locked="0"/>
    </xf>
    <xf numFmtId="4" fontId="21" fillId="6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16" borderId="5" xfId="5" applyFont="1" applyFill="1" applyBorder="1" applyAlignment="1" applyProtection="1">
      <alignment horizontal="center" vertical="center" wrapText="1"/>
      <protection locked="0"/>
    </xf>
    <xf numFmtId="0" fontId="21" fillId="16" borderId="5" xfId="5" applyFont="1" applyFill="1" applyBorder="1" applyAlignment="1" applyProtection="1">
      <alignment horizontal="center" vertical="center"/>
      <protection locked="0"/>
    </xf>
    <xf numFmtId="4" fontId="21" fillId="16" borderId="5" xfId="0" applyNumberFormat="1" applyFont="1" applyFill="1" applyBorder="1" applyAlignment="1" applyProtection="1">
      <alignment vertical="top" wrapText="1"/>
      <protection locked="0"/>
    </xf>
    <xf numFmtId="4" fontId="21" fillId="16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16" borderId="3" xfId="5" applyFont="1" applyFill="1" applyBorder="1" applyAlignment="1" applyProtection="1">
      <alignment horizontal="center" vertical="center" wrapText="1"/>
      <protection locked="0"/>
    </xf>
    <xf numFmtId="0" fontId="21" fillId="16" borderId="3" xfId="5" applyFont="1" applyFill="1" applyBorder="1" applyAlignment="1" applyProtection="1">
      <alignment horizontal="center" vertical="center"/>
      <protection locked="0"/>
    </xf>
    <xf numFmtId="4" fontId="21" fillId="16" borderId="3" xfId="0" applyNumberFormat="1" applyFont="1" applyFill="1" applyBorder="1" applyAlignment="1" applyProtection="1">
      <alignment vertical="top" wrapText="1"/>
      <protection locked="0"/>
    </xf>
    <xf numFmtId="4" fontId="21" fillId="16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16" borderId="3" xfId="0" applyFont="1" applyFill="1" applyBorder="1" applyAlignment="1" applyProtection="1">
      <alignment horizontal="center" vertical="top" wrapText="1"/>
      <protection locked="0"/>
    </xf>
    <xf numFmtId="0" fontId="21" fillId="10" borderId="5" xfId="5" applyFont="1" applyFill="1" applyBorder="1" applyAlignment="1" applyProtection="1">
      <alignment horizontal="center" vertical="center" wrapText="1"/>
      <protection locked="0"/>
    </xf>
    <xf numFmtId="4" fontId="21" fillId="10" borderId="5" xfId="0" applyNumberFormat="1" applyFont="1" applyFill="1" applyBorder="1" applyAlignment="1" applyProtection="1">
      <alignment vertical="top" wrapText="1"/>
      <protection locked="0"/>
    </xf>
    <xf numFmtId="4" fontId="21" fillId="10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10" borderId="3" xfId="5" applyFont="1" applyFill="1" applyBorder="1" applyAlignment="1" applyProtection="1">
      <alignment horizontal="center" vertical="center" wrapText="1"/>
      <protection locked="0"/>
    </xf>
    <xf numFmtId="0" fontId="21" fillId="10" borderId="3" xfId="5" applyFont="1" applyFill="1" applyBorder="1" applyAlignment="1" applyProtection="1">
      <alignment horizontal="center" vertical="center"/>
      <protection locked="0"/>
    </xf>
    <xf numFmtId="4" fontId="21" fillId="10" borderId="3" xfId="0" applyNumberFormat="1" applyFont="1" applyFill="1" applyBorder="1" applyAlignment="1" applyProtection="1">
      <alignment vertical="top" wrapText="1"/>
      <protection locked="0"/>
    </xf>
    <xf numFmtId="4" fontId="21" fillId="10" borderId="3" xfId="5" applyNumberFormat="1" applyFont="1" applyFill="1" applyBorder="1" applyAlignment="1" applyProtection="1">
      <alignment horizontal="right" vertical="center" wrapText="1"/>
      <protection locked="0"/>
    </xf>
    <xf numFmtId="4" fontId="21" fillId="10" borderId="3" xfId="5" applyNumberFormat="1" applyFont="1" applyFill="1" applyBorder="1" applyAlignment="1" applyProtection="1">
      <alignment horizontal="center" vertical="center"/>
      <protection locked="0"/>
    </xf>
    <xf numFmtId="0" fontId="21" fillId="10" borderId="7" xfId="5" applyFont="1" applyFill="1" applyBorder="1" applyAlignment="1" applyProtection="1">
      <alignment horizontal="center" vertical="center" wrapText="1"/>
      <protection locked="0"/>
    </xf>
    <xf numFmtId="0" fontId="21" fillId="10" borderId="7" xfId="5" applyFont="1" applyFill="1" applyBorder="1" applyAlignment="1" applyProtection="1">
      <alignment horizontal="center" vertical="center"/>
      <protection locked="0"/>
    </xf>
    <xf numFmtId="4" fontId="21" fillId="10" borderId="7" xfId="0" applyNumberFormat="1" applyFont="1" applyFill="1" applyBorder="1" applyAlignment="1" applyProtection="1">
      <alignment vertical="top" wrapText="1"/>
      <protection locked="0"/>
    </xf>
    <xf numFmtId="4" fontId="21" fillId="10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3" xfId="0" applyFont="1" applyFill="1" applyBorder="1" applyAlignment="1" applyProtection="1">
      <alignment horizontal="center" vertical="top" wrapText="1"/>
      <protection locked="0"/>
    </xf>
    <xf numFmtId="4" fontId="21" fillId="8" borderId="3" xfId="5" applyNumberFormat="1" applyFont="1" applyFill="1" applyBorder="1" applyAlignment="1" applyProtection="1">
      <alignment horizontal="center" vertical="center"/>
      <protection locked="0"/>
    </xf>
    <xf numFmtId="4" fontId="21" fillId="8" borderId="3" xfId="0" applyNumberFormat="1" applyFont="1" applyFill="1" applyBorder="1" applyAlignment="1" applyProtection="1">
      <alignment vertical="top" wrapText="1"/>
      <protection locked="0"/>
    </xf>
    <xf numFmtId="2" fontId="2" fillId="8" borderId="3" xfId="0" applyNumberFormat="1" applyFont="1" applyFill="1" applyBorder="1" applyProtection="1">
      <protection locked="0"/>
    </xf>
    <xf numFmtId="4" fontId="21" fillId="8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3" xfId="5" applyFont="1" applyFill="1" applyBorder="1" applyAlignment="1" applyProtection="1">
      <alignment horizontal="center" vertical="center" wrapText="1"/>
      <protection locked="0"/>
    </xf>
    <xf numFmtId="4" fontId="21" fillId="8" borderId="3" xfId="0" applyNumberFormat="1" applyFont="1" applyFill="1" applyBorder="1" applyAlignment="1" applyProtection="1">
      <alignment horizontal="right" vertical="top" wrapText="1"/>
      <protection locked="0"/>
    </xf>
    <xf numFmtId="0" fontId="21" fillId="8" borderId="3" xfId="5" applyFont="1" applyFill="1" applyBorder="1" applyAlignment="1" applyProtection="1">
      <alignment horizontal="center" vertical="center"/>
      <protection locked="0"/>
    </xf>
    <xf numFmtId="0" fontId="21" fillId="8" borderId="7" xfId="5" applyFont="1" applyFill="1" applyBorder="1" applyAlignment="1" applyProtection="1">
      <alignment horizontal="center" vertical="center" wrapText="1"/>
      <protection locked="0"/>
    </xf>
    <xf numFmtId="4" fontId="21" fillId="8" borderId="7" xfId="5" applyNumberFormat="1" applyFont="1" applyFill="1" applyBorder="1" applyAlignment="1" applyProtection="1">
      <alignment horizontal="center" vertical="center"/>
      <protection locked="0"/>
    </xf>
    <xf numFmtId="4" fontId="21" fillId="8" borderId="7" xfId="0" applyNumberFormat="1" applyFont="1" applyFill="1" applyBorder="1" applyAlignment="1" applyProtection="1">
      <alignment vertical="top" wrapText="1"/>
      <protection locked="0"/>
    </xf>
    <xf numFmtId="4" fontId="21" fillId="8" borderId="7" xfId="5" applyNumberFormat="1" applyFont="1" applyFill="1" applyBorder="1" applyAlignment="1" applyProtection="1">
      <alignment horizontal="right" vertical="center" wrapText="1"/>
      <protection locked="0"/>
    </xf>
    <xf numFmtId="165" fontId="2" fillId="2" borderId="3" xfId="0" applyNumberFormat="1" applyFont="1" applyFill="1" applyBorder="1" applyAlignment="1">
      <alignment horizontal="left" indent="4"/>
    </xf>
    <xf numFmtId="164" fontId="2" fillId="2" borderId="7" xfId="0" applyNumberFormat="1" applyFont="1" applyFill="1" applyBorder="1"/>
    <xf numFmtId="164" fontId="2" fillId="2" borderId="7" xfId="0" applyNumberFormat="1" applyFont="1" applyFill="1" applyBorder="1" applyAlignment="1">
      <alignment horizontal="left" indent="4"/>
    </xf>
    <xf numFmtId="169" fontId="2" fillId="2" borderId="7" xfId="0" applyNumberFormat="1" applyFont="1" applyFill="1" applyBorder="1"/>
    <xf numFmtId="2" fontId="2" fillId="5" borderId="5" xfId="0" applyNumberFormat="1" applyFont="1" applyFill="1" applyBorder="1"/>
    <xf numFmtId="168" fontId="2" fillId="5" borderId="5" xfId="1" applyNumberFormat="1" applyFont="1" applyFill="1" applyBorder="1" applyAlignment="1">
      <alignment horizontal="right" vertical="distributed"/>
    </xf>
    <xf numFmtId="2" fontId="2" fillId="5" borderId="5" xfId="0" applyNumberFormat="1" applyFont="1" applyFill="1" applyBorder="1" applyAlignment="1">
      <alignment horizontal="right"/>
    </xf>
    <xf numFmtId="164" fontId="2" fillId="5" borderId="5" xfId="0" applyNumberFormat="1" applyFont="1" applyFill="1" applyBorder="1"/>
    <xf numFmtId="164" fontId="2" fillId="5" borderId="5" xfId="0" applyNumberFormat="1" applyFont="1" applyFill="1" applyBorder="1" applyAlignment="1">
      <alignment horizontal="left" indent="4"/>
    </xf>
    <xf numFmtId="169" fontId="2" fillId="5" borderId="5" xfId="0" applyNumberFormat="1" applyFont="1" applyFill="1" applyBorder="1"/>
    <xf numFmtId="165" fontId="2" fillId="5" borderId="5" xfId="0" applyNumberFormat="1" applyFont="1" applyFill="1" applyBorder="1"/>
    <xf numFmtId="164" fontId="2" fillId="5" borderId="3" xfId="0" applyNumberFormat="1" applyFont="1" applyFill="1" applyBorder="1"/>
    <xf numFmtId="164" fontId="2" fillId="5" borderId="3" xfId="0" applyNumberFormat="1" applyFont="1" applyFill="1" applyBorder="1" applyAlignment="1">
      <alignment horizontal="left" indent="4"/>
    </xf>
    <xf numFmtId="169" fontId="2" fillId="5" borderId="3" xfId="0" applyNumberFormat="1" applyFont="1" applyFill="1" applyBorder="1"/>
    <xf numFmtId="165" fontId="2" fillId="5" borderId="3" xfId="0" applyNumberFormat="1" applyFont="1" applyFill="1" applyBorder="1"/>
    <xf numFmtId="164" fontId="2" fillId="8" borderId="3" xfId="0" applyNumberFormat="1" applyFont="1" applyFill="1" applyBorder="1"/>
    <xf numFmtId="164" fontId="2" fillId="8" borderId="7" xfId="0" applyNumberFormat="1" applyFont="1" applyFill="1" applyBorder="1"/>
    <xf numFmtId="165" fontId="2" fillId="15" borderId="7" xfId="0" applyNumberFormat="1" applyFont="1" applyFill="1" applyBorder="1"/>
    <xf numFmtId="43" fontId="2" fillId="8" borderId="3" xfId="1" applyNumberFormat="1" applyFont="1" applyFill="1" applyBorder="1" applyAlignment="1">
      <alignment horizontal="right"/>
    </xf>
    <xf numFmtId="43" fontId="2" fillId="8" borderId="7" xfId="1" applyNumberFormat="1" applyFont="1" applyFill="1" applyBorder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70" fontId="2" fillId="5" borderId="1" xfId="1" applyNumberFormat="1" applyFont="1" applyFill="1" applyBorder="1" applyAlignment="1">
      <alignment horizontal="right"/>
    </xf>
    <xf numFmtId="164" fontId="2" fillId="5" borderId="1" xfId="0" applyNumberFormat="1" applyFont="1" applyFill="1" applyBorder="1"/>
    <xf numFmtId="166" fontId="2" fillId="5" borderId="1" xfId="0" applyNumberFormat="1" applyFont="1" applyFill="1" applyBorder="1"/>
    <xf numFmtId="2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left" indent="4"/>
    </xf>
    <xf numFmtId="169" fontId="2" fillId="5" borderId="1" xfId="0" applyNumberFormat="1" applyFont="1" applyFill="1" applyBorder="1"/>
    <xf numFmtId="165" fontId="2" fillId="5" borderId="1" xfId="0" applyNumberFormat="1" applyFont="1" applyFill="1" applyBorder="1"/>
    <xf numFmtId="2" fontId="2" fillId="5" borderId="1" xfId="0" applyNumberFormat="1" applyFont="1" applyFill="1" applyBorder="1" applyAlignment="1">
      <alignment horizontal="left" indent="3"/>
    </xf>
    <xf numFmtId="2" fontId="2" fillId="5" borderId="2" xfId="0" applyNumberFormat="1" applyFont="1" applyFill="1" applyBorder="1" applyAlignment="1">
      <alignment horizontal="left" indent="3"/>
    </xf>
    <xf numFmtId="2" fontId="2" fillId="8" borderId="23" xfId="0" applyNumberFormat="1" applyFont="1" applyFill="1" applyBorder="1" applyAlignment="1">
      <alignment horizontal="left" indent="3"/>
    </xf>
    <xf numFmtId="0" fontId="2" fillId="2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164" fontId="2" fillId="5" borderId="12" xfId="0" applyNumberFormat="1" applyFont="1" applyFill="1" applyBorder="1" applyAlignment="1" applyProtection="1">
      <alignment horizontal="center"/>
    </xf>
    <xf numFmtId="164" fontId="2" fillId="5" borderId="3" xfId="0" applyNumberFormat="1" applyFont="1" applyFill="1" applyBorder="1" applyAlignment="1" applyProtection="1">
      <alignment horizontal="center"/>
    </xf>
    <xf numFmtId="164" fontId="2" fillId="5" borderId="7" xfId="0" applyNumberFormat="1" applyFont="1" applyFill="1" applyBorder="1" applyAlignment="1" applyProtection="1">
      <alignment horizontal="center"/>
    </xf>
    <xf numFmtId="164" fontId="2" fillId="3" borderId="12" xfId="0" applyNumberFormat="1" applyFont="1" applyFill="1" applyBorder="1" applyAlignment="1" applyProtection="1">
      <alignment horizontal="center"/>
    </xf>
    <xf numFmtId="164" fontId="2" fillId="3" borderId="3" xfId="0" applyNumberFormat="1" applyFont="1" applyFill="1" applyBorder="1" applyAlignment="1" applyProtection="1">
      <alignment horizontal="center"/>
    </xf>
    <xf numFmtId="164" fontId="2" fillId="3" borderId="7" xfId="0" applyNumberFormat="1" applyFont="1" applyFill="1" applyBorder="1" applyAlignment="1" applyProtection="1">
      <alignment horizontal="center"/>
    </xf>
    <xf numFmtId="164" fontId="2" fillId="4" borderId="12" xfId="0" applyNumberFormat="1" applyFont="1" applyFill="1" applyBorder="1" applyAlignment="1" applyProtection="1">
      <alignment horizontal="center"/>
    </xf>
    <xf numFmtId="164" fontId="2" fillId="4" borderId="3" xfId="0" applyNumberFormat="1" applyFont="1" applyFill="1" applyBorder="1" applyAlignment="1" applyProtection="1">
      <alignment horizontal="center"/>
    </xf>
    <xf numFmtId="164" fontId="2" fillId="4" borderId="7" xfId="0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>
      <alignment horizontal="center"/>
    </xf>
    <xf numFmtId="0" fontId="2" fillId="19" borderId="68" xfId="12" applyFont="1" applyFill="1" applyBorder="1" applyProtection="1">
      <protection locked="0"/>
    </xf>
    <xf numFmtId="166" fontId="2" fillId="19" borderId="68" xfId="12" applyNumberFormat="1" applyFont="1" applyFill="1" applyBorder="1" applyProtection="1">
      <protection locked="0"/>
    </xf>
    <xf numFmtId="0" fontId="2" fillId="19" borderId="69" xfId="12" applyFont="1" applyFill="1" applyBorder="1" applyProtection="1">
      <protection locked="0"/>
    </xf>
    <xf numFmtId="166" fontId="2" fillId="19" borderId="3" xfId="12" applyNumberFormat="1" applyFont="1" applyFill="1" applyBorder="1" applyProtection="1">
      <protection locked="0"/>
    </xf>
    <xf numFmtId="0" fontId="2" fillId="19" borderId="3" xfId="12" applyFont="1" applyFill="1" applyBorder="1" applyProtection="1">
      <protection locked="0"/>
    </xf>
    <xf numFmtId="0" fontId="2" fillId="19" borderId="63" xfId="12" applyFont="1" applyFill="1" applyBorder="1" applyAlignment="1" applyProtection="1">
      <alignment horizontal="center"/>
      <protection locked="0"/>
    </xf>
    <xf numFmtId="166" fontId="2" fillId="19" borderId="57" xfId="12" applyNumberFormat="1" applyFont="1" applyFill="1" applyBorder="1" applyProtection="1">
      <protection locked="0"/>
    </xf>
    <xf numFmtId="166" fontId="2" fillId="19" borderId="61" xfId="12" applyNumberFormat="1" applyFont="1" applyFill="1" applyBorder="1" applyAlignment="1" applyProtection="1">
      <alignment horizontal="left" indent="3"/>
      <protection locked="0"/>
    </xf>
    <xf numFmtId="2" fontId="2" fillId="20" borderId="53" xfId="12" applyNumberFormat="1" applyFont="1" applyFill="1" applyBorder="1" applyProtection="1">
      <protection locked="0"/>
    </xf>
    <xf numFmtId="0" fontId="2" fillId="10" borderId="12" xfId="10" applyFont="1" applyFill="1" applyBorder="1"/>
    <xf numFmtId="0" fontId="2" fillId="10" borderId="12" xfId="10" applyFont="1" applyFill="1" applyBorder="1" applyAlignment="1">
      <alignment horizontal="center"/>
    </xf>
    <xf numFmtId="166" fontId="2" fillId="10" borderId="12" xfId="10" applyNumberFormat="1" applyFont="1" applyFill="1" applyBorder="1"/>
    <xf numFmtId="166" fontId="2" fillId="10" borderId="12" xfId="10" applyNumberFormat="1" applyFont="1" applyFill="1" applyBorder="1" applyAlignment="1">
      <alignment horizontal="center"/>
    </xf>
    <xf numFmtId="167" fontId="2" fillId="10" borderId="12" xfId="10" applyNumberFormat="1" applyFont="1" applyFill="1" applyBorder="1"/>
    <xf numFmtId="2" fontId="2" fillId="10" borderId="12" xfId="10" applyNumberFormat="1" applyFont="1" applyFill="1" applyBorder="1"/>
    <xf numFmtId="2" fontId="2" fillId="10" borderId="12" xfId="10" applyNumberFormat="1" applyFont="1" applyFill="1" applyBorder="1" applyAlignment="1">
      <alignment horizontal="center"/>
    </xf>
    <xf numFmtId="2" fontId="2" fillId="10" borderId="12" xfId="10" applyNumberFormat="1" applyFont="1" applyFill="1" applyBorder="1" applyAlignment="1">
      <alignment horizontal="left" indent="3"/>
    </xf>
    <xf numFmtId="2" fontId="2" fillId="10" borderId="23" xfId="10" applyNumberFormat="1" applyFont="1" applyFill="1" applyBorder="1" applyAlignment="1">
      <alignment horizontal="left" indent="3"/>
    </xf>
    <xf numFmtId="0" fontId="2" fillId="6" borderId="7" xfId="10" applyFont="1" applyFill="1" applyBorder="1" applyAlignment="1">
      <alignment horizontal="center"/>
    </xf>
    <xf numFmtId="166" fontId="2" fillId="6" borderId="7" xfId="10" applyNumberFormat="1" applyFont="1" applyFill="1" applyBorder="1" applyAlignment="1">
      <alignment horizontal="center"/>
    </xf>
    <xf numFmtId="2" fontId="2" fillId="6" borderId="7" xfId="10" applyNumberFormat="1" applyFont="1" applyFill="1" applyBorder="1" applyAlignment="1">
      <alignment horizontal="center"/>
    </xf>
    <xf numFmtId="2" fontId="2" fillId="6" borderId="7" xfId="10" applyNumberFormat="1" applyFont="1" applyFill="1" applyBorder="1" applyAlignment="1">
      <alignment horizontal="left" indent="3"/>
    </xf>
    <xf numFmtId="2" fontId="2" fillId="6" borderId="10" xfId="10" applyNumberFormat="1" applyFont="1" applyFill="1" applyBorder="1" applyAlignment="1">
      <alignment horizontal="left" indent="3"/>
    </xf>
    <xf numFmtId="0" fontId="2" fillId="6" borderId="7" xfId="10" applyFont="1" applyFill="1" applyBorder="1"/>
    <xf numFmtId="166" fontId="2" fillId="6" borderId="7" xfId="10" applyNumberFormat="1" applyFont="1" applyFill="1" applyBorder="1"/>
    <xf numFmtId="167" fontId="2" fillId="6" borderId="7" xfId="10" applyNumberFormat="1" applyFont="1" applyFill="1" applyBorder="1"/>
    <xf numFmtId="2" fontId="2" fillId="6" borderId="7" xfId="10" applyNumberFormat="1" applyFont="1" applyFill="1" applyBorder="1"/>
    <xf numFmtId="0" fontId="2" fillId="10" borderId="12" xfId="8" applyFont="1" applyFill="1" applyBorder="1"/>
    <xf numFmtId="0" fontId="2" fillId="10" borderId="12" xfId="8" applyFont="1" applyFill="1" applyBorder="1" applyAlignment="1">
      <alignment horizontal="center"/>
    </xf>
    <xf numFmtId="166" fontId="2" fillId="10" borderId="12" xfId="8" applyNumberFormat="1" applyFont="1" applyFill="1" applyBorder="1"/>
    <xf numFmtId="166" fontId="2" fillId="10" borderId="12" xfId="8" applyNumberFormat="1" applyFont="1" applyFill="1" applyBorder="1" applyAlignment="1">
      <alignment horizontal="center"/>
    </xf>
    <xf numFmtId="167" fontId="2" fillId="10" borderId="12" xfId="8" applyNumberFormat="1" applyFont="1" applyFill="1" applyBorder="1"/>
    <xf numFmtId="2" fontId="2" fillId="10" borderId="12" xfId="8" applyNumberFormat="1" applyFont="1" applyFill="1" applyBorder="1"/>
    <xf numFmtId="2" fontId="2" fillId="10" borderId="12" xfId="8" applyNumberFormat="1" applyFont="1" applyFill="1" applyBorder="1" applyAlignment="1">
      <alignment horizontal="center"/>
    </xf>
    <xf numFmtId="2" fontId="2" fillId="10" borderId="12" xfId="8" applyNumberFormat="1" applyFont="1" applyFill="1" applyBorder="1" applyAlignment="1">
      <alignment horizontal="left" indent="3"/>
    </xf>
    <xf numFmtId="2" fontId="2" fillId="10" borderId="23" xfId="8" applyNumberFormat="1" applyFont="1" applyFill="1" applyBorder="1" applyAlignment="1">
      <alignment horizontal="left" indent="3"/>
    </xf>
    <xf numFmtId="0" fontId="2" fillId="10" borderId="19" xfId="8" applyFont="1" applyFill="1" applyBorder="1"/>
    <xf numFmtId="0" fontId="2" fillId="10" borderId="19" xfId="8" applyFont="1" applyFill="1" applyBorder="1" applyAlignment="1">
      <alignment horizontal="center"/>
    </xf>
    <xf numFmtId="166" fontId="2" fillId="10" borderId="19" xfId="8" applyNumberFormat="1" applyFont="1" applyFill="1" applyBorder="1"/>
    <xf numFmtId="166" fontId="2" fillId="10" borderId="19" xfId="8" applyNumberFormat="1" applyFont="1" applyFill="1" applyBorder="1" applyAlignment="1">
      <alignment horizontal="center"/>
    </xf>
    <xf numFmtId="167" fontId="2" fillId="10" borderId="19" xfId="8" applyNumberFormat="1" applyFont="1" applyFill="1" applyBorder="1"/>
    <xf numFmtId="2" fontId="2" fillId="10" borderId="19" xfId="8" applyNumberFormat="1" applyFont="1" applyFill="1" applyBorder="1"/>
    <xf numFmtId="2" fontId="2" fillId="10" borderId="19" xfId="8" applyNumberFormat="1" applyFont="1" applyFill="1" applyBorder="1" applyAlignment="1">
      <alignment horizontal="center"/>
    </xf>
    <xf numFmtId="2" fontId="2" fillId="10" borderId="19" xfId="8" applyNumberFormat="1" applyFont="1" applyFill="1" applyBorder="1" applyAlignment="1">
      <alignment horizontal="left" indent="3"/>
    </xf>
    <xf numFmtId="2" fontId="2" fillId="10" borderId="24" xfId="8" applyNumberFormat="1" applyFont="1" applyFill="1" applyBorder="1" applyAlignment="1">
      <alignment horizontal="left" indent="3"/>
    </xf>
    <xf numFmtId="0" fontId="2" fillId="13" borderId="5" xfId="8" applyFont="1" applyFill="1" applyBorder="1"/>
    <xf numFmtId="0" fontId="2" fillId="13" borderId="5" xfId="8" applyFont="1" applyFill="1" applyBorder="1" applyAlignment="1">
      <alignment horizontal="center"/>
    </xf>
    <xf numFmtId="166" fontId="2" fillId="13" borderId="5" xfId="8" applyNumberFormat="1" applyFont="1" applyFill="1" applyBorder="1"/>
    <xf numFmtId="166" fontId="2" fillId="13" borderId="5" xfId="8" applyNumberFormat="1" applyFont="1" applyFill="1" applyBorder="1" applyAlignment="1">
      <alignment horizontal="center"/>
    </xf>
    <xf numFmtId="167" fontId="2" fillId="13" borderId="5" xfId="8" applyNumberFormat="1" applyFont="1" applyFill="1" applyBorder="1"/>
    <xf numFmtId="2" fontId="2" fillId="13" borderId="5" xfId="8" applyNumberFormat="1" applyFont="1" applyFill="1" applyBorder="1"/>
    <xf numFmtId="2" fontId="2" fillId="13" borderId="5" xfId="8" applyNumberFormat="1" applyFont="1" applyFill="1" applyBorder="1" applyAlignment="1">
      <alignment horizontal="center"/>
    </xf>
    <xf numFmtId="2" fontId="2" fillId="13" borderId="5" xfId="8" applyNumberFormat="1" applyFont="1" applyFill="1" applyBorder="1" applyAlignment="1">
      <alignment horizontal="left" indent="3"/>
    </xf>
    <xf numFmtId="2" fontId="2" fillId="13" borderId="22" xfId="8" applyNumberFormat="1" applyFont="1" applyFill="1" applyBorder="1" applyAlignment="1">
      <alignment horizontal="left" indent="3"/>
    </xf>
    <xf numFmtId="0" fontId="2" fillId="13" borderId="3" xfId="8" applyFont="1" applyFill="1" applyBorder="1"/>
    <xf numFmtId="0" fontId="2" fillId="13" borderId="3" xfId="8" applyFont="1" applyFill="1" applyBorder="1" applyAlignment="1">
      <alignment horizontal="center"/>
    </xf>
    <xf numFmtId="166" fontId="2" fillId="13" borderId="3" xfId="8" applyNumberFormat="1" applyFont="1" applyFill="1" applyBorder="1"/>
    <xf numFmtId="166" fontId="2" fillId="13" borderId="3" xfId="8" applyNumberFormat="1" applyFont="1" applyFill="1" applyBorder="1" applyAlignment="1">
      <alignment horizontal="center"/>
    </xf>
    <xf numFmtId="167" fontId="2" fillId="13" borderId="3" xfId="8" applyNumberFormat="1" applyFont="1" applyFill="1" applyBorder="1"/>
    <xf numFmtId="2" fontId="2" fillId="13" borderId="3" xfId="8" applyNumberFormat="1" applyFont="1" applyFill="1" applyBorder="1"/>
    <xf numFmtId="2" fontId="2" fillId="13" borderId="3" xfId="8" applyNumberFormat="1" applyFont="1" applyFill="1" applyBorder="1" applyAlignment="1">
      <alignment horizontal="center"/>
    </xf>
    <xf numFmtId="2" fontId="2" fillId="13" borderId="3" xfId="8" applyNumberFormat="1" applyFont="1" applyFill="1" applyBorder="1" applyAlignment="1">
      <alignment horizontal="left" indent="3"/>
    </xf>
    <xf numFmtId="2" fontId="2" fillId="13" borderId="9" xfId="8" applyNumberFormat="1" applyFont="1" applyFill="1" applyBorder="1" applyAlignment="1">
      <alignment horizontal="left" indent="3"/>
    </xf>
    <xf numFmtId="0" fontId="2" fillId="13" borderId="7" xfId="8" applyFont="1" applyFill="1" applyBorder="1"/>
    <xf numFmtId="0" fontId="2" fillId="13" borderId="7" xfId="8" applyFont="1" applyFill="1" applyBorder="1" applyAlignment="1">
      <alignment horizontal="center"/>
    </xf>
    <xf numFmtId="166" fontId="2" fillId="13" borderId="7" xfId="8" applyNumberFormat="1" applyFont="1" applyFill="1" applyBorder="1"/>
    <xf numFmtId="166" fontId="2" fillId="13" borderId="7" xfId="8" applyNumberFormat="1" applyFont="1" applyFill="1" applyBorder="1" applyAlignment="1">
      <alignment horizontal="center"/>
    </xf>
    <xf numFmtId="167" fontId="2" fillId="13" borderId="7" xfId="8" applyNumberFormat="1" applyFont="1" applyFill="1" applyBorder="1"/>
    <xf numFmtId="2" fontId="2" fillId="13" borderId="7" xfId="8" applyNumberFormat="1" applyFont="1" applyFill="1" applyBorder="1"/>
    <xf numFmtId="2" fontId="2" fillId="13" borderId="7" xfId="8" applyNumberFormat="1" applyFont="1" applyFill="1" applyBorder="1" applyAlignment="1">
      <alignment horizontal="center"/>
    </xf>
    <xf numFmtId="2" fontId="2" fillId="13" borderId="7" xfId="8" applyNumberFormat="1" applyFont="1" applyFill="1" applyBorder="1" applyAlignment="1">
      <alignment horizontal="left" indent="3"/>
    </xf>
    <xf numFmtId="2" fontId="2" fillId="13" borderId="10" xfId="8" applyNumberFormat="1" applyFont="1" applyFill="1" applyBorder="1" applyAlignment="1">
      <alignment horizontal="left" indent="3"/>
    </xf>
    <xf numFmtId="0" fontId="2" fillId="4" borderId="5" xfId="8" applyFont="1" applyFill="1" applyBorder="1"/>
    <xf numFmtId="0" fontId="2" fillId="4" borderId="5" xfId="8" applyFont="1" applyFill="1" applyBorder="1" applyAlignment="1">
      <alignment horizontal="center"/>
    </xf>
    <xf numFmtId="166" fontId="2" fillId="4" borderId="5" xfId="8" applyNumberFormat="1" applyFont="1" applyFill="1" applyBorder="1"/>
    <xf numFmtId="166" fontId="2" fillId="4" borderId="5" xfId="8" applyNumberFormat="1" applyFont="1" applyFill="1" applyBorder="1" applyAlignment="1">
      <alignment horizontal="center"/>
    </xf>
    <xf numFmtId="167" fontId="2" fillId="4" borderId="5" xfId="8" applyNumberFormat="1" applyFont="1" applyFill="1" applyBorder="1"/>
    <xf numFmtId="2" fontId="2" fillId="4" borderId="5" xfId="8" applyNumberFormat="1" applyFont="1" applyFill="1" applyBorder="1"/>
    <xf numFmtId="2" fontId="2" fillId="4" borderId="5" xfId="8" applyNumberFormat="1" applyFont="1" applyFill="1" applyBorder="1" applyAlignment="1">
      <alignment horizontal="center"/>
    </xf>
    <xf numFmtId="2" fontId="2" fillId="4" borderId="5" xfId="8" applyNumberFormat="1" applyFont="1" applyFill="1" applyBorder="1" applyAlignment="1">
      <alignment horizontal="left" indent="3"/>
    </xf>
    <xf numFmtId="2" fontId="2" fillId="4" borderId="22" xfId="8" applyNumberFormat="1" applyFont="1" applyFill="1" applyBorder="1" applyAlignment="1">
      <alignment horizontal="left" indent="3"/>
    </xf>
    <xf numFmtId="0" fontId="2" fillId="4" borderId="3" xfId="8" applyFont="1" applyFill="1" applyBorder="1"/>
    <xf numFmtId="0" fontId="2" fillId="4" borderId="3" xfId="8" applyFont="1" applyFill="1" applyBorder="1" applyAlignment="1">
      <alignment horizontal="center"/>
    </xf>
    <xf numFmtId="166" fontId="2" fillId="4" borderId="3" xfId="8" applyNumberFormat="1" applyFont="1" applyFill="1" applyBorder="1"/>
    <xf numFmtId="166" fontId="2" fillId="4" borderId="3" xfId="8" applyNumberFormat="1" applyFont="1" applyFill="1" applyBorder="1" applyAlignment="1">
      <alignment horizontal="center"/>
    </xf>
    <xf numFmtId="167" fontId="2" fillId="4" borderId="3" xfId="8" applyNumberFormat="1" applyFont="1" applyFill="1" applyBorder="1"/>
    <xf numFmtId="2" fontId="2" fillId="4" borderId="3" xfId="8" applyNumberFormat="1" applyFont="1" applyFill="1" applyBorder="1"/>
    <xf numFmtId="2" fontId="2" fillId="4" borderId="3" xfId="8" applyNumberFormat="1" applyFont="1" applyFill="1" applyBorder="1" applyAlignment="1">
      <alignment horizontal="center"/>
    </xf>
    <xf numFmtId="2" fontId="2" fillId="4" borderId="3" xfId="8" applyNumberFormat="1" applyFont="1" applyFill="1" applyBorder="1" applyAlignment="1">
      <alignment horizontal="left" indent="3"/>
    </xf>
    <xf numFmtId="2" fontId="2" fillId="4" borderId="9" xfId="8" applyNumberFormat="1" applyFont="1" applyFill="1" applyBorder="1" applyAlignment="1">
      <alignment horizontal="left" indent="3"/>
    </xf>
    <xf numFmtId="0" fontId="9" fillId="10" borderId="12" xfId="0" applyFont="1" applyFill="1" applyBorder="1" applyAlignment="1">
      <alignment vertical="center"/>
    </xf>
    <xf numFmtId="0" fontId="9" fillId="10" borderId="12" xfId="0" applyFont="1" applyFill="1" applyBorder="1" applyAlignment="1">
      <alignment horizontal="center" vertical="center"/>
    </xf>
    <xf numFmtId="166" fontId="2" fillId="10" borderId="12" xfId="0" applyNumberFormat="1" applyFont="1" applyFill="1" applyBorder="1" applyAlignment="1">
      <alignment horizontal="center" vertical="center"/>
    </xf>
    <xf numFmtId="167" fontId="2" fillId="10" borderId="12" xfId="0" applyNumberFormat="1" applyFont="1" applyFill="1" applyBorder="1" applyAlignment="1">
      <alignment horizontal="center" vertical="center"/>
    </xf>
    <xf numFmtId="2" fontId="2" fillId="10" borderId="12" xfId="0" applyNumberFormat="1" applyFont="1" applyFill="1" applyBorder="1" applyAlignment="1">
      <alignment horizontal="center" vertical="center"/>
    </xf>
    <xf numFmtId="2" fontId="2" fillId="10" borderId="23" xfId="0" applyNumberFormat="1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vertical="center"/>
    </xf>
    <xf numFmtId="0" fontId="9" fillId="10" borderId="19" xfId="0" applyFont="1" applyFill="1" applyBorder="1" applyAlignment="1">
      <alignment horizontal="center" vertical="center"/>
    </xf>
    <xf numFmtId="166" fontId="2" fillId="10" borderId="19" xfId="0" applyNumberFormat="1" applyFont="1" applyFill="1" applyBorder="1" applyAlignment="1">
      <alignment horizontal="center" vertical="center"/>
    </xf>
    <xf numFmtId="167" fontId="2" fillId="10" borderId="19" xfId="0" applyNumberFormat="1" applyFont="1" applyFill="1" applyBorder="1" applyAlignment="1">
      <alignment horizontal="center" vertical="center"/>
    </xf>
    <xf numFmtId="2" fontId="2" fillId="10" borderId="19" xfId="0" applyNumberFormat="1" applyFont="1" applyFill="1" applyBorder="1" applyAlignment="1">
      <alignment horizontal="center" vertical="center"/>
    </xf>
    <xf numFmtId="2" fontId="2" fillId="10" borderId="24" xfId="0" applyNumberFormat="1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vertical="center"/>
    </xf>
    <xf numFmtId="0" fontId="2" fillId="13" borderId="5" xfId="0" applyFont="1" applyFill="1" applyBorder="1" applyAlignment="1">
      <alignment horizontal="center" vertical="center"/>
    </xf>
    <xf numFmtId="166" fontId="2" fillId="13" borderId="5" xfId="0" applyNumberFormat="1" applyFont="1" applyFill="1" applyBorder="1" applyAlignment="1">
      <alignment horizontal="center" vertical="center"/>
    </xf>
    <xf numFmtId="167" fontId="2" fillId="13" borderId="5" xfId="0" applyNumberFormat="1" applyFont="1" applyFill="1" applyBorder="1" applyAlignment="1">
      <alignment horizontal="center" vertical="center"/>
    </xf>
    <xf numFmtId="2" fontId="2" fillId="13" borderId="5" xfId="0" applyNumberFormat="1" applyFont="1" applyFill="1" applyBorder="1" applyAlignment="1">
      <alignment horizontal="center" vertical="center"/>
    </xf>
    <xf numFmtId="2" fontId="2" fillId="13" borderId="22" xfId="0" applyNumberFormat="1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center" vertical="center"/>
    </xf>
    <xf numFmtId="166" fontId="2" fillId="13" borderId="3" xfId="0" applyNumberFormat="1" applyFont="1" applyFill="1" applyBorder="1" applyAlignment="1">
      <alignment horizontal="center" vertical="center"/>
    </xf>
    <xf numFmtId="167" fontId="2" fillId="13" borderId="3" xfId="0" applyNumberFormat="1" applyFont="1" applyFill="1" applyBorder="1" applyAlignment="1">
      <alignment horizontal="center" vertical="center"/>
    </xf>
    <xf numFmtId="166" fontId="2" fillId="11" borderId="12" xfId="0" applyNumberFormat="1" applyFont="1" applyFill="1" applyBorder="1" applyAlignment="1">
      <alignment vertical="center"/>
    </xf>
    <xf numFmtId="1" fontId="2" fillId="11" borderId="12" xfId="0" applyNumberFormat="1" applyFont="1" applyFill="1" applyBorder="1" applyAlignment="1">
      <alignment horizontal="center" vertical="center"/>
    </xf>
    <xf numFmtId="166" fontId="2" fillId="11" borderId="12" xfId="0" applyNumberFormat="1" applyFont="1" applyFill="1" applyBorder="1" applyAlignment="1">
      <alignment horizontal="center" vertical="center"/>
    </xf>
    <xf numFmtId="167" fontId="2" fillId="11" borderId="12" xfId="0" applyNumberFormat="1" applyFont="1" applyFill="1" applyBorder="1" applyAlignment="1">
      <alignment horizontal="center" vertical="center"/>
    </xf>
    <xf numFmtId="2" fontId="2" fillId="11" borderId="12" xfId="0" applyNumberFormat="1" applyFont="1" applyFill="1" applyBorder="1" applyAlignment="1">
      <alignment horizontal="center" vertical="center"/>
    </xf>
    <xf numFmtId="2" fontId="2" fillId="11" borderId="23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center" vertical="center"/>
    </xf>
    <xf numFmtId="166" fontId="2" fillId="11" borderId="5" xfId="0" applyNumberFormat="1" applyFont="1" applyFill="1" applyBorder="1" applyAlignment="1">
      <alignment vertical="center"/>
    </xf>
    <xf numFmtId="166" fontId="2" fillId="11" borderId="5" xfId="0" applyNumberFormat="1" applyFont="1" applyFill="1" applyBorder="1" applyAlignment="1">
      <alignment horizontal="center" vertical="center"/>
    </xf>
    <xf numFmtId="167" fontId="2" fillId="11" borderId="5" xfId="0" applyNumberFormat="1" applyFont="1" applyFill="1" applyBorder="1" applyAlignment="1">
      <alignment horizontal="center" vertical="center"/>
    </xf>
    <xf numFmtId="2" fontId="2" fillId="11" borderId="5" xfId="0" applyNumberFormat="1" applyFont="1" applyFill="1" applyBorder="1" applyAlignment="1">
      <alignment horizontal="center" vertical="center"/>
    </xf>
    <xf numFmtId="2" fontId="2" fillId="11" borderId="22" xfId="0" applyNumberFormat="1" applyFont="1" applyFill="1" applyBorder="1" applyAlignment="1">
      <alignment horizontal="center" vertical="center"/>
    </xf>
    <xf numFmtId="0" fontId="2" fillId="6" borderId="12" xfId="4" applyFont="1" applyFill="1" applyBorder="1"/>
    <xf numFmtId="0" fontId="2" fillId="6" borderId="12" xfId="4" applyFont="1" applyFill="1" applyBorder="1" applyAlignment="1">
      <alignment horizontal="center"/>
    </xf>
    <xf numFmtId="166" fontId="2" fillId="6" borderId="12" xfId="4" applyNumberFormat="1" applyFont="1" applyFill="1" applyBorder="1"/>
    <xf numFmtId="166" fontId="2" fillId="6" borderId="12" xfId="4" applyNumberFormat="1" applyFont="1" applyFill="1" applyBorder="1" applyAlignment="1">
      <alignment horizontal="center"/>
    </xf>
    <xf numFmtId="2" fontId="2" fillId="6" borderId="12" xfId="4" applyNumberFormat="1" applyFont="1" applyFill="1" applyBorder="1"/>
    <xf numFmtId="2" fontId="2" fillId="6" borderId="12" xfId="4" applyNumberFormat="1" applyFont="1" applyFill="1" applyBorder="1" applyAlignment="1">
      <alignment horizontal="center"/>
    </xf>
    <xf numFmtId="2" fontId="2" fillId="6" borderId="12" xfId="4" applyNumberFormat="1" applyFont="1" applyFill="1" applyBorder="1" applyAlignment="1">
      <alignment horizontal="left" indent="3"/>
    </xf>
    <xf numFmtId="2" fontId="2" fillId="6" borderId="23" xfId="4" applyNumberFormat="1" applyFont="1" applyFill="1" applyBorder="1" applyAlignment="1">
      <alignment horizontal="left" indent="3"/>
    </xf>
    <xf numFmtId="0" fontId="2" fillId="11" borderId="5" xfId="4" applyFont="1" applyFill="1" applyBorder="1" applyAlignment="1">
      <alignment vertical="center"/>
    </xf>
    <xf numFmtId="0" fontId="2" fillId="11" borderId="7" xfId="4" applyFont="1" applyFill="1" applyBorder="1" applyAlignment="1">
      <alignment horizontal="left"/>
    </xf>
    <xf numFmtId="0" fontId="2" fillId="11" borderId="7" xfId="4" applyFont="1" applyFill="1" applyBorder="1" applyAlignment="1">
      <alignment horizontal="center"/>
    </xf>
    <xf numFmtId="166" fontId="2" fillId="11" borderId="7" xfId="4" applyNumberFormat="1" applyFont="1" applyFill="1" applyBorder="1" applyAlignment="1">
      <alignment horizontal="right"/>
    </xf>
    <xf numFmtId="166" fontId="2" fillId="11" borderId="7" xfId="4" applyNumberFormat="1" applyFont="1" applyFill="1" applyBorder="1"/>
    <xf numFmtId="166" fontId="2" fillId="11" borderId="7" xfId="4" applyNumberFormat="1" applyFont="1" applyFill="1" applyBorder="1" applyAlignment="1">
      <alignment horizontal="center"/>
    </xf>
    <xf numFmtId="167" fontId="2" fillId="11" borderId="7" xfId="4" applyNumberFormat="1" applyFont="1" applyFill="1" applyBorder="1"/>
    <xf numFmtId="2" fontId="2" fillId="11" borderId="7" xfId="4" applyNumberFormat="1" applyFont="1" applyFill="1" applyBorder="1"/>
    <xf numFmtId="2" fontId="2" fillId="11" borderId="7" xfId="4" applyNumberFormat="1" applyFont="1" applyFill="1" applyBorder="1" applyAlignment="1">
      <alignment horizontal="center"/>
    </xf>
    <xf numFmtId="2" fontId="2" fillId="11" borderId="7" xfId="4" applyNumberFormat="1" applyFont="1" applyFill="1" applyBorder="1" applyAlignment="1">
      <alignment horizontal="left" indent="3"/>
    </xf>
    <xf numFmtId="2" fontId="2" fillId="11" borderId="10" xfId="4" applyNumberFormat="1" applyFont="1" applyFill="1" applyBorder="1" applyAlignment="1">
      <alignment horizontal="left" indent="3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2" fillId="16" borderId="41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42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8" borderId="25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5" borderId="25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top" wrapText="1"/>
    </xf>
    <xf numFmtId="0" fontId="6" fillId="8" borderId="44" xfId="0" applyFont="1" applyFill="1" applyBorder="1" applyAlignment="1">
      <alignment horizontal="center" vertical="top" wrapText="1"/>
    </xf>
    <xf numFmtId="0" fontId="6" fillId="8" borderId="18" xfId="0" applyFont="1" applyFill="1" applyBorder="1" applyAlignment="1">
      <alignment horizontal="center" vertical="top" wrapText="1"/>
    </xf>
    <xf numFmtId="0" fontId="6" fillId="11" borderId="34" xfId="0" applyFont="1" applyFill="1" applyBorder="1" applyAlignment="1">
      <alignment horizontal="left" vertical="top" wrapText="1"/>
    </xf>
    <xf numFmtId="0" fontId="2" fillId="11" borderId="38" xfId="0" applyFont="1" applyFill="1" applyBorder="1" applyAlignment="1">
      <alignment horizontal="left" vertical="top" wrapText="1"/>
    </xf>
    <xf numFmtId="0" fontId="2" fillId="6" borderId="25" xfId="0" applyFont="1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left" vertical="top" wrapText="1"/>
    </xf>
    <xf numFmtId="0" fontId="2" fillId="6" borderId="28" xfId="0" applyFont="1" applyFill="1" applyBorder="1" applyAlignment="1">
      <alignment horizontal="left" vertical="top" wrapText="1"/>
    </xf>
    <xf numFmtId="0" fontId="6" fillId="10" borderId="38" xfId="0" applyFont="1" applyFill="1" applyBorder="1" applyAlignment="1">
      <alignment horizontal="left" vertical="top" wrapText="1"/>
    </xf>
    <xf numFmtId="0" fontId="2" fillId="10" borderId="38" xfId="0" applyFont="1" applyFill="1" applyBorder="1" applyAlignment="1">
      <alignment horizontal="left" vertical="top" wrapText="1"/>
    </xf>
    <xf numFmtId="0" fontId="6" fillId="4" borderId="32" xfId="0" applyFont="1" applyFill="1" applyBorder="1" applyAlignment="1">
      <alignment horizontal="center" vertical="top" wrapText="1"/>
    </xf>
    <xf numFmtId="0" fontId="6" fillId="4" borderId="44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left" vertical="top" wrapText="1"/>
    </xf>
    <xf numFmtId="0" fontId="2" fillId="13" borderId="26" xfId="0" applyFont="1" applyFill="1" applyBorder="1" applyAlignment="1">
      <alignment horizontal="left" vertical="top" wrapText="1"/>
    </xf>
    <xf numFmtId="0" fontId="2" fillId="13" borderId="28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6" fillId="11" borderId="38" xfId="0" applyFont="1" applyFill="1" applyBorder="1" applyAlignment="1">
      <alignment horizontal="left" vertical="top" wrapText="1"/>
    </xf>
    <xf numFmtId="0" fontId="6" fillId="11" borderId="39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 wrapText="1"/>
    </xf>
    <xf numFmtId="0" fontId="2" fillId="6" borderId="38" xfId="0" applyFont="1" applyFill="1" applyBorder="1" applyAlignment="1">
      <alignment horizontal="left" vertical="top" wrapText="1"/>
    </xf>
    <xf numFmtId="0" fontId="2" fillId="6" borderId="39" xfId="0" applyFont="1" applyFill="1" applyBorder="1" applyAlignment="1">
      <alignment horizontal="left" vertical="top" wrapText="1"/>
    </xf>
    <xf numFmtId="0" fontId="2" fillId="12" borderId="34" xfId="0" applyFont="1" applyFill="1" applyBorder="1" applyAlignment="1">
      <alignment horizontal="left" vertical="top" wrapText="1"/>
    </xf>
    <xf numFmtId="0" fontId="2" fillId="12" borderId="38" xfId="0" applyFont="1" applyFill="1" applyBorder="1" applyAlignment="1">
      <alignment horizontal="left" vertical="top" wrapText="1"/>
    </xf>
    <xf numFmtId="0" fontId="2" fillId="12" borderId="39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2" fillId="12" borderId="40" xfId="0" applyFont="1" applyFill="1" applyBorder="1" applyAlignment="1">
      <alignment horizontal="left" vertical="top" wrapText="1"/>
    </xf>
    <xf numFmtId="0" fontId="2" fillId="12" borderId="41" xfId="0" applyFont="1" applyFill="1" applyBorder="1" applyAlignment="1">
      <alignment horizontal="left" vertical="top" wrapText="1"/>
    </xf>
    <xf numFmtId="0" fontId="2" fillId="12" borderId="42" xfId="0" applyFont="1" applyFill="1" applyBorder="1" applyAlignment="1">
      <alignment horizontal="left" vertical="top" wrapText="1"/>
    </xf>
    <xf numFmtId="0" fontId="6" fillId="16" borderId="45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left" vertical="top" wrapText="1"/>
    </xf>
    <xf numFmtId="0" fontId="2" fillId="11" borderId="26" xfId="0" applyFont="1" applyFill="1" applyBorder="1" applyAlignment="1">
      <alignment horizontal="left" vertical="top" wrapText="1"/>
    </xf>
    <xf numFmtId="0" fontId="2" fillId="11" borderId="28" xfId="0" applyFont="1" applyFill="1" applyBorder="1" applyAlignment="1">
      <alignment horizontal="left" vertical="top" wrapText="1"/>
    </xf>
    <xf numFmtId="0" fontId="2" fillId="6" borderId="29" xfId="0" applyFont="1" applyFill="1" applyBorder="1" applyAlignment="1">
      <alignment horizontal="left" vertical="top" wrapText="1"/>
    </xf>
    <xf numFmtId="0" fontId="6" fillId="10" borderId="29" xfId="0" applyFont="1" applyFill="1" applyBorder="1" applyAlignment="1">
      <alignment horizontal="left" vertical="top" wrapText="1"/>
    </xf>
    <xf numFmtId="0" fontId="2" fillId="10" borderId="26" xfId="0" applyFont="1" applyFill="1" applyBorder="1" applyAlignment="1">
      <alignment horizontal="left" vertical="top" wrapText="1"/>
    </xf>
    <xf numFmtId="0" fontId="2" fillId="10" borderId="30" xfId="0" applyFont="1" applyFill="1" applyBorder="1" applyAlignment="1">
      <alignment horizontal="left" vertical="top" wrapText="1"/>
    </xf>
    <xf numFmtId="0" fontId="6" fillId="8" borderId="45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11" borderId="39" xfId="0" applyFont="1" applyFill="1" applyBorder="1" applyAlignment="1">
      <alignment horizontal="left" vertical="top" wrapText="1"/>
    </xf>
    <xf numFmtId="0" fontId="6" fillId="6" borderId="25" xfId="0" applyFont="1" applyFill="1" applyBorder="1" applyAlignment="1">
      <alignment horizontal="left" vertical="top" wrapText="1"/>
    </xf>
    <xf numFmtId="0" fontId="6" fillId="16" borderId="25" xfId="0" applyFont="1" applyFill="1" applyBorder="1" applyAlignment="1">
      <alignment horizontal="center" vertical="top" wrapText="1"/>
    </xf>
    <xf numFmtId="0" fontId="2" fillId="16" borderId="26" xfId="0" applyFont="1" applyFill="1" applyBorder="1" applyAlignment="1">
      <alignment horizontal="center" vertical="top" wrapText="1"/>
    </xf>
    <xf numFmtId="0" fontId="2" fillId="16" borderId="30" xfId="0" applyFont="1" applyFill="1" applyBorder="1" applyAlignment="1">
      <alignment horizontal="center" vertical="top" wrapText="1"/>
    </xf>
    <xf numFmtId="0" fontId="6" fillId="15" borderId="25" xfId="0" applyFont="1" applyFill="1" applyBorder="1" applyAlignment="1">
      <alignment horizontal="center" vertical="top" wrapText="1"/>
    </xf>
    <xf numFmtId="0" fontId="2" fillId="15" borderId="26" xfId="0" applyFont="1" applyFill="1" applyBorder="1" applyAlignment="1">
      <alignment horizontal="center" vertical="top" wrapText="1"/>
    </xf>
    <xf numFmtId="0" fontId="6" fillId="8" borderId="26" xfId="0" applyFont="1" applyFill="1" applyBorder="1" applyAlignment="1">
      <alignment horizontal="center" vertical="top" wrapText="1"/>
    </xf>
    <xf numFmtId="0" fontId="6" fillId="8" borderId="28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2" fillId="11" borderId="3" xfId="11" applyFont="1" applyFill="1" applyBorder="1" applyAlignment="1">
      <alignment horizontal="left"/>
    </xf>
    <xf numFmtId="0" fontId="2" fillId="11" borderId="3" xfId="11" applyFont="1" applyFill="1" applyBorder="1" applyAlignment="1">
      <alignment horizontal="center"/>
    </xf>
    <xf numFmtId="166" fontId="2" fillId="11" borderId="3" xfId="11" applyNumberFormat="1" applyFont="1" applyFill="1" applyBorder="1" applyAlignment="1">
      <alignment horizontal="right"/>
    </xf>
    <xf numFmtId="166" fontId="2" fillId="11" borderId="3" xfId="11" applyNumberFormat="1" applyFont="1" applyFill="1" applyBorder="1"/>
    <xf numFmtId="166" fontId="2" fillId="11" borderId="3" xfId="11" applyNumberFormat="1" applyFont="1" applyFill="1" applyBorder="1" applyAlignment="1">
      <alignment horizontal="center"/>
    </xf>
    <xf numFmtId="167" fontId="2" fillId="11" borderId="3" xfId="11" applyNumberFormat="1" applyFont="1" applyFill="1" applyBorder="1"/>
    <xf numFmtId="2" fontId="2" fillId="11" borderId="3" xfId="11" applyNumberFormat="1" applyFont="1" applyFill="1" applyBorder="1"/>
    <xf numFmtId="2" fontId="2" fillId="11" borderId="3" xfId="11" applyNumberFormat="1" applyFont="1" applyFill="1" applyBorder="1" applyAlignment="1">
      <alignment horizontal="center"/>
    </xf>
    <xf numFmtId="2" fontId="2" fillId="11" borderId="3" xfId="11" applyNumberFormat="1" applyFont="1" applyFill="1" applyBorder="1" applyAlignment="1">
      <alignment horizontal="left" indent="3"/>
    </xf>
    <xf numFmtId="2" fontId="2" fillId="11" borderId="15" xfId="11" applyNumberFormat="1" applyFont="1" applyFill="1" applyBorder="1" applyAlignment="1">
      <alignment horizontal="left" indent="3"/>
    </xf>
    <xf numFmtId="2" fontId="2" fillId="11" borderId="3" xfId="11" applyNumberFormat="1" applyFont="1" applyFill="1" applyBorder="1" applyAlignment="1">
      <alignment horizontal="right"/>
    </xf>
    <xf numFmtId="167" fontId="2" fillId="11" borderId="3" xfId="11" applyNumberFormat="1" applyFont="1" applyFill="1" applyBorder="1" applyAlignment="1">
      <alignment horizontal="right"/>
    </xf>
    <xf numFmtId="0" fontId="2" fillId="6" borderId="5" xfId="11" applyFont="1" applyFill="1" applyBorder="1"/>
    <xf numFmtId="0" fontId="2" fillId="6" borderId="5" xfId="11" applyFont="1" applyFill="1" applyBorder="1" applyAlignment="1">
      <alignment horizontal="center"/>
    </xf>
    <xf numFmtId="166" fontId="2" fillId="6" borderId="5" xfId="11" applyNumberFormat="1" applyFont="1" applyFill="1" applyBorder="1"/>
    <xf numFmtId="166" fontId="2" fillId="6" borderId="5" xfId="11" applyNumberFormat="1" applyFont="1" applyFill="1" applyBorder="1" applyAlignment="1">
      <alignment horizontal="center"/>
    </xf>
    <xf numFmtId="167" fontId="2" fillId="6" borderId="5" xfId="11" applyNumberFormat="1" applyFont="1" applyFill="1" applyBorder="1"/>
    <xf numFmtId="2" fontId="2" fillId="6" borderId="5" xfId="11" applyNumberFormat="1" applyFont="1" applyFill="1" applyBorder="1"/>
    <xf numFmtId="2" fontId="2" fillId="6" borderId="5" xfId="11" applyNumberFormat="1" applyFont="1" applyFill="1" applyBorder="1" applyAlignment="1">
      <alignment horizontal="center"/>
    </xf>
    <xf numFmtId="2" fontId="2" fillId="6" borderId="5" xfId="11" applyNumberFormat="1" applyFont="1" applyFill="1" applyBorder="1" applyAlignment="1">
      <alignment horizontal="left" indent="3"/>
    </xf>
    <xf numFmtId="2" fontId="2" fillId="6" borderId="22" xfId="11" applyNumberFormat="1" applyFont="1" applyFill="1" applyBorder="1" applyAlignment="1">
      <alignment horizontal="left" indent="3"/>
    </xf>
    <xf numFmtId="0" fontId="2" fillId="6" borderId="3" xfId="11" applyFont="1" applyFill="1" applyBorder="1"/>
    <xf numFmtId="0" fontId="2" fillId="6" borderId="3" xfId="11" applyFont="1" applyFill="1" applyBorder="1" applyAlignment="1">
      <alignment horizontal="center"/>
    </xf>
    <xf numFmtId="166" fontId="2" fillId="6" borderId="3" xfId="11" applyNumberFormat="1" applyFont="1" applyFill="1" applyBorder="1"/>
    <xf numFmtId="166" fontId="2" fillId="6" borderId="3" xfId="11" applyNumberFormat="1" applyFont="1" applyFill="1" applyBorder="1" applyAlignment="1">
      <alignment horizontal="center"/>
    </xf>
    <xf numFmtId="167" fontId="2" fillId="6" borderId="3" xfId="11" applyNumberFormat="1" applyFont="1" applyFill="1" applyBorder="1"/>
    <xf numFmtId="2" fontId="2" fillId="6" borderId="3" xfId="11" applyNumberFormat="1" applyFont="1" applyFill="1" applyBorder="1"/>
    <xf numFmtId="2" fontId="2" fillId="6" borderId="3" xfId="11" applyNumberFormat="1" applyFont="1" applyFill="1" applyBorder="1" applyAlignment="1">
      <alignment horizontal="center"/>
    </xf>
    <xf numFmtId="2" fontId="2" fillId="6" borderId="3" xfId="11" applyNumberFormat="1" applyFont="1" applyFill="1" applyBorder="1" applyAlignment="1">
      <alignment horizontal="left" indent="3"/>
    </xf>
    <xf numFmtId="2" fontId="2" fillId="6" borderId="9" xfId="11" applyNumberFormat="1" applyFont="1" applyFill="1" applyBorder="1" applyAlignment="1">
      <alignment horizontal="left" indent="3"/>
    </xf>
    <xf numFmtId="0" fontId="2" fillId="12" borderId="5" xfId="11" applyFont="1" applyFill="1" applyBorder="1"/>
    <xf numFmtId="0" fontId="2" fillId="12" borderId="5" xfId="11" applyFont="1" applyFill="1" applyBorder="1" applyAlignment="1">
      <alignment horizontal="center"/>
    </xf>
    <xf numFmtId="166" fontId="2" fillId="12" borderId="5" xfId="11" applyNumberFormat="1" applyFont="1" applyFill="1" applyBorder="1"/>
    <xf numFmtId="166" fontId="2" fillId="12" borderId="5" xfId="11" applyNumberFormat="1" applyFont="1" applyFill="1" applyBorder="1" applyAlignment="1">
      <alignment horizontal="center"/>
    </xf>
    <xf numFmtId="167" fontId="2" fillId="12" borderId="5" xfId="11" applyNumberFormat="1" applyFont="1" applyFill="1" applyBorder="1"/>
    <xf numFmtId="2" fontId="2" fillId="12" borderId="5" xfId="11" applyNumberFormat="1" applyFont="1" applyFill="1" applyBorder="1"/>
    <xf numFmtId="2" fontId="2" fillId="12" borderId="5" xfId="11" applyNumberFormat="1" applyFont="1" applyFill="1" applyBorder="1" applyAlignment="1">
      <alignment horizontal="center"/>
    </xf>
    <xf numFmtId="2" fontId="2" fillId="12" borderId="5" xfId="11" applyNumberFormat="1" applyFont="1" applyFill="1" applyBorder="1" applyAlignment="1">
      <alignment horizontal="left" indent="3"/>
    </xf>
    <xf numFmtId="2" fontId="2" fillId="12" borderId="22" xfId="11" applyNumberFormat="1" applyFont="1" applyFill="1" applyBorder="1" applyAlignment="1">
      <alignment horizontal="left" indent="3"/>
    </xf>
    <xf numFmtId="0" fontId="2" fillId="12" borderId="3" xfId="11" applyFont="1" applyFill="1" applyBorder="1"/>
    <xf numFmtId="0" fontId="2" fillId="12" borderId="3" xfId="11" applyFont="1" applyFill="1" applyBorder="1" applyAlignment="1">
      <alignment horizontal="center"/>
    </xf>
    <xf numFmtId="166" fontId="2" fillId="12" borderId="3" xfId="11" applyNumberFormat="1" applyFont="1" applyFill="1" applyBorder="1"/>
    <xf numFmtId="166" fontId="2" fillId="12" borderId="3" xfId="11" applyNumberFormat="1" applyFont="1" applyFill="1" applyBorder="1" applyAlignment="1">
      <alignment horizontal="center"/>
    </xf>
    <xf numFmtId="167" fontId="2" fillId="12" borderId="3" xfId="11" applyNumberFormat="1" applyFont="1" applyFill="1" applyBorder="1"/>
    <xf numFmtId="2" fontId="2" fillId="12" borderId="3" xfId="11" applyNumberFormat="1" applyFont="1" applyFill="1" applyBorder="1"/>
    <xf numFmtId="2" fontId="2" fillId="12" borderId="3" xfId="11" applyNumberFormat="1" applyFont="1" applyFill="1" applyBorder="1" applyAlignment="1">
      <alignment horizontal="center"/>
    </xf>
    <xf numFmtId="2" fontId="2" fillId="12" borderId="3" xfId="11" applyNumberFormat="1" applyFont="1" applyFill="1" applyBorder="1" applyAlignment="1">
      <alignment horizontal="left" indent="3"/>
    </xf>
    <xf numFmtId="2" fontId="2" fillId="12" borderId="9" xfId="11" applyNumberFormat="1" applyFont="1" applyFill="1" applyBorder="1" applyAlignment="1">
      <alignment horizontal="left" indent="3"/>
    </xf>
    <xf numFmtId="0" fontId="2" fillId="12" borderId="7" xfId="11" applyFont="1" applyFill="1" applyBorder="1"/>
    <xf numFmtId="0" fontId="2" fillId="12" borderId="7" xfId="11" applyFont="1" applyFill="1" applyBorder="1" applyAlignment="1">
      <alignment horizontal="center"/>
    </xf>
    <xf numFmtId="166" fontId="2" fillId="12" borderId="7" xfId="11" applyNumberFormat="1" applyFont="1" applyFill="1" applyBorder="1"/>
    <xf numFmtId="166" fontId="2" fillId="12" borderId="7" xfId="11" applyNumberFormat="1" applyFont="1" applyFill="1" applyBorder="1" applyAlignment="1">
      <alignment horizontal="center"/>
    </xf>
    <xf numFmtId="167" fontId="2" fillId="12" borderId="7" xfId="11" applyNumberFormat="1" applyFont="1" applyFill="1" applyBorder="1"/>
    <xf numFmtId="2" fontId="2" fillId="12" borderId="7" xfId="11" applyNumberFormat="1" applyFont="1" applyFill="1" applyBorder="1"/>
    <xf numFmtId="2" fontId="2" fillId="12" borderId="7" xfId="11" applyNumberFormat="1" applyFont="1" applyFill="1" applyBorder="1" applyAlignment="1">
      <alignment horizontal="center"/>
    </xf>
    <xf numFmtId="2" fontId="2" fillId="12" borderId="7" xfId="11" applyNumberFormat="1" applyFont="1" applyFill="1" applyBorder="1" applyAlignment="1">
      <alignment horizontal="left" indent="3"/>
    </xf>
    <xf numFmtId="2" fontId="2" fillId="12" borderId="10" xfId="11" applyNumberFormat="1" applyFont="1" applyFill="1" applyBorder="1" applyAlignment="1">
      <alignment horizontal="left" indent="3"/>
    </xf>
    <xf numFmtId="0" fontId="2" fillId="10" borderId="12" xfId="11" applyFont="1" applyFill="1" applyBorder="1"/>
    <xf numFmtId="0" fontId="2" fillId="10" borderId="12" xfId="11" applyFont="1" applyFill="1" applyBorder="1" applyAlignment="1">
      <alignment horizontal="center"/>
    </xf>
    <xf numFmtId="166" fontId="2" fillId="10" borderId="12" xfId="11" applyNumberFormat="1" applyFont="1" applyFill="1" applyBorder="1"/>
    <xf numFmtId="166" fontId="2" fillId="10" borderId="12" xfId="11" applyNumberFormat="1" applyFont="1" applyFill="1" applyBorder="1" applyAlignment="1">
      <alignment horizontal="center"/>
    </xf>
    <xf numFmtId="167" fontId="2" fillId="10" borderId="12" xfId="11" applyNumberFormat="1" applyFont="1" applyFill="1" applyBorder="1"/>
    <xf numFmtId="2" fontId="2" fillId="10" borderId="12" xfId="11" applyNumberFormat="1" applyFont="1" applyFill="1" applyBorder="1"/>
    <xf numFmtId="2" fontId="2" fillId="10" borderId="12" xfId="11" applyNumberFormat="1" applyFont="1" applyFill="1" applyBorder="1" applyAlignment="1">
      <alignment horizontal="center"/>
    </xf>
    <xf numFmtId="2" fontId="2" fillId="10" borderId="12" xfId="11" applyNumberFormat="1" applyFont="1" applyFill="1" applyBorder="1" applyAlignment="1">
      <alignment horizontal="left" indent="3"/>
    </xf>
    <xf numFmtId="2" fontId="2" fillId="10" borderId="23" xfId="11" applyNumberFormat="1" applyFont="1" applyFill="1" applyBorder="1" applyAlignment="1">
      <alignment horizontal="left" indent="3"/>
    </xf>
    <xf numFmtId="0" fontId="2" fillId="13" borderId="3" xfId="11" applyFont="1" applyFill="1" applyBorder="1"/>
    <xf numFmtId="0" fontId="2" fillId="13" borderId="3" xfId="11" applyFont="1" applyFill="1" applyBorder="1" applyAlignment="1">
      <alignment horizontal="center"/>
    </xf>
    <xf numFmtId="166" fontId="2" fillId="13" borderId="3" xfId="11" applyNumberFormat="1" applyFont="1" applyFill="1" applyBorder="1"/>
    <xf numFmtId="166" fontId="2" fillId="13" borderId="3" xfId="11" applyNumberFormat="1" applyFont="1" applyFill="1" applyBorder="1" applyAlignment="1">
      <alignment horizontal="center"/>
    </xf>
    <xf numFmtId="167" fontId="2" fillId="13" borderId="3" xfId="11" applyNumberFormat="1" applyFont="1" applyFill="1" applyBorder="1"/>
    <xf numFmtId="2" fontId="2" fillId="13" borderId="3" xfId="11" applyNumberFormat="1" applyFont="1" applyFill="1" applyBorder="1"/>
    <xf numFmtId="2" fontId="2" fillId="13" borderId="3" xfId="11" applyNumberFormat="1" applyFont="1" applyFill="1" applyBorder="1" applyAlignment="1">
      <alignment horizontal="center"/>
    </xf>
    <xf numFmtId="2" fontId="2" fillId="13" borderId="9" xfId="11" applyNumberFormat="1" applyFont="1" applyFill="1" applyBorder="1" applyAlignment="1">
      <alignment horizontal="left" indent="3"/>
    </xf>
    <xf numFmtId="0" fontId="2" fillId="4" borderId="5" xfId="11" applyFont="1" applyFill="1" applyBorder="1"/>
    <xf numFmtId="0" fontId="2" fillId="4" borderId="5" xfId="11" applyFont="1" applyFill="1" applyBorder="1" applyAlignment="1">
      <alignment horizontal="center"/>
    </xf>
    <xf numFmtId="166" fontId="2" fillId="4" borderId="5" xfId="11" applyNumberFormat="1" applyFont="1" applyFill="1" applyBorder="1"/>
    <xf numFmtId="166" fontId="2" fillId="4" borderId="5" xfId="11" applyNumberFormat="1" applyFont="1" applyFill="1" applyBorder="1" applyAlignment="1">
      <alignment horizontal="center"/>
    </xf>
    <xf numFmtId="167" fontId="2" fillId="4" borderId="5" xfId="11" applyNumberFormat="1" applyFont="1" applyFill="1" applyBorder="1"/>
    <xf numFmtId="2" fontId="2" fillId="4" borderId="5" xfId="11" applyNumberFormat="1" applyFont="1" applyFill="1" applyBorder="1"/>
    <xf numFmtId="2" fontId="2" fillId="4" borderId="5" xfId="11" applyNumberFormat="1" applyFont="1" applyFill="1" applyBorder="1" applyAlignment="1">
      <alignment horizontal="center"/>
    </xf>
    <xf numFmtId="2" fontId="2" fillId="4" borderId="5" xfId="11" applyNumberFormat="1" applyFont="1" applyFill="1" applyBorder="1" applyAlignment="1">
      <alignment horizontal="left" indent="3"/>
    </xf>
    <xf numFmtId="2" fontId="2" fillId="4" borderId="22" xfId="11" applyNumberFormat="1" applyFont="1" applyFill="1" applyBorder="1" applyAlignment="1">
      <alignment horizontal="left" indent="3"/>
    </xf>
    <xf numFmtId="0" fontId="2" fillId="4" borderId="3" xfId="11" applyFont="1" applyFill="1" applyBorder="1"/>
    <xf numFmtId="0" fontId="2" fillId="4" borderId="3" xfId="11" applyFont="1" applyFill="1" applyBorder="1" applyAlignment="1">
      <alignment horizontal="center"/>
    </xf>
    <xf numFmtId="166" fontId="2" fillId="4" borderId="3" xfId="11" applyNumberFormat="1" applyFont="1" applyFill="1" applyBorder="1"/>
    <xf numFmtId="166" fontId="2" fillId="4" borderId="3" xfId="11" applyNumberFormat="1" applyFont="1" applyFill="1" applyBorder="1" applyAlignment="1">
      <alignment horizontal="center"/>
    </xf>
    <xf numFmtId="167" fontId="2" fillId="4" borderId="3" xfId="11" applyNumberFormat="1" applyFont="1" applyFill="1" applyBorder="1"/>
    <xf numFmtId="2" fontId="2" fillId="4" borderId="3" xfId="11" applyNumberFormat="1" applyFont="1" applyFill="1" applyBorder="1"/>
    <xf numFmtId="2" fontId="2" fillId="4" borderId="3" xfId="11" applyNumberFormat="1" applyFont="1" applyFill="1" applyBorder="1" applyAlignment="1">
      <alignment horizontal="center"/>
    </xf>
    <xf numFmtId="2" fontId="2" fillId="4" borderId="3" xfId="11" applyNumberFormat="1" applyFont="1" applyFill="1" applyBorder="1" applyAlignment="1">
      <alignment horizontal="left" indent="3"/>
    </xf>
    <xf numFmtId="2" fontId="2" fillId="4" borderId="9" xfId="11" applyNumberFormat="1" applyFont="1" applyFill="1" applyBorder="1" applyAlignment="1">
      <alignment horizontal="left" indent="3"/>
    </xf>
    <xf numFmtId="0" fontId="2" fillId="11" borderId="5" xfId="11" applyFont="1" applyFill="1" applyBorder="1" applyAlignment="1">
      <alignment horizontal="left"/>
    </xf>
    <xf numFmtId="0" fontId="2" fillId="11" borderId="5" xfId="11" applyFont="1" applyFill="1" applyBorder="1" applyAlignment="1">
      <alignment horizontal="center"/>
    </xf>
    <xf numFmtId="166" fontId="2" fillId="11" borderId="5" xfId="11" applyNumberFormat="1" applyFont="1" applyFill="1" applyBorder="1" applyAlignment="1">
      <alignment horizontal="right"/>
    </xf>
    <xf numFmtId="166" fontId="2" fillId="11" borderId="5" xfId="11" applyNumberFormat="1" applyFont="1" applyFill="1" applyBorder="1"/>
    <xf numFmtId="166" fontId="2" fillId="11" borderId="5" xfId="11" applyNumberFormat="1" applyFont="1" applyFill="1" applyBorder="1" applyAlignment="1">
      <alignment horizontal="center"/>
    </xf>
    <xf numFmtId="167" fontId="2" fillId="11" borderId="5" xfId="11" applyNumberFormat="1" applyFont="1" applyFill="1" applyBorder="1"/>
    <xf numFmtId="2" fontId="2" fillId="11" borderId="5" xfId="11" applyNumberFormat="1" applyFont="1" applyFill="1" applyBorder="1"/>
    <xf numFmtId="2" fontId="2" fillId="11" borderId="5" xfId="11" applyNumberFormat="1" applyFont="1" applyFill="1" applyBorder="1" applyAlignment="1">
      <alignment horizontal="center"/>
    </xf>
    <xf numFmtId="2" fontId="2" fillId="11" borderId="5" xfId="11" applyNumberFormat="1" applyFont="1" applyFill="1" applyBorder="1" applyAlignment="1">
      <alignment horizontal="left" indent="3"/>
    </xf>
    <xf numFmtId="2" fontId="2" fillId="11" borderId="22" xfId="11" applyNumberFormat="1" applyFont="1" applyFill="1" applyBorder="1" applyAlignment="1">
      <alignment horizontal="left" indent="3"/>
    </xf>
    <xf numFmtId="2" fontId="2" fillId="11" borderId="23" xfId="11" applyNumberFormat="1" applyFont="1" applyFill="1" applyBorder="1" applyAlignment="1">
      <alignment horizontal="left" indent="3"/>
    </xf>
    <xf numFmtId="166" fontId="2" fillId="11" borderId="3" xfId="11" applyNumberFormat="1" applyFont="1" applyFill="1" applyBorder="1" applyAlignment="1">
      <alignment horizontal="left" indent="3"/>
    </xf>
    <xf numFmtId="166" fontId="2" fillId="6" borderId="5" xfId="11" applyNumberFormat="1" applyFont="1" applyFill="1" applyBorder="1" applyAlignment="1">
      <alignment horizontal="left" indent="3"/>
    </xf>
    <xf numFmtId="166" fontId="2" fillId="6" borderId="3" xfId="11" applyNumberFormat="1" applyFont="1" applyFill="1" applyBorder="1" applyAlignment="1">
      <alignment horizontal="left" indent="3"/>
    </xf>
    <xf numFmtId="166" fontId="2" fillId="12" borderId="5" xfId="11" applyNumberFormat="1" applyFont="1" applyFill="1" applyBorder="1" applyAlignment="1">
      <alignment horizontal="left" indent="3"/>
    </xf>
    <xf numFmtId="0" fontId="9" fillId="10" borderId="12" xfId="11" applyFont="1" applyFill="1" applyBorder="1"/>
    <xf numFmtId="0" fontId="9" fillId="10" borderId="12" xfId="11" applyFont="1" applyFill="1" applyBorder="1" applyAlignment="1">
      <alignment horizontal="center"/>
    </xf>
    <xf numFmtId="166" fontId="2" fillId="10" borderId="12" xfId="11" applyNumberFormat="1" applyFont="1" applyFill="1" applyBorder="1" applyAlignment="1">
      <alignment horizontal="left" indent="3"/>
    </xf>
    <xf numFmtId="0" fontId="2" fillId="13" borderId="5" xfId="11" applyFont="1" applyFill="1" applyBorder="1"/>
    <xf numFmtId="0" fontId="2" fillId="13" borderId="5" xfId="11" applyFont="1" applyFill="1" applyBorder="1" applyAlignment="1">
      <alignment horizontal="center"/>
    </xf>
    <xf numFmtId="166" fontId="2" fillId="13" borderId="5" xfId="11" applyNumberFormat="1" applyFont="1" applyFill="1" applyBorder="1"/>
    <xf numFmtId="166" fontId="2" fillId="13" borderId="5" xfId="11" applyNumberFormat="1" applyFont="1" applyFill="1" applyBorder="1" applyAlignment="1">
      <alignment horizontal="center"/>
    </xf>
    <xf numFmtId="167" fontId="2" fillId="13" borderId="5" xfId="11" applyNumberFormat="1" applyFont="1" applyFill="1" applyBorder="1"/>
    <xf numFmtId="2" fontId="2" fillId="13" borderId="5" xfId="11" applyNumberFormat="1" applyFont="1" applyFill="1" applyBorder="1"/>
    <xf numFmtId="2" fontId="2" fillId="13" borderId="5" xfId="11" applyNumberFormat="1" applyFont="1" applyFill="1" applyBorder="1" applyAlignment="1">
      <alignment horizontal="center"/>
    </xf>
    <xf numFmtId="166" fontId="2" fillId="13" borderId="5" xfId="11" applyNumberFormat="1" applyFont="1" applyFill="1" applyBorder="1" applyAlignment="1">
      <alignment horizontal="left" indent="3"/>
    </xf>
    <xf numFmtId="2" fontId="2" fillId="13" borderId="22" xfId="11" applyNumberFormat="1" applyFont="1" applyFill="1" applyBorder="1" applyAlignment="1">
      <alignment horizontal="left" indent="3"/>
    </xf>
    <xf numFmtId="166" fontId="2" fillId="13" borderId="3" xfId="11" applyNumberFormat="1" applyFont="1" applyFill="1" applyBorder="1" applyAlignment="1">
      <alignment horizontal="left" indent="3"/>
    </xf>
    <xf numFmtId="0" fontId="2" fillId="13" borderId="1" xfId="11" applyFont="1" applyFill="1" applyBorder="1"/>
    <xf numFmtId="0" fontId="2" fillId="13" borderId="1" xfId="11" applyFont="1" applyFill="1" applyBorder="1" applyAlignment="1">
      <alignment horizontal="center"/>
    </xf>
    <xf numFmtId="166" fontId="2" fillId="13" borderId="1" xfId="11" applyNumberFormat="1" applyFont="1" applyFill="1" applyBorder="1"/>
    <xf numFmtId="166" fontId="2" fillId="13" borderId="1" xfId="11" applyNumberFormat="1" applyFont="1" applyFill="1" applyBorder="1" applyAlignment="1">
      <alignment horizontal="center"/>
    </xf>
    <xf numFmtId="167" fontId="2" fillId="13" borderId="1" xfId="11" applyNumberFormat="1" applyFont="1" applyFill="1" applyBorder="1"/>
    <xf numFmtId="2" fontId="2" fillId="13" borderId="1" xfId="11" applyNumberFormat="1" applyFont="1" applyFill="1" applyBorder="1"/>
    <xf numFmtId="2" fontId="2" fillId="13" borderId="1" xfId="11" applyNumberFormat="1" applyFont="1" applyFill="1" applyBorder="1" applyAlignment="1">
      <alignment horizontal="center"/>
    </xf>
    <xf numFmtId="166" fontId="2" fillId="13" borderId="1" xfId="11" applyNumberFormat="1" applyFont="1" applyFill="1" applyBorder="1" applyAlignment="1">
      <alignment horizontal="left" indent="3"/>
    </xf>
    <xf numFmtId="2" fontId="2" fillId="13" borderId="2" xfId="11" applyNumberFormat="1" applyFont="1" applyFill="1" applyBorder="1" applyAlignment="1">
      <alignment horizontal="left" indent="3"/>
    </xf>
    <xf numFmtId="0" fontId="2" fillId="11" borderId="5" xfId="8" applyFont="1" applyFill="1" applyBorder="1" applyAlignment="1">
      <alignment horizontal="left"/>
    </xf>
    <xf numFmtId="0" fontId="2" fillId="11" borderId="5" xfId="8" applyFont="1" applyFill="1" applyBorder="1" applyAlignment="1">
      <alignment horizontal="center"/>
    </xf>
    <xf numFmtId="166" fontId="2" fillId="11" borderId="5" xfId="8" applyNumberFormat="1" applyFont="1" applyFill="1" applyBorder="1" applyAlignment="1">
      <alignment horizontal="right"/>
    </xf>
    <xf numFmtId="166" fontId="2" fillId="11" borderId="5" xfId="8" applyNumberFormat="1" applyFont="1" applyFill="1" applyBorder="1"/>
    <xf numFmtId="166" fontId="2" fillId="11" borderId="5" xfId="8" applyNumberFormat="1" applyFont="1" applyFill="1" applyBorder="1" applyAlignment="1">
      <alignment horizontal="center"/>
    </xf>
    <xf numFmtId="167" fontId="2" fillId="11" borderId="5" xfId="8" applyNumberFormat="1" applyFont="1" applyFill="1" applyBorder="1"/>
    <xf numFmtId="2" fontId="2" fillId="11" borderId="5" xfId="8" applyNumberFormat="1" applyFont="1" applyFill="1" applyBorder="1"/>
    <xf numFmtId="2" fontId="2" fillId="11" borderId="5" xfId="8" applyNumberFormat="1" applyFont="1" applyFill="1" applyBorder="1" applyAlignment="1">
      <alignment horizontal="center"/>
    </xf>
    <xf numFmtId="2" fontId="2" fillId="11" borderId="5" xfId="8" applyNumberFormat="1" applyFont="1" applyFill="1" applyBorder="1" applyAlignment="1">
      <alignment horizontal="left" indent="3"/>
    </xf>
    <xf numFmtId="2" fontId="2" fillId="11" borderId="22" xfId="8" applyNumberFormat="1" applyFont="1" applyFill="1" applyBorder="1" applyAlignment="1">
      <alignment horizontal="left" indent="3"/>
    </xf>
    <xf numFmtId="0" fontId="2" fillId="11" borderId="5" xfId="14" applyFont="1" applyFill="1" applyBorder="1" applyAlignment="1">
      <alignment horizontal="left"/>
    </xf>
    <xf numFmtId="0" fontId="2" fillId="11" borderId="5" xfId="14" applyFont="1" applyFill="1" applyBorder="1" applyAlignment="1">
      <alignment horizontal="center"/>
    </xf>
    <xf numFmtId="166" fontId="2" fillId="11" borderId="5" xfId="14" applyNumberFormat="1" applyFont="1" applyFill="1" applyBorder="1" applyAlignment="1">
      <alignment horizontal="right"/>
    </xf>
    <xf numFmtId="166" fontId="2" fillId="11" borderId="5" xfId="14" applyNumberFormat="1" applyFont="1" applyFill="1" applyBorder="1"/>
    <xf numFmtId="166" fontId="2" fillId="11" borderId="5" xfId="14" applyNumberFormat="1" applyFont="1" applyFill="1" applyBorder="1" applyAlignment="1">
      <alignment horizontal="center"/>
    </xf>
    <xf numFmtId="167" fontId="2" fillId="11" borderId="5" xfId="14" applyNumberFormat="1" applyFont="1" applyFill="1" applyBorder="1"/>
    <xf numFmtId="2" fontId="2" fillId="11" borderId="5" xfId="14" applyNumberFormat="1" applyFont="1" applyFill="1" applyBorder="1"/>
    <xf numFmtId="2" fontId="2" fillId="11" borderId="5" xfId="14" applyNumberFormat="1" applyFont="1" applyFill="1" applyBorder="1" applyAlignment="1">
      <alignment horizontal="center"/>
    </xf>
    <xf numFmtId="2" fontId="2" fillId="11" borderId="5" xfId="14" applyNumberFormat="1" applyFont="1" applyFill="1" applyBorder="1" applyAlignment="1">
      <alignment horizontal="left" indent="3"/>
    </xf>
    <xf numFmtId="2" fontId="2" fillId="11" borderId="22" xfId="14" applyNumberFormat="1" applyFont="1" applyFill="1" applyBorder="1" applyAlignment="1">
      <alignment horizontal="left" indent="3"/>
    </xf>
    <xf numFmtId="0" fontId="9" fillId="10" borderId="12" xfId="14" applyFont="1" applyFill="1" applyBorder="1"/>
    <xf numFmtId="0" fontId="9" fillId="10" borderId="12" xfId="14" applyFont="1" applyFill="1" applyBorder="1" applyAlignment="1">
      <alignment horizontal="center"/>
    </xf>
    <xf numFmtId="166" fontId="2" fillId="10" borderId="12" xfId="14" applyNumberFormat="1" applyFont="1" applyFill="1" applyBorder="1"/>
    <xf numFmtId="166" fontId="2" fillId="10" borderId="12" xfId="14" applyNumberFormat="1" applyFont="1" applyFill="1" applyBorder="1" applyAlignment="1">
      <alignment horizontal="center"/>
    </xf>
    <xf numFmtId="167" fontId="2" fillId="10" borderId="12" xfId="14" applyNumberFormat="1" applyFont="1" applyFill="1" applyBorder="1"/>
    <xf numFmtId="2" fontId="2" fillId="10" borderId="12" xfId="14" applyNumberFormat="1" applyFont="1" applyFill="1" applyBorder="1"/>
    <xf numFmtId="2" fontId="2" fillId="10" borderId="12" xfId="14" applyNumberFormat="1" applyFont="1" applyFill="1" applyBorder="1" applyAlignment="1">
      <alignment horizontal="center"/>
    </xf>
    <xf numFmtId="2" fontId="2" fillId="10" borderId="12" xfId="14" applyNumberFormat="1" applyFont="1" applyFill="1" applyBorder="1" applyAlignment="1">
      <alignment horizontal="left" indent="3"/>
    </xf>
    <xf numFmtId="2" fontId="2" fillId="10" borderId="23" xfId="14" applyNumberFormat="1" applyFont="1" applyFill="1" applyBorder="1" applyAlignment="1">
      <alignment horizontal="left" indent="3"/>
    </xf>
    <xf numFmtId="0" fontId="9" fillId="10" borderId="19" xfId="14" applyFont="1" applyFill="1" applyBorder="1"/>
    <xf numFmtId="0" fontId="9" fillId="10" borderId="19" xfId="14" applyFont="1" applyFill="1" applyBorder="1" applyAlignment="1">
      <alignment horizontal="center"/>
    </xf>
    <xf numFmtId="166" fontId="2" fillId="10" borderId="19" xfId="14" applyNumberFormat="1" applyFont="1" applyFill="1" applyBorder="1"/>
    <xf numFmtId="166" fontId="2" fillId="10" borderId="19" xfId="14" applyNumberFormat="1" applyFont="1" applyFill="1" applyBorder="1" applyAlignment="1">
      <alignment horizontal="center"/>
    </xf>
    <xf numFmtId="167" fontId="2" fillId="10" borderId="19" xfId="14" applyNumberFormat="1" applyFont="1" applyFill="1" applyBorder="1"/>
    <xf numFmtId="2" fontId="2" fillId="10" borderId="19" xfId="14" applyNumberFormat="1" applyFont="1" applyFill="1" applyBorder="1"/>
    <xf numFmtId="2" fontId="2" fillId="10" borderId="19" xfId="14" applyNumberFormat="1" applyFont="1" applyFill="1" applyBorder="1" applyAlignment="1">
      <alignment horizontal="center"/>
    </xf>
    <xf numFmtId="2" fontId="2" fillId="10" borderId="19" xfId="14" applyNumberFormat="1" applyFont="1" applyFill="1" applyBorder="1" applyAlignment="1">
      <alignment horizontal="left" indent="3"/>
    </xf>
    <xf numFmtId="2" fontId="2" fillId="10" borderId="24" xfId="14" applyNumberFormat="1" applyFont="1" applyFill="1" applyBorder="1" applyAlignment="1">
      <alignment horizontal="left" indent="3"/>
    </xf>
    <xf numFmtId="0" fontId="2" fillId="13" borderId="5" xfId="14" applyFont="1" applyFill="1" applyBorder="1"/>
    <xf numFmtId="0" fontId="2" fillId="13" borderId="5" xfId="14" applyFont="1" applyFill="1" applyBorder="1" applyAlignment="1">
      <alignment horizontal="center"/>
    </xf>
    <xf numFmtId="166" fontId="2" fillId="13" borderId="5" xfId="14" applyNumberFormat="1" applyFont="1" applyFill="1" applyBorder="1"/>
    <xf numFmtId="166" fontId="2" fillId="13" borderId="5" xfId="14" applyNumberFormat="1" applyFont="1" applyFill="1" applyBorder="1" applyAlignment="1">
      <alignment horizontal="center"/>
    </xf>
    <xf numFmtId="167" fontId="2" fillId="13" borderId="5" xfId="14" applyNumberFormat="1" applyFont="1" applyFill="1" applyBorder="1"/>
    <xf numFmtId="2" fontId="2" fillId="13" borderId="5" xfId="14" applyNumberFormat="1" applyFont="1" applyFill="1" applyBorder="1"/>
    <xf numFmtId="2" fontId="2" fillId="13" borderId="5" xfId="14" applyNumberFormat="1" applyFont="1" applyFill="1" applyBorder="1" applyAlignment="1">
      <alignment horizontal="center"/>
    </xf>
    <xf numFmtId="2" fontId="2" fillId="13" borderId="5" xfId="14" applyNumberFormat="1" applyFont="1" applyFill="1" applyBorder="1" applyAlignment="1">
      <alignment horizontal="left" indent="3"/>
    </xf>
    <xf numFmtId="2" fontId="2" fillId="13" borderId="22" xfId="14" applyNumberFormat="1" applyFont="1" applyFill="1" applyBorder="1" applyAlignment="1">
      <alignment horizontal="left" indent="3"/>
    </xf>
    <xf numFmtId="0" fontId="2" fillId="13" borderId="3" xfId="14" applyFont="1" applyFill="1" applyBorder="1"/>
    <xf numFmtId="0" fontId="2" fillId="13" borderId="3" xfId="14" applyFont="1" applyFill="1" applyBorder="1" applyAlignment="1">
      <alignment horizontal="center"/>
    </xf>
    <xf numFmtId="166" fontId="2" fillId="13" borderId="3" xfId="14" applyNumberFormat="1" applyFont="1" applyFill="1" applyBorder="1"/>
    <xf numFmtId="166" fontId="2" fillId="13" borderId="3" xfId="14" applyNumberFormat="1" applyFont="1" applyFill="1" applyBorder="1" applyAlignment="1">
      <alignment horizontal="center"/>
    </xf>
    <xf numFmtId="167" fontId="2" fillId="13" borderId="3" xfId="14" applyNumberFormat="1" applyFont="1" applyFill="1" applyBorder="1"/>
    <xf numFmtId="2" fontId="2" fillId="13" borderId="3" xfId="14" applyNumberFormat="1" applyFont="1" applyFill="1" applyBorder="1"/>
    <xf numFmtId="2" fontId="2" fillId="13" borderId="3" xfId="14" applyNumberFormat="1" applyFont="1" applyFill="1" applyBorder="1" applyAlignment="1">
      <alignment horizontal="center"/>
    </xf>
    <xf numFmtId="2" fontId="2" fillId="13" borderId="3" xfId="14" applyNumberFormat="1" applyFont="1" applyFill="1" applyBorder="1" applyAlignment="1">
      <alignment horizontal="left" indent="3"/>
    </xf>
    <xf numFmtId="2" fontId="2" fillId="13" borderId="9" xfId="14" applyNumberFormat="1" applyFont="1" applyFill="1" applyBorder="1" applyAlignment="1">
      <alignment horizontal="left" indent="3"/>
    </xf>
    <xf numFmtId="0" fontId="2" fillId="13" borderId="7" xfId="14" applyFont="1" applyFill="1" applyBorder="1"/>
    <xf numFmtId="0" fontId="2" fillId="13" borderId="7" xfId="14" applyFont="1" applyFill="1" applyBorder="1" applyAlignment="1">
      <alignment horizontal="center"/>
    </xf>
    <xf numFmtId="166" fontId="2" fillId="13" borderId="7" xfId="14" applyNumberFormat="1" applyFont="1" applyFill="1" applyBorder="1"/>
    <xf numFmtId="166" fontId="2" fillId="13" borderId="7" xfId="14" applyNumberFormat="1" applyFont="1" applyFill="1" applyBorder="1" applyAlignment="1">
      <alignment horizontal="center"/>
    </xf>
    <xf numFmtId="2" fontId="2" fillId="13" borderId="7" xfId="14" applyNumberFormat="1" applyFont="1" applyFill="1" applyBorder="1"/>
    <xf numFmtId="2" fontId="2" fillId="13" borderId="7" xfId="14" applyNumberFormat="1" applyFont="1" applyFill="1" applyBorder="1" applyAlignment="1">
      <alignment horizontal="center"/>
    </xf>
    <xf numFmtId="2" fontId="2" fillId="13" borderId="7" xfId="14" applyNumberFormat="1" applyFont="1" applyFill="1" applyBorder="1" applyAlignment="1">
      <alignment horizontal="left" indent="3"/>
    </xf>
    <xf numFmtId="2" fontId="2" fillId="13" borderId="10" xfId="14" applyNumberFormat="1" applyFont="1" applyFill="1" applyBorder="1" applyAlignment="1">
      <alignment horizontal="left" indent="3"/>
    </xf>
    <xf numFmtId="0" fontId="2" fillId="4" borderId="5" xfId="14" applyFont="1" applyFill="1" applyBorder="1"/>
    <xf numFmtId="0" fontId="2" fillId="4" borderId="5" xfId="14" applyFont="1" applyFill="1" applyBorder="1" applyAlignment="1">
      <alignment horizontal="center"/>
    </xf>
    <xf numFmtId="166" fontId="2" fillId="4" borderId="5" xfId="14" applyNumberFormat="1" applyFont="1" applyFill="1" applyBorder="1"/>
    <xf numFmtId="166" fontId="2" fillId="4" borderId="5" xfId="14" applyNumberFormat="1" applyFont="1" applyFill="1" applyBorder="1" applyAlignment="1">
      <alignment horizontal="center"/>
    </xf>
    <xf numFmtId="167" fontId="2" fillId="4" borderId="5" xfId="14" applyNumberFormat="1" applyFont="1" applyFill="1" applyBorder="1"/>
    <xf numFmtId="2" fontId="2" fillId="4" borderId="5" xfId="14" applyNumberFormat="1" applyFont="1" applyFill="1" applyBorder="1"/>
    <xf numFmtId="2" fontId="2" fillId="4" borderId="5" xfId="14" applyNumberFormat="1" applyFont="1" applyFill="1" applyBorder="1" applyAlignment="1">
      <alignment horizontal="center"/>
    </xf>
    <xf numFmtId="2" fontId="2" fillId="4" borderId="5" xfId="14" applyNumberFormat="1" applyFont="1" applyFill="1" applyBorder="1" applyAlignment="1">
      <alignment horizontal="left" indent="3"/>
    </xf>
    <xf numFmtId="2" fontId="2" fillId="4" borderId="22" xfId="14" applyNumberFormat="1" applyFont="1" applyFill="1" applyBorder="1" applyAlignment="1">
      <alignment horizontal="left" indent="3"/>
    </xf>
    <xf numFmtId="0" fontId="2" fillId="4" borderId="3" xfId="14" applyFont="1" applyFill="1" applyBorder="1"/>
    <xf numFmtId="0" fontId="2" fillId="4" borderId="3" xfId="14" applyFont="1" applyFill="1" applyBorder="1" applyAlignment="1">
      <alignment horizontal="center"/>
    </xf>
    <xf numFmtId="166" fontId="2" fillId="4" borderId="3" xfId="14" applyNumberFormat="1" applyFont="1" applyFill="1" applyBorder="1"/>
    <xf numFmtId="166" fontId="2" fillId="4" borderId="3" xfId="14" applyNumberFormat="1" applyFont="1" applyFill="1" applyBorder="1" applyAlignment="1">
      <alignment horizontal="center"/>
    </xf>
    <xf numFmtId="167" fontId="2" fillId="4" borderId="3" xfId="14" applyNumberFormat="1" applyFont="1" applyFill="1" applyBorder="1"/>
    <xf numFmtId="2" fontId="2" fillId="4" borderId="3" xfId="14" applyNumberFormat="1" applyFont="1" applyFill="1" applyBorder="1"/>
    <xf numFmtId="2" fontId="2" fillId="4" borderId="3" xfId="14" applyNumberFormat="1" applyFont="1" applyFill="1" applyBorder="1" applyAlignment="1">
      <alignment horizontal="center"/>
    </xf>
    <xf numFmtId="2" fontId="2" fillId="4" borderId="3" xfId="14" applyNumberFormat="1" applyFont="1" applyFill="1" applyBorder="1" applyAlignment="1">
      <alignment horizontal="left" indent="3"/>
    </xf>
    <xf numFmtId="2" fontId="2" fillId="4" borderId="9" xfId="14" applyNumberFormat="1" applyFont="1" applyFill="1" applyBorder="1" applyAlignment="1">
      <alignment horizontal="left" indent="3"/>
    </xf>
    <xf numFmtId="167" fontId="2" fillId="11" borderId="5" xfId="14" applyNumberFormat="1" applyFont="1" applyFill="1" applyBorder="1" applyAlignment="1">
      <alignment horizontal="center"/>
    </xf>
    <xf numFmtId="2" fontId="2" fillId="11" borderId="22" xfId="14" applyNumberFormat="1" applyFont="1" applyFill="1" applyBorder="1" applyAlignment="1">
      <alignment horizontal="center"/>
    </xf>
    <xf numFmtId="0" fontId="2" fillId="11" borderId="3" xfId="14" applyFont="1" applyFill="1" applyBorder="1" applyAlignment="1">
      <alignment horizontal="left"/>
    </xf>
    <xf numFmtId="0" fontId="2" fillId="11" borderId="3" xfId="14" applyFont="1" applyFill="1" applyBorder="1" applyAlignment="1">
      <alignment horizontal="center"/>
    </xf>
    <xf numFmtId="166" fontId="2" fillId="11" borderId="3" xfId="14" applyNumberFormat="1" applyFont="1" applyFill="1" applyBorder="1" applyAlignment="1">
      <alignment horizontal="center"/>
    </xf>
    <xf numFmtId="167" fontId="2" fillId="11" borderId="3" xfId="14" applyNumberFormat="1" applyFont="1" applyFill="1" applyBorder="1" applyAlignment="1">
      <alignment horizontal="center"/>
    </xf>
    <xf numFmtId="2" fontId="2" fillId="11" borderId="3" xfId="14" applyNumberFormat="1" applyFont="1" applyFill="1" applyBorder="1" applyAlignment="1">
      <alignment horizontal="center"/>
    </xf>
    <xf numFmtId="2" fontId="2" fillId="11" borderId="9" xfId="14" applyNumberFormat="1" applyFont="1" applyFill="1" applyBorder="1" applyAlignment="1">
      <alignment horizontal="center"/>
    </xf>
    <xf numFmtId="0" fontId="2" fillId="10" borderId="12" xfId="14" applyFont="1" applyFill="1" applyBorder="1"/>
    <xf numFmtId="0" fontId="2" fillId="10" borderId="12" xfId="14" applyFont="1" applyFill="1" applyBorder="1" applyAlignment="1">
      <alignment horizontal="center"/>
    </xf>
    <xf numFmtId="167" fontId="2" fillId="13" borderId="7" xfId="14" applyNumberFormat="1" applyFont="1" applyFill="1" applyBorder="1"/>
    <xf numFmtId="166" fontId="2" fillId="4" borderId="5" xfId="14" applyNumberFormat="1" applyFont="1" applyFill="1" applyBorder="1" applyAlignment="1">
      <alignment horizontal="right"/>
    </xf>
    <xf numFmtId="166" fontId="2" fillId="4" borderId="12" xfId="14" applyNumberFormat="1" applyFont="1" applyFill="1" applyBorder="1"/>
    <xf numFmtId="0" fontId="2" fillId="11" borderId="3" xfId="0" applyFont="1" applyFill="1" applyBorder="1" applyAlignment="1">
      <alignment vertical="center"/>
    </xf>
    <xf numFmtId="164" fontId="2" fillId="11" borderId="3" xfId="0" applyNumberFormat="1" applyFont="1" applyFill="1" applyBorder="1" applyAlignment="1">
      <alignment horizontal="center" vertical="center"/>
    </xf>
    <xf numFmtId="2" fontId="2" fillId="11" borderId="3" xfId="0" applyNumberFormat="1" applyFont="1" applyFill="1" applyBorder="1" applyAlignment="1">
      <alignment vertical="center"/>
    </xf>
    <xf numFmtId="2" fontId="2" fillId="6" borderId="22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vertical="center"/>
    </xf>
    <xf numFmtId="164" fontId="2" fillId="11" borderId="5" xfId="0" applyNumberFormat="1" applyFont="1" applyFill="1" applyBorder="1" applyAlignment="1">
      <alignment horizontal="center" vertical="center"/>
    </xf>
    <xf numFmtId="2" fontId="2" fillId="11" borderId="5" xfId="0" applyNumberFormat="1" applyFont="1" applyFill="1" applyBorder="1" applyAlignment="1">
      <alignment vertical="center"/>
    </xf>
    <xf numFmtId="0" fontId="9" fillId="10" borderId="12" xfId="0" applyFont="1" applyFill="1" applyBorder="1"/>
    <xf numFmtId="0" fontId="9" fillId="10" borderId="12" xfId="0" applyFont="1" applyFill="1" applyBorder="1" applyAlignment="1">
      <alignment horizontal="center"/>
    </xf>
    <xf numFmtId="166" fontId="2" fillId="10" borderId="12" xfId="0" applyNumberFormat="1" applyFont="1" applyFill="1" applyBorder="1"/>
    <xf numFmtId="166" fontId="2" fillId="10" borderId="12" xfId="0" applyNumberFormat="1" applyFont="1" applyFill="1" applyBorder="1" applyAlignment="1">
      <alignment horizontal="center"/>
    </xf>
    <xf numFmtId="167" fontId="2" fillId="10" borderId="12" xfId="0" applyNumberFormat="1" applyFont="1" applyFill="1" applyBorder="1"/>
    <xf numFmtId="2" fontId="2" fillId="10" borderId="12" xfId="0" applyNumberFormat="1" applyFont="1" applyFill="1" applyBorder="1"/>
    <xf numFmtId="2" fontId="2" fillId="10" borderId="12" xfId="0" applyNumberFormat="1" applyFont="1" applyFill="1" applyBorder="1" applyAlignment="1">
      <alignment horizontal="center"/>
    </xf>
    <xf numFmtId="2" fontId="2" fillId="10" borderId="23" xfId="0" applyNumberFormat="1" applyFont="1" applyFill="1" applyBorder="1" applyAlignment="1">
      <alignment horizontal="left" indent="3"/>
    </xf>
    <xf numFmtId="0" fontId="2" fillId="13" borderId="5" xfId="0" applyFont="1" applyFill="1" applyBorder="1"/>
    <xf numFmtId="166" fontId="2" fillId="13" borderId="5" xfId="0" applyNumberFormat="1" applyFont="1" applyFill="1" applyBorder="1"/>
    <xf numFmtId="166" fontId="2" fillId="13" borderId="5" xfId="0" applyNumberFormat="1" applyFont="1" applyFill="1" applyBorder="1" applyAlignment="1">
      <alignment horizontal="center"/>
    </xf>
    <xf numFmtId="167" fontId="2" fillId="13" borderId="5" xfId="0" applyNumberFormat="1" applyFont="1" applyFill="1" applyBorder="1"/>
    <xf numFmtId="2" fontId="2" fillId="13" borderId="5" xfId="0" applyNumberFormat="1" applyFont="1" applyFill="1" applyBorder="1"/>
    <xf numFmtId="2" fontId="2" fillId="13" borderId="5" xfId="0" applyNumberFormat="1" applyFont="1" applyFill="1" applyBorder="1" applyAlignment="1">
      <alignment horizontal="center"/>
    </xf>
    <xf numFmtId="2" fontId="2" fillId="13" borderId="5" xfId="0" applyNumberFormat="1" applyFont="1" applyFill="1" applyBorder="1" applyAlignment="1">
      <alignment horizontal="left" indent="3"/>
    </xf>
    <xf numFmtId="2" fontId="2" fillId="13" borderId="22" xfId="0" applyNumberFormat="1" applyFont="1" applyFill="1" applyBorder="1" applyAlignment="1">
      <alignment horizontal="left" indent="3"/>
    </xf>
    <xf numFmtId="0" fontId="2" fillId="13" borderId="3" xfId="0" applyFont="1" applyFill="1" applyBorder="1"/>
    <xf numFmtId="166" fontId="2" fillId="13" borderId="3" xfId="0" applyNumberFormat="1" applyFont="1" applyFill="1" applyBorder="1"/>
    <xf numFmtId="166" fontId="2" fillId="13" borderId="3" xfId="0" applyNumberFormat="1" applyFont="1" applyFill="1" applyBorder="1" applyAlignment="1">
      <alignment horizontal="center"/>
    </xf>
    <xf numFmtId="167" fontId="2" fillId="13" borderId="3" xfId="0" applyNumberFormat="1" applyFont="1" applyFill="1" applyBorder="1"/>
    <xf numFmtId="2" fontId="2" fillId="13" borderId="3" xfId="0" applyNumberFormat="1" applyFont="1" applyFill="1" applyBorder="1"/>
    <xf numFmtId="2" fontId="2" fillId="13" borderId="3" xfId="0" applyNumberFormat="1" applyFont="1" applyFill="1" applyBorder="1" applyAlignment="1">
      <alignment horizontal="center"/>
    </xf>
    <xf numFmtId="2" fontId="2" fillId="13" borderId="3" xfId="0" applyNumberFormat="1" applyFont="1" applyFill="1" applyBorder="1" applyAlignment="1">
      <alignment horizontal="left" indent="3"/>
    </xf>
    <xf numFmtId="2" fontId="2" fillId="13" borderId="9" xfId="0" applyNumberFormat="1" applyFont="1" applyFill="1" applyBorder="1" applyAlignment="1">
      <alignment horizontal="left" indent="3"/>
    </xf>
    <xf numFmtId="2" fontId="2" fillId="11" borderId="7" xfId="0" applyNumberFormat="1" applyFont="1" applyFill="1" applyBorder="1" applyAlignment="1">
      <alignment horizontal="left" vertical="center"/>
    </xf>
    <xf numFmtId="2" fontId="2" fillId="11" borderId="17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left" vertical="center"/>
    </xf>
    <xf numFmtId="0" fontId="2" fillId="11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166" fontId="2" fillId="6" borderId="5" xfId="0" applyNumberFormat="1" applyFont="1" applyFill="1" applyBorder="1" applyAlignment="1">
      <alignment horizontal="center" vertical="center"/>
    </xf>
    <xf numFmtId="167" fontId="2" fillId="6" borderId="5" xfId="0" applyNumberFormat="1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center" vertical="center"/>
    </xf>
    <xf numFmtId="166" fontId="2" fillId="10" borderId="5" xfId="0" applyNumberFormat="1" applyFont="1" applyFill="1" applyBorder="1" applyAlignment="1">
      <alignment horizontal="center" vertical="center"/>
    </xf>
    <xf numFmtId="167" fontId="2" fillId="10" borderId="5" xfId="0" applyNumberFormat="1" applyFont="1" applyFill="1" applyBorder="1" applyAlignment="1">
      <alignment horizontal="center" vertical="center"/>
    </xf>
    <xf numFmtId="2" fontId="2" fillId="10" borderId="5" xfId="0" applyNumberFormat="1" applyFont="1" applyFill="1" applyBorder="1" applyAlignment="1">
      <alignment horizontal="center" vertical="center"/>
    </xf>
    <xf numFmtId="2" fontId="2" fillId="10" borderId="22" xfId="0" applyNumberFormat="1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left" vertical="center"/>
    </xf>
    <xf numFmtId="2" fontId="2" fillId="13" borderId="12" xfId="0" applyNumberFormat="1" applyFont="1" applyFill="1" applyBorder="1" applyAlignment="1">
      <alignment horizontal="left" vertical="center"/>
    </xf>
    <xf numFmtId="0" fontId="2" fillId="13" borderId="12" xfId="0" applyFont="1" applyFill="1" applyBorder="1" applyAlignment="1">
      <alignment horizontal="center" vertical="center"/>
    </xf>
    <xf numFmtId="166" fontId="2" fillId="13" borderId="12" xfId="0" applyNumberFormat="1" applyFont="1" applyFill="1" applyBorder="1" applyAlignment="1">
      <alignment horizontal="center" vertical="center"/>
    </xf>
    <xf numFmtId="167" fontId="2" fillId="13" borderId="12" xfId="0" applyNumberFormat="1" applyFont="1" applyFill="1" applyBorder="1" applyAlignment="1">
      <alignment horizontal="center" vertical="center"/>
    </xf>
    <xf numFmtId="2" fontId="2" fillId="13" borderId="12" xfId="0" applyNumberFormat="1" applyFont="1" applyFill="1" applyBorder="1" applyAlignment="1">
      <alignment horizontal="center" vertical="center"/>
    </xf>
    <xf numFmtId="2" fontId="2" fillId="13" borderId="23" xfId="0" applyNumberFormat="1" applyFont="1" applyFill="1" applyBorder="1" applyAlignment="1">
      <alignment horizontal="center" vertical="center"/>
    </xf>
    <xf numFmtId="1" fontId="2" fillId="13" borderId="3" xfId="0" applyNumberFormat="1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22" fillId="2" borderId="7" xfId="0" applyFont="1" applyFill="1" applyBorder="1" applyAlignment="1" applyProtection="1">
      <alignment horizontal="center"/>
      <protection locked="0"/>
    </xf>
    <xf numFmtId="0" fontId="2" fillId="15" borderId="3" xfId="0" applyFont="1" applyFill="1" applyBorder="1" applyAlignment="1" applyProtection="1">
      <alignment horizontal="center"/>
      <protection locked="0"/>
    </xf>
    <xf numFmtId="0" fontId="6" fillId="6" borderId="29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 applyProtection="1">
      <alignment horizontal="left" indent="4"/>
      <protection locked="0"/>
    </xf>
    <xf numFmtId="2" fontId="2" fillId="3" borderId="7" xfId="0" applyNumberFormat="1" applyFont="1" applyFill="1" applyBorder="1" applyAlignment="1" applyProtection="1">
      <alignment horizontal="left" indent="4"/>
      <protection locked="0"/>
    </xf>
    <xf numFmtId="2" fontId="2" fillId="4" borderId="12" xfId="0" applyNumberFormat="1" applyFont="1" applyFill="1" applyBorder="1" applyAlignment="1" applyProtection="1">
      <alignment horizontal="left" indent="4"/>
      <protection locked="0"/>
    </xf>
    <xf numFmtId="2" fontId="2" fillId="9" borderId="12" xfId="0" applyNumberFormat="1" applyFont="1" applyFill="1" applyBorder="1" applyAlignment="1">
      <alignment horizontal="center"/>
    </xf>
    <xf numFmtId="2" fontId="2" fillId="9" borderId="19" xfId="0" applyNumberFormat="1" applyFont="1" applyFill="1" applyBorder="1" applyAlignment="1">
      <alignment horizontal="center"/>
    </xf>
    <xf numFmtId="166" fontId="2" fillId="6" borderId="5" xfId="0" applyNumberFormat="1" applyFont="1" applyFill="1" applyBorder="1" applyAlignment="1">
      <alignment horizontal="left" indent="4"/>
    </xf>
    <xf numFmtId="167" fontId="2" fillId="6" borderId="5" xfId="0" applyNumberFormat="1" applyFont="1" applyFill="1" applyBorder="1"/>
    <xf numFmtId="2" fontId="2" fillId="6" borderId="5" xfId="0" applyNumberFormat="1" applyFont="1" applyFill="1" applyBorder="1"/>
    <xf numFmtId="0" fontId="2" fillId="6" borderId="26" xfId="0" applyFont="1" applyFill="1" applyBorder="1" applyProtection="1">
      <protection locked="0"/>
    </xf>
    <xf numFmtId="166" fontId="2" fillId="6" borderId="3" xfId="0" applyNumberFormat="1" applyFont="1" applyFill="1" applyBorder="1" applyAlignment="1">
      <alignment horizontal="left" indent="4"/>
    </xf>
    <xf numFmtId="0" fontId="9" fillId="6" borderId="26" xfId="0" applyFont="1" applyFill="1" applyBorder="1"/>
    <xf numFmtId="0" fontId="9" fillId="6" borderId="3" xfId="0" applyFont="1" applyFill="1" applyBorder="1" applyAlignment="1">
      <alignment horizontal="center"/>
    </xf>
    <xf numFmtId="0" fontId="4" fillId="6" borderId="26" xfId="0" applyFont="1" applyFill="1" applyBorder="1"/>
    <xf numFmtId="0" fontId="2" fillId="6" borderId="9" xfId="0" applyFont="1" applyFill="1" applyBorder="1"/>
    <xf numFmtId="0" fontId="4" fillId="6" borderId="28" xfId="0" applyFont="1" applyFill="1" applyBorder="1"/>
    <xf numFmtId="0" fontId="2" fillId="6" borderId="10" xfId="0" applyFont="1" applyFill="1" applyBorder="1"/>
    <xf numFmtId="0" fontId="2" fillId="16" borderId="29" xfId="0" applyFont="1" applyFill="1" applyBorder="1"/>
    <xf numFmtId="166" fontId="2" fillId="16" borderId="12" xfId="0" applyNumberFormat="1" applyFont="1" applyFill="1" applyBorder="1"/>
    <xf numFmtId="166" fontId="2" fillId="16" borderId="12" xfId="0" applyNumberFormat="1" applyFont="1" applyFill="1" applyBorder="1" applyAlignment="1">
      <alignment horizontal="left" indent="4"/>
    </xf>
    <xf numFmtId="167" fontId="2" fillId="16" borderId="12" xfId="0" applyNumberFormat="1" applyFont="1" applyFill="1" applyBorder="1"/>
    <xf numFmtId="2" fontId="2" fillId="16" borderId="12" xfId="0" applyNumberFormat="1" applyFont="1" applyFill="1" applyBorder="1"/>
    <xf numFmtId="2" fontId="2" fillId="16" borderId="12" xfId="0" applyNumberFormat="1" applyFont="1" applyFill="1" applyBorder="1" applyAlignment="1">
      <alignment horizontal="left" indent="3"/>
    </xf>
    <xf numFmtId="2" fontId="2" fillId="16" borderId="23" xfId="0" applyNumberFormat="1" applyFont="1" applyFill="1" applyBorder="1" applyAlignment="1">
      <alignment horizontal="left" indent="3"/>
    </xf>
    <xf numFmtId="166" fontId="2" fillId="16" borderId="3" xfId="0" applyNumberFormat="1" applyFont="1" applyFill="1" applyBorder="1" applyAlignment="1">
      <alignment horizontal="left" indent="4"/>
    </xf>
    <xf numFmtId="167" fontId="2" fillId="16" borderId="3" xfId="0" applyNumberFormat="1" applyFont="1" applyFill="1" applyBorder="1"/>
    <xf numFmtId="2" fontId="2" fillId="16" borderId="3" xfId="0" applyNumberFormat="1" applyFont="1" applyFill="1" applyBorder="1"/>
    <xf numFmtId="166" fontId="2" fillId="16" borderId="3" xfId="0" applyNumberFormat="1" applyFont="1" applyFill="1" applyBorder="1" applyAlignment="1"/>
    <xf numFmtId="166" fontId="2" fillId="16" borderId="3" xfId="0" applyNumberFormat="1" applyFont="1" applyFill="1" applyBorder="1" applyAlignment="1">
      <alignment horizontal="left" indent="3"/>
    </xf>
    <xf numFmtId="0" fontId="4" fillId="16" borderId="30" xfId="0" applyFont="1" applyFill="1" applyBorder="1"/>
    <xf numFmtId="0" fontId="2" fillId="16" borderId="1" xfId="0" applyFont="1" applyFill="1" applyBorder="1"/>
    <xf numFmtId="0" fontId="2" fillId="16" borderId="2" xfId="0" applyFont="1" applyFill="1" applyBorder="1"/>
    <xf numFmtId="166" fontId="2" fillId="15" borderId="5" xfId="0" applyNumberFormat="1" applyFont="1" applyFill="1" applyBorder="1" applyAlignment="1">
      <alignment horizontal="left" indent="4"/>
    </xf>
    <xf numFmtId="167" fontId="2" fillId="15" borderId="5" xfId="0" applyNumberFormat="1" applyFont="1" applyFill="1" applyBorder="1"/>
    <xf numFmtId="166" fontId="2" fillId="15" borderId="3" xfId="0" applyNumberFormat="1" applyFont="1" applyFill="1" applyBorder="1" applyAlignment="1">
      <alignment horizontal="left" indent="4"/>
    </xf>
    <xf numFmtId="167" fontId="2" fillId="15" borderId="3" xfId="0" applyNumberFormat="1" applyFont="1" applyFill="1" applyBorder="1"/>
    <xf numFmtId="0" fontId="4" fillId="15" borderId="26" xfId="0" applyFont="1" applyFill="1" applyBorder="1"/>
    <xf numFmtId="0" fontId="2" fillId="15" borderId="9" xfId="0" applyFont="1" applyFill="1" applyBorder="1"/>
    <xf numFmtId="0" fontId="4" fillId="15" borderId="30" xfId="0" applyFont="1" applyFill="1" applyBorder="1"/>
    <xf numFmtId="0" fontId="2" fillId="15" borderId="1" xfId="0" applyFont="1" applyFill="1" applyBorder="1"/>
    <xf numFmtId="0" fontId="2" fillId="15" borderId="2" xfId="0" applyFont="1" applyFill="1" applyBorder="1"/>
    <xf numFmtId="166" fontId="2" fillId="8" borderId="5" xfId="0" applyNumberFormat="1" applyFont="1" applyFill="1" applyBorder="1" applyAlignment="1">
      <alignment horizontal="left" indent="4"/>
    </xf>
    <xf numFmtId="167" fontId="2" fillId="8" borderId="5" xfId="0" applyNumberFormat="1" applyFont="1" applyFill="1" applyBorder="1"/>
    <xf numFmtId="2" fontId="2" fillId="8" borderId="5" xfId="0" applyNumberFormat="1" applyFont="1" applyFill="1" applyBorder="1"/>
    <xf numFmtId="0" fontId="2" fillId="8" borderId="26" xfId="0" applyFont="1" applyFill="1" applyBorder="1" applyProtection="1">
      <protection locked="0"/>
    </xf>
    <xf numFmtId="166" fontId="2" fillId="2" borderId="7" xfId="0" applyNumberFormat="1" applyFont="1" applyFill="1" applyBorder="1"/>
    <xf numFmtId="2" fontId="2" fillId="6" borderId="7" xfId="0" applyNumberFormat="1" applyFont="1" applyFill="1" applyBorder="1" applyAlignment="1">
      <alignment horizontal="left" indent="3"/>
    </xf>
    <xf numFmtId="2" fontId="2" fillId="6" borderId="10" xfId="0" applyNumberFormat="1" applyFont="1" applyFill="1" applyBorder="1" applyAlignment="1">
      <alignment horizontal="left" indent="3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165" fontId="2" fillId="3" borderId="5" xfId="0" applyNumberFormat="1" applyFont="1" applyFill="1" applyBorder="1"/>
    <xf numFmtId="2" fontId="2" fillId="3" borderId="5" xfId="0" applyNumberFormat="1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/>
    <xf numFmtId="2" fontId="2" fillId="3" borderId="3" xfId="0" applyNumberFormat="1" applyFont="1" applyFill="1" applyBorder="1"/>
    <xf numFmtId="2" fontId="2" fillId="3" borderId="9" xfId="0" applyNumberFormat="1" applyFont="1" applyFill="1" applyBorder="1" applyAlignment="1">
      <alignment horizontal="left" indent="3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165" fontId="2" fillId="4" borderId="5" xfId="0" applyNumberFormat="1" applyFont="1" applyFill="1" applyBorder="1"/>
    <xf numFmtId="2" fontId="2" fillId="4" borderId="5" xfId="0" applyNumberFormat="1" applyFont="1" applyFill="1" applyBorder="1"/>
    <xf numFmtId="2" fontId="2" fillId="22" borderId="12" xfId="0" applyNumberFormat="1" applyFont="1" applyFill="1" applyBorder="1" applyAlignment="1">
      <alignment horizontal="left" indent="3"/>
    </xf>
    <xf numFmtId="165" fontId="2" fillId="4" borderId="3" xfId="0" applyNumberFormat="1" applyFont="1" applyFill="1" applyBorder="1"/>
    <xf numFmtId="166" fontId="2" fillId="2" borderId="5" xfId="0" applyNumberFormat="1" applyFont="1" applyFill="1" applyBorder="1"/>
    <xf numFmtId="0" fontId="6" fillId="23" borderId="25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center"/>
    </xf>
    <xf numFmtId="0" fontId="2" fillId="23" borderId="5" xfId="0" applyFont="1" applyFill="1" applyBorder="1"/>
    <xf numFmtId="166" fontId="2" fillId="23" borderId="5" xfId="0" applyNumberFormat="1" applyFont="1" applyFill="1" applyBorder="1"/>
    <xf numFmtId="165" fontId="2" fillId="23" borderId="5" xfId="0" applyNumberFormat="1" applyFont="1" applyFill="1" applyBorder="1"/>
    <xf numFmtId="2" fontId="2" fillId="23" borderId="5" xfId="0" applyNumberFormat="1" applyFont="1" applyFill="1" applyBorder="1"/>
    <xf numFmtId="167" fontId="2" fillId="23" borderId="5" xfId="0" applyNumberFormat="1" applyFont="1" applyFill="1" applyBorder="1"/>
    <xf numFmtId="164" fontId="2" fillId="23" borderId="5" xfId="0" applyNumberFormat="1" applyFont="1" applyFill="1" applyBorder="1"/>
    <xf numFmtId="2" fontId="2" fillId="23" borderId="5" xfId="0" applyNumberFormat="1" applyFont="1" applyFill="1" applyBorder="1" applyAlignment="1">
      <alignment horizontal="left" indent="3"/>
    </xf>
    <xf numFmtId="2" fontId="2" fillId="23" borderId="22" xfId="0" applyNumberFormat="1" applyFont="1" applyFill="1" applyBorder="1" applyAlignment="1">
      <alignment horizontal="left" indent="3"/>
    </xf>
    <xf numFmtId="0" fontId="2" fillId="23" borderId="26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top"/>
    </xf>
    <xf numFmtId="0" fontId="2" fillId="23" borderId="3" xfId="0" applyFont="1" applyFill="1" applyBorder="1"/>
    <xf numFmtId="0" fontId="2" fillId="23" borderId="3" xfId="0" applyFont="1" applyFill="1" applyBorder="1" applyAlignment="1">
      <alignment horizontal="center"/>
    </xf>
    <xf numFmtId="166" fontId="2" fillId="23" borderId="12" xfId="0" applyNumberFormat="1" applyFont="1" applyFill="1" applyBorder="1"/>
    <xf numFmtId="165" fontId="2" fillId="23" borderId="3" xfId="0" applyNumberFormat="1" applyFont="1" applyFill="1" applyBorder="1"/>
    <xf numFmtId="2" fontId="2" fillId="23" borderId="3" xfId="0" applyNumberFormat="1" applyFont="1" applyFill="1" applyBorder="1"/>
    <xf numFmtId="166" fontId="2" fillId="23" borderId="3" xfId="0" applyNumberFormat="1" applyFont="1" applyFill="1" applyBorder="1"/>
    <xf numFmtId="167" fontId="2" fillId="23" borderId="12" xfId="0" applyNumberFormat="1" applyFont="1" applyFill="1" applyBorder="1"/>
    <xf numFmtId="164" fontId="2" fillId="23" borderId="12" xfId="0" applyNumberFormat="1" applyFont="1" applyFill="1" applyBorder="1"/>
    <xf numFmtId="2" fontId="2" fillId="23" borderId="12" xfId="0" applyNumberFormat="1" applyFont="1" applyFill="1" applyBorder="1" applyAlignment="1">
      <alignment horizontal="left" indent="3"/>
    </xf>
    <xf numFmtId="2" fontId="2" fillId="23" borderId="23" xfId="0" applyNumberFormat="1" applyFont="1" applyFill="1" applyBorder="1" applyAlignment="1">
      <alignment horizontal="left" indent="3"/>
    </xf>
    <xf numFmtId="167" fontId="2" fillId="23" borderId="3" xfId="0" applyNumberFormat="1" applyFont="1" applyFill="1" applyBorder="1"/>
    <xf numFmtId="2" fontId="2" fillId="23" borderId="9" xfId="0" applyNumberFormat="1" applyFont="1" applyFill="1" applyBorder="1" applyAlignment="1">
      <alignment horizontal="left" indent="3"/>
    </xf>
    <xf numFmtId="2" fontId="2" fillId="23" borderId="3" xfId="0" applyNumberFormat="1" applyFont="1" applyFill="1" applyBorder="1" applyAlignment="1">
      <alignment horizontal="left" indent="3"/>
    </xf>
    <xf numFmtId="0" fontId="2" fillId="23" borderId="28" xfId="0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center"/>
    </xf>
    <xf numFmtId="0" fontId="2" fillId="23" borderId="7" xfId="0" applyFont="1" applyFill="1" applyBorder="1"/>
    <xf numFmtId="166" fontId="2" fillId="23" borderId="4" xfId="0" applyNumberFormat="1" applyFont="1" applyFill="1" applyBorder="1"/>
    <xf numFmtId="165" fontId="2" fillId="23" borderId="7" xfId="0" applyNumberFormat="1" applyFont="1" applyFill="1" applyBorder="1"/>
    <xf numFmtId="2" fontId="2" fillId="23" borderId="7" xfId="0" applyNumberFormat="1" applyFont="1" applyFill="1" applyBorder="1"/>
    <xf numFmtId="166" fontId="2" fillId="23" borderId="7" xfId="0" applyNumberFormat="1" applyFont="1" applyFill="1" applyBorder="1"/>
    <xf numFmtId="167" fontId="2" fillId="23" borderId="7" xfId="0" applyNumberFormat="1" applyFont="1" applyFill="1" applyBorder="1"/>
    <xf numFmtId="2" fontId="2" fillId="23" borderId="7" xfId="0" applyNumberFormat="1" applyFont="1" applyFill="1" applyBorder="1" applyAlignment="1">
      <alignment horizontal="left" indent="3"/>
    </xf>
    <xf numFmtId="2" fontId="2" fillId="23" borderId="10" xfId="0" applyNumberFormat="1" applyFont="1" applyFill="1" applyBorder="1" applyAlignment="1">
      <alignment horizontal="left" indent="3"/>
    </xf>
    <xf numFmtId="0" fontId="6" fillId="15" borderId="29" xfId="0" applyFont="1" applyFill="1" applyBorder="1" applyAlignment="1">
      <alignment horizontal="center" vertical="center" wrapText="1"/>
    </xf>
    <xf numFmtId="0" fontId="2" fillId="15" borderId="12" xfId="0" applyFont="1" applyFill="1" applyBorder="1"/>
    <xf numFmtId="166" fontId="2" fillId="15" borderId="12" xfId="0" applyNumberFormat="1" applyFont="1" applyFill="1" applyBorder="1"/>
    <xf numFmtId="165" fontId="2" fillId="15" borderId="12" xfId="0" applyNumberFormat="1" applyFont="1" applyFill="1" applyBorder="1"/>
    <xf numFmtId="2" fontId="2" fillId="15" borderId="12" xfId="0" applyNumberFormat="1" applyFont="1" applyFill="1" applyBorder="1"/>
    <xf numFmtId="167" fontId="2" fillId="15" borderId="12" xfId="0" applyNumberFormat="1" applyFont="1" applyFill="1" applyBorder="1"/>
    <xf numFmtId="164" fontId="2" fillId="15" borderId="12" xfId="0" applyNumberFormat="1" applyFont="1" applyFill="1" applyBorder="1"/>
    <xf numFmtId="2" fontId="2" fillId="15" borderId="12" xfId="0" applyNumberFormat="1" applyFont="1" applyFill="1" applyBorder="1" applyAlignment="1">
      <alignment horizontal="left" indent="3"/>
    </xf>
    <xf numFmtId="2" fontId="2" fillId="15" borderId="23" xfId="0" applyNumberFormat="1" applyFont="1" applyFill="1" applyBorder="1" applyAlignment="1">
      <alignment horizontal="left" indent="3"/>
    </xf>
    <xf numFmtId="167" fontId="2" fillId="15" borderId="7" xfId="0" applyNumberFormat="1" applyFont="1" applyFill="1" applyBorder="1"/>
    <xf numFmtId="0" fontId="2" fillId="8" borderId="5" xfId="0" applyFont="1" applyFill="1" applyBorder="1"/>
    <xf numFmtId="165" fontId="2" fillId="8" borderId="5" xfId="0" applyNumberFormat="1" applyFont="1" applyFill="1" applyBorder="1"/>
    <xf numFmtId="167" fontId="2" fillId="8" borderId="12" xfId="0" applyNumberFormat="1" applyFont="1" applyFill="1" applyBorder="1"/>
    <xf numFmtId="164" fontId="2" fillId="8" borderId="12" xfId="0" applyNumberFormat="1" applyFont="1" applyFill="1" applyBorder="1"/>
    <xf numFmtId="0" fontId="2" fillId="8" borderId="3" xfId="0" applyFont="1" applyFill="1" applyBorder="1" applyProtection="1"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166" fontId="2" fillId="8" borderId="3" xfId="0" applyNumberFormat="1" applyFont="1" applyFill="1" applyBorder="1" applyProtection="1">
      <protection locked="0"/>
    </xf>
    <xf numFmtId="166" fontId="2" fillId="8" borderId="3" xfId="0" applyNumberFormat="1" applyFont="1" applyFill="1" applyBorder="1" applyAlignment="1" applyProtection="1">
      <alignment horizontal="left" indent="4"/>
      <protection locked="0"/>
    </xf>
    <xf numFmtId="167" fontId="2" fillId="8" borderId="3" xfId="0" applyNumberFormat="1" applyFont="1" applyFill="1" applyBorder="1" applyProtection="1"/>
    <xf numFmtId="2" fontId="2" fillId="8" borderId="3" xfId="0" applyNumberFormat="1" applyFont="1" applyFill="1" applyBorder="1" applyAlignment="1" applyProtection="1">
      <alignment horizontal="left" indent="3"/>
    </xf>
    <xf numFmtId="2" fontId="2" fillId="8" borderId="12" xfId="0" applyNumberFormat="1" applyFont="1" applyFill="1" applyBorder="1" applyAlignment="1" applyProtection="1">
      <alignment horizontal="left" indent="3"/>
    </xf>
    <xf numFmtId="2" fontId="2" fillId="8" borderId="9" xfId="0" applyNumberFormat="1" applyFont="1" applyFill="1" applyBorder="1" applyAlignment="1" applyProtection="1">
      <alignment horizontal="left" indent="3"/>
    </xf>
    <xf numFmtId="0" fontId="4" fillId="8" borderId="3" xfId="0" applyFont="1" applyFill="1" applyBorder="1" applyProtection="1">
      <protection locked="0"/>
    </xf>
    <xf numFmtId="0" fontId="4" fillId="8" borderId="7" xfId="0" applyFont="1" applyFill="1" applyBorder="1" applyProtection="1">
      <protection locked="0"/>
    </xf>
    <xf numFmtId="0" fontId="2" fillId="8" borderId="7" xfId="0" applyFont="1" applyFill="1" applyBorder="1" applyAlignment="1" applyProtection="1">
      <alignment horizontal="center"/>
      <protection locked="0"/>
    </xf>
    <xf numFmtId="0" fontId="2" fillId="8" borderId="7" xfId="0" applyFont="1" applyFill="1" applyBorder="1" applyProtection="1">
      <protection locked="0"/>
    </xf>
    <xf numFmtId="167" fontId="2" fillId="8" borderId="7" xfId="0" applyNumberFormat="1" applyFont="1" applyFill="1" applyBorder="1" applyProtection="1"/>
    <xf numFmtId="2" fontId="2" fillId="8" borderId="7" xfId="0" applyNumberFormat="1" applyFont="1" applyFill="1" applyBorder="1" applyAlignment="1" applyProtection="1">
      <alignment horizontal="left" indent="3"/>
    </xf>
    <xf numFmtId="2" fontId="2" fillId="8" borderId="10" xfId="0" applyNumberFormat="1" applyFont="1" applyFill="1" applyBorder="1" applyAlignment="1" applyProtection="1">
      <alignment horizontal="left" indent="3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65" fontId="2" fillId="2" borderId="12" xfId="0" applyNumberFormat="1" applyFont="1" applyFill="1" applyBorder="1" applyProtection="1"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left" indent="3"/>
    </xf>
    <xf numFmtId="2" fontId="2" fillId="2" borderId="7" xfId="0" applyNumberFormat="1" applyFont="1" applyFill="1" applyBorder="1" applyAlignment="1" applyProtection="1">
      <alignment horizontal="left" indent="3"/>
    </xf>
    <xf numFmtId="2" fontId="2" fillId="2" borderId="10" xfId="0" applyNumberFormat="1" applyFont="1" applyFill="1" applyBorder="1" applyAlignment="1" applyProtection="1">
      <alignment horizontal="left" indent="3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1" fontId="2" fillId="5" borderId="7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2" fillId="4" borderId="5" xfId="0" applyNumberFormat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Protection="1"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166" fontId="2" fillId="3" borderId="31" xfId="0" applyNumberFormat="1" applyFont="1" applyFill="1" applyBorder="1" applyProtection="1">
      <protection locked="0"/>
    </xf>
    <xf numFmtId="166" fontId="2" fillId="3" borderId="31" xfId="0" applyNumberFormat="1" applyFont="1" applyFill="1" applyBorder="1" applyAlignment="1" applyProtection="1">
      <alignment horizontal="left" indent="4"/>
      <protection locked="0"/>
    </xf>
    <xf numFmtId="166" fontId="2" fillId="16" borderId="1" xfId="0" applyNumberFormat="1" applyFont="1" applyFill="1" applyBorder="1" applyProtection="1">
      <protection locked="0"/>
    </xf>
    <xf numFmtId="0" fontId="21" fillId="6" borderId="25" xfId="5" applyFont="1" applyFill="1" applyBorder="1" applyAlignment="1" applyProtection="1">
      <alignment vertical="center" wrapText="1"/>
      <protection locked="0"/>
    </xf>
    <xf numFmtId="0" fontId="21" fillId="6" borderId="26" xfId="5" applyFont="1" applyFill="1" applyBorder="1" applyAlignment="1" applyProtection="1">
      <alignment vertical="center" wrapText="1"/>
      <protection locked="0"/>
    </xf>
    <xf numFmtId="0" fontId="21" fillId="6" borderId="26" xfId="0" applyFont="1" applyFill="1" applyBorder="1" applyAlignment="1" applyProtection="1">
      <alignment vertical="center" wrapText="1"/>
      <protection locked="0"/>
    </xf>
    <xf numFmtId="0" fontId="21" fillId="6" borderId="26" xfId="0" applyFont="1" applyFill="1" applyBorder="1" applyAlignment="1" applyProtection="1">
      <alignment vertical="top" wrapText="1"/>
      <protection locked="0"/>
    </xf>
    <xf numFmtId="0" fontId="21" fillId="6" borderId="28" xfId="5" applyFont="1" applyFill="1" applyBorder="1" applyAlignment="1" applyProtection="1">
      <alignment vertical="center" wrapText="1"/>
      <protection locked="0"/>
    </xf>
    <xf numFmtId="0" fontId="21" fillId="16" borderId="25" xfId="0" applyFont="1" applyFill="1" applyBorder="1" applyAlignment="1" applyProtection="1">
      <alignment vertical="center" wrapText="1"/>
      <protection locked="0"/>
    </xf>
    <xf numFmtId="0" fontId="21" fillId="16" borderId="26" xfId="0" applyFont="1" applyFill="1" applyBorder="1" applyAlignment="1" applyProtection="1">
      <alignment vertical="center" wrapText="1"/>
      <protection locked="0"/>
    </xf>
    <xf numFmtId="0" fontId="21" fillId="16" borderId="26" xfId="0" applyFont="1" applyFill="1" applyBorder="1" applyAlignment="1" applyProtection="1">
      <alignment wrapText="1"/>
      <protection locked="0"/>
    </xf>
    <xf numFmtId="0" fontId="21" fillId="16" borderId="28" xfId="0" applyFont="1" applyFill="1" applyBorder="1" applyAlignment="1" applyProtection="1">
      <alignment vertical="center" wrapText="1"/>
      <protection locked="0"/>
    </xf>
    <xf numFmtId="0" fontId="21" fillId="16" borderId="7" xfId="5" applyFont="1" applyFill="1" applyBorder="1" applyAlignment="1" applyProtection="1">
      <alignment horizontal="center" vertical="center" wrapText="1"/>
      <protection locked="0"/>
    </xf>
    <xf numFmtId="0" fontId="21" fillId="16" borderId="7" xfId="5" applyFont="1" applyFill="1" applyBorder="1" applyAlignment="1" applyProtection="1">
      <alignment horizontal="center" vertical="center"/>
      <protection locked="0"/>
    </xf>
    <xf numFmtId="4" fontId="21" fillId="16" borderId="7" xfId="0" applyNumberFormat="1" applyFont="1" applyFill="1" applyBorder="1" applyAlignment="1" applyProtection="1">
      <alignment vertical="top" wrapText="1"/>
      <protection locked="0"/>
    </xf>
    <xf numFmtId="4" fontId="21" fillId="16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10" borderId="25" xfId="0" applyFont="1" applyFill="1" applyBorder="1" applyAlignment="1" applyProtection="1">
      <alignment vertical="center" wrapText="1"/>
      <protection locked="0"/>
    </xf>
    <xf numFmtId="0" fontId="21" fillId="10" borderId="5" xfId="5" applyFont="1" applyFill="1" applyBorder="1" applyAlignment="1" applyProtection="1">
      <alignment horizontal="center" vertical="center"/>
      <protection locked="0"/>
    </xf>
    <xf numFmtId="0" fontId="21" fillId="10" borderId="26" xfId="0" applyFont="1" applyFill="1" applyBorder="1" applyAlignment="1" applyProtection="1">
      <alignment vertical="center" wrapText="1"/>
      <protection locked="0"/>
    </xf>
    <xf numFmtId="0" fontId="21" fillId="10" borderId="26" xfId="0" applyFont="1" applyFill="1" applyBorder="1" applyProtection="1">
      <protection locked="0"/>
    </xf>
    <xf numFmtId="0" fontId="21" fillId="10" borderId="26" xfId="0" applyFont="1" applyFill="1" applyBorder="1" applyAlignment="1" applyProtection="1">
      <alignment vertical="top" wrapText="1"/>
      <protection locked="0"/>
    </xf>
    <xf numFmtId="0" fontId="21" fillId="10" borderId="28" xfId="0" applyFont="1" applyFill="1" applyBorder="1" applyAlignment="1" applyProtection="1">
      <alignment vertical="center" wrapText="1"/>
      <protection locked="0"/>
    </xf>
    <xf numFmtId="0" fontId="21" fillId="8" borderId="25" xfId="0" applyFont="1" applyFill="1" applyBorder="1" applyAlignment="1" applyProtection="1">
      <alignment vertical="center" wrapText="1"/>
      <protection locked="0"/>
    </xf>
    <xf numFmtId="0" fontId="21" fillId="8" borderId="5" xfId="0" applyFont="1" applyFill="1" applyBorder="1" applyAlignment="1" applyProtection="1">
      <alignment horizontal="center" vertical="top" wrapText="1"/>
      <protection locked="0"/>
    </xf>
    <xf numFmtId="4" fontId="21" fillId="8" borderId="5" xfId="5" applyNumberFormat="1" applyFont="1" applyFill="1" applyBorder="1" applyAlignment="1" applyProtection="1">
      <alignment horizontal="center" vertical="center"/>
      <protection locked="0"/>
    </xf>
    <xf numFmtId="4" fontId="21" fillId="8" borderId="5" xfId="0" applyNumberFormat="1" applyFont="1" applyFill="1" applyBorder="1" applyAlignment="1" applyProtection="1">
      <alignment vertical="top" wrapText="1"/>
      <protection locked="0"/>
    </xf>
    <xf numFmtId="4" fontId="21" fillId="8" borderId="5" xfId="5" applyNumberFormat="1" applyFont="1" applyFill="1" applyBorder="1" applyAlignment="1" applyProtection="1">
      <alignment horizontal="right" vertical="center" wrapText="1"/>
      <protection locked="0"/>
    </xf>
    <xf numFmtId="2" fontId="2" fillId="8" borderId="5" xfId="0" applyNumberFormat="1" applyFont="1" applyFill="1" applyBorder="1" applyProtection="1">
      <protection locked="0"/>
    </xf>
    <xf numFmtId="0" fontId="21" fillId="8" borderId="26" xfId="0" applyFont="1" applyFill="1" applyBorder="1" applyAlignment="1" applyProtection="1">
      <alignment vertical="top" wrapText="1"/>
      <protection locked="0"/>
    </xf>
    <xf numFmtId="0" fontId="21" fillId="8" borderId="26" xfId="0" applyFont="1" applyFill="1" applyBorder="1" applyAlignment="1" applyProtection="1">
      <alignment vertical="center" wrapText="1"/>
      <protection locked="0"/>
    </xf>
    <xf numFmtId="0" fontId="21" fillId="8" borderId="28" xfId="0" applyFont="1" applyFill="1" applyBorder="1" applyAlignment="1" applyProtection="1">
      <alignment vertical="center" wrapText="1"/>
      <protection locked="0"/>
    </xf>
    <xf numFmtId="164" fontId="2" fillId="3" borderId="5" xfId="0" applyNumberFormat="1" applyFont="1" applyFill="1" applyBorder="1"/>
    <xf numFmtId="164" fontId="2" fillId="3" borderId="5" xfId="0" applyNumberFormat="1" applyFont="1" applyFill="1" applyBorder="1" applyAlignment="1">
      <alignment horizontal="left" indent="4"/>
    </xf>
    <xf numFmtId="169" fontId="2" fillId="3" borderId="5" xfId="0" applyNumberFormat="1" applyFont="1" applyFill="1" applyBorder="1"/>
    <xf numFmtId="2" fontId="2" fillId="3" borderId="5" xfId="0" applyNumberFormat="1" applyFont="1" applyFill="1" applyBorder="1" applyAlignment="1">
      <alignment horizontal="left" indent="3"/>
    </xf>
    <xf numFmtId="2" fontId="2" fillId="3" borderId="22" xfId="0" applyNumberFormat="1" applyFont="1" applyFill="1" applyBorder="1" applyAlignment="1">
      <alignment horizontal="left" indent="3"/>
    </xf>
    <xf numFmtId="164" fontId="2" fillId="3" borderId="3" xfId="0" applyNumberFormat="1" applyFont="1" applyFill="1" applyBorder="1"/>
    <xf numFmtId="164" fontId="2" fillId="3" borderId="3" xfId="0" applyNumberFormat="1" applyFont="1" applyFill="1" applyBorder="1" applyAlignment="1">
      <alignment horizontal="left" indent="4"/>
    </xf>
    <xf numFmtId="169" fontId="2" fillId="3" borderId="3" xfId="0" applyNumberFormat="1" applyFont="1" applyFill="1" applyBorder="1"/>
    <xf numFmtId="2" fontId="2" fillId="3" borderId="3" xfId="0" applyNumberFormat="1" applyFont="1" applyFill="1" applyBorder="1" applyAlignment="1">
      <alignment horizontal="left" indent="3"/>
    </xf>
    <xf numFmtId="2" fontId="2" fillId="4" borderId="5" xfId="0" applyNumberFormat="1" applyFont="1" applyFill="1" applyBorder="1" applyAlignment="1">
      <alignment horizontal="left" indent="4"/>
    </xf>
    <xf numFmtId="169" fontId="2" fillId="4" borderId="5" xfId="0" applyNumberFormat="1" applyFont="1" applyFill="1" applyBorder="1"/>
    <xf numFmtId="2" fontId="2" fillId="4" borderId="5" xfId="0" applyNumberFormat="1" applyFont="1" applyFill="1" applyBorder="1" applyAlignment="1">
      <alignment horizontal="left" indent="3"/>
    </xf>
    <xf numFmtId="2" fontId="2" fillId="4" borderId="22" xfId="0" applyNumberFormat="1" applyFont="1" applyFill="1" applyBorder="1" applyAlignment="1">
      <alignment horizontal="left" indent="3"/>
    </xf>
    <xf numFmtId="2" fontId="2" fillId="4" borderId="3" xfId="0" applyNumberFormat="1" applyFont="1" applyFill="1" applyBorder="1" applyAlignment="1">
      <alignment horizontal="left" indent="4"/>
    </xf>
    <xf numFmtId="169" fontId="2" fillId="4" borderId="3" xfId="0" applyNumberFormat="1" applyFont="1" applyFill="1" applyBorder="1"/>
    <xf numFmtId="0" fontId="2" fillId="3" borderId="3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2" fillId="15" borderId="30" xfId="0" applyFont="1" applyFill="1" applyBorder="1" applyAlignment="1">
      <alignment horizontal="center" vertical="top" wrapText="1"/>
    </xf>
    <xf numFmtId="2" fontId="2" fillId="15" borderId="1" xfId="0" applyNumberFormat="1" applyFont="1" applyFill="1" applyBorder="1"/>
    <xf numFmtId="164" fontId="2" fillId="15" borderId="1" xfId="0" applyNumberFormat="1" applyFont="1" applyFill="1" applyBorder="1"/>
    <xf numFmtId="166" fontId="2" fillId="15" borderId="1" xfId="0" applyNumberFormat="1" applyFont="1" applyFill="1" applyBorder="1"/>
    <xf numFmtId="164" fontId="2" fillId="15" borderId="1" xfId="0" applyNumberFormat="1" applyFont="1" applyFill="1" applyBorder="1" applyAlignment="1">
      <alignment horizontal="left" indent="4"/>
    </xf>
    <xf numFmtId="169" fontId="2" fillId="15" borderId="1" xfId="0" applyNumberFormat="1" applyFont="1" applyFill="1" applyBorder="1"/>
    <xf numFmtId="165" fontId="2" fillId="15" borderId="1" xfId="0" applyNumberFormat="1" applyFont="1" applyFill="1" applyBorder="1"/>
    <xf numFmtId="2" fontId="2" fillId="15" borderId="1" xfId="0" applyNumberFormat="1" applyFont="1" applyFill="1" applyBorder="1" applyAlignment="1">
      <alignment horizontal="left" indent="3"/>
    </xf>
    <xf numFmtId="2" fontId="2" fillId="15" borderId="2" xfId="0" applyNumberFormat="1" applyFont="1" applyFill="1" applyBorder="1" applyAlignment="1">
      <alignment horizontal="left" indent="3"/>
    </xf>
    <xf numFmtId="0" fontId="6" fillId="8" borderId="25" xfId="0" applyFont="1" applyFill="1" applyBorder="1" applyAlignment="1">
      <alignment horizontal="center" vertical="top" wrapText="1"/>
    </xf>
    <xf numFmtId="0" fontId="2" fillId="6" borderId="1" xfId="0" applyFont="1" applyFill="1" applyBorder="1"/>
    <xf numFmtId="165" fontId="9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vertical="center"/>
    </xf>
    <xf numFmtId="2" fontId="2" fillId="6" borderId="2" xfId="0" applyNumberFormat="1" applyFont="1" applyFill="1" applyBorder="1" applyAlignment="1">
      <alignment horizontal="center"/>
    </xf>
    <xf numFmtId="0" fontId="2" fillId="15" borderId="3" xfId="0" applyFont="1" applyFill="1" applyBorder="1" applyAlignment="1" applyProtection="1">
      <alignment horizontal="left"/>
      <protection locked="0"/>
    </xf>
    <xf numFmtId="0" fontId="2" fillId="22" borderId="3" xfId="0" applyFont="1" applyFill="1" applyBorder="1" applyAlignment="1" applyProtection="1">
      <alignment horizontal="left"/>
      <protection locked="0"/>
    </xf>
    <xf numFmtId="0" fontId="2" fillId="22" borderId="3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/>
    <xf numFmtId="2" fontId="2" fillId="6" borderId="11" xfId="0" applyNumberFormat="1" applyFont="1" applyFill="1" applyBorder="1" applyAlignment="1">
      <alignment horizontal="center"/>
    </xf>
    <xf numFmtId="166" fontId="2" fillId="6" borderId="7" xfId="0" applyNumberFormat="1" applyFont="1" applyFill="1" applyBorder="1"/>
    <xf numFmtId="166" fontId="2" fillId="6" borderId="7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/>
    </xf>
    <xf numFmtId="0" fontId="2" fillId="25" borderId="29" xfId="0" applyFont="1" applyFill="1" applyBorder="1"/>
    <xf numFmtId="2" fontId="2" fillId="25" borderId="12" xfId="0" applyNumberFormat="1" applyFont="1" applyFill="1" applyBorder="1" applyAlignment="1">
      <alignment horizontal="center"/>
    </xf>
    <xf numFmtId="2" fontId="2" fillId="25" borderId="15" xfId="0" applyNumberFormat="1" applyFont="1" applyFill="1" applyBorder="1" applyAlignment="1">
      <alignment horizontal="center"/>
    </xf>
    <xf numFmtId="0" fontId="2" fillId="25" borderId="38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/>
    </xf>
    <xf numFmtId="0" fontId="2" fillId="25" borderId="26" xfId="0" applyFont="1" applyFill="1" applyBorder="1"/>
    <xf numFmtId="2" fontId="2" fillId="25" borderId="3" xfId="0" applyNumberFormat="1" applyFont="1" applyFill="1" applyBorder="1" applyAlignment="1">
      <alignment horizontal="center"/>
    </xf>
    <xf numFmtId="2" fontId="2" fillId="25" borderId="8" xfId="0" applyNumberFormat="1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/>
    </xf>
    <xf numFmtId="0" fontId="2" fillId="25" borderId="30" xfId="0" applyFont="1" applyFill="1" applyBorder="1"/>
    <xf numFmtId="0" fontId="2" fillId="25" borderId="1" xfId="0" applyFont="1" applyFill="1" applyBorder="1" applyAlignment="1">
      <alignment horizontal="center"/>
    </xf>
    <xf numFmtId="2" fontId="2" fillId="25" borderId="1" xfId="0" applyNumberFormat="1" applyFont="1" applyFill="1" applyBorder="1" applyAlignment="1">
      <alignment horizontal="center"/>
    </xf>
    <xf numFmtId="2" fontId="2" fillId="25" borderId="6" xfId="0" applyNumberFormat="1" applyFont="1" applyFill="1" applyBorder="1" applyAlignment="1">
      <alignment horizontal="center"/>
    </xf>
    <xf numFmtId="166" fontId="2" fillId="25" borderId="12" xfId="0" applyNumberFormat="1" applyFont="1" applyFill="1" applyBorder="1"/>
    <xf numFmtId="165" fontId="2" fillId="25" borderId="12" xfId="0" applyNumberFormat="1" applyFont="1" applyFill="1" applyBorder="1" applyAlignment="1">
      <alignment horizontal="center"/>
    </xf>
    <xf numFmtId="166" fontId="2" fillId="25" borderId="12" xfId="0" applyNumberFormat="1" applyFont="1" applyFill="1" applyBorder="1" applyAlignment="1">
      <alignment horizontal="center"/>
    </xf>
    <xf numFmtId="167" fontId="2" fillId="25" borderId="12" xfId="0" applyNumberFormat="1" applyFont="1" applyFill="1" applyBorder="1" applyAlignment="1">
      <alignment horizontal="center"/>
    </xf>
    <xf numFmtId="164" fontId="2" fillId="25" borderId="12" xfId="0" applyNumberFormat="1" applyFont="1" applyFill="1" applyBorder="1" applyAlignment="1">
      <alignment horizontal="center"/>
    </xf>
    <xf numFmtId="2" fontId="2" fillId="25" borderId="12" xfId="0" applyNumberFormat="1" applyFont="1" applyFill="1" applyBorder="1" applyAlignment="1">
      <alignment horizontal="left" indent="3"/>
    </xf>
    <xf numFmtId="2" fontId="2" fillId="25" borderId="23" xfId="0" applyNumberFormat="1" applyFont="1" applyFill="1" applyBorder="1" applyAlignment="1">
      <alignment horizontal="left" indent="3"/>
    </xf>
    <xf numFmtId="166" fontId="2" fillId="25" borderId="3" xfId="0" applyNumberFormat="1" applyFont="1" applyFill="1" applyBorder="1"/>
    <xf numFmtId="165" fontId="2" fillId="25" borderId="3" xfId="0" applyNumberFormat="1" applyFont="1" applyFill="1" applyBorder="1" applyAlignment="1">
      <alignment horizontal="center"/>
    </xf>
    <xf numFmtId="166" fontId="2" fillId="25" borderId="3" xfId="0" applyNumberFormat="1" applyFont="1" applyFill="1" applyBorder="1" applyAlignment="1">
      <alignment horizontal="center"/>
    </xf>
    <xf numFmtId="167" fontId="2" fillId="25" borderId="3" xfId="0" applyNumberFormat="1" applyFont="1" applyFill="1" applyBorder="1" applyAlignment="1">
      <alignment horizontal="center"/>
    </xf>
    <xf numFmtId="2" fontId="2" fillId="25" borderId="3" xfId="0" applyNumberFormat="1" applyFont="1" applyFill="1" applyBorder="1" applyAlignment="1">
      <alignment horizontal="left" indent="3"/>
    </xf>
    <xf numFmtId="2" fontId="2" fillId="25" borderId="9" xfId="0" applyNumberFormat="1" applyFont="1" applyFill="1" applyBorder="1" applyAlignment="1">
      <alignment horizontal="left" indent="3"/>
    </xf>
    <xf numFmtId="166" fontId="2" fillId="25" borderId="1" xfId="0" applyNumberFormat="1" applyFont="1" applyFill="1" applyBorder="1"/>
    <xf numFmtId="165" fontId="2" fillId="25" borderId="1" xfId="0" applyNumberFormat="1" applyFont="1" applyFill="1" applyBorder="1" applyAlignment="1">
      <alignment horizontal="center"/>
    </xf>
    <xf numFmtId="166" fontId="2" fillId="25" borderId="1" xfId="0" applyNumberFormat="1" applyFont="1" applyFill="1" applyBorder="1" applyAlignment="1">
      <alignment horizontal="center"/>
    </xf>
    <xf numFmtId="167" fontId="2" fillId="25" borderId="1" xfId="0" applyNumberFormat="1" applyFont="1" applyFill="1" applyBorder="1" applyAlignment="1">
      <alignment horizontal="center"/>
    </xf>
    <xf numFmtId="164" fontId="2" fillId="25" borderId="19" xfId="0" applyNumberFormat="1" applyFont="1" applyFill="1" applyBorder="1" applyAlignment="1">
      <alignment horizontal="center"/>
    </xf>
    <xf numFmtId="2" fontId="2" fillId="25" borderId="1" xfId="0" applyNumberFormat="1" applyFont="1" applyFill="1" applyBorder="1" applyAlignment="1">
      <alignment horizontal="left" indent="3"/>
    </xf>
    <xf numFmtId="2" fontId="2" fillId="25" borderId="2" xfId="0" applyNumberFormat="1" applyFont="1" applyFill="1" applyBorder="1" applyAlignment="1">
      <alignment horizontal="left" indent="3"/>
    </xf>
    <xf numFmtId="164" fontId="2" fillId="15" borderId="7" xfId="0" applyNumberFormat="1" applyFont="1" applyFill="1" applyBorder="1" applyAlignment="1">
      <alignment horizontal="center"/>
    </xf>
    <xf numFmtId="0" fontId="2" fillId="22" borderId="3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/>
    </xf>
    <xf numFmtId="0" fontId="2" fillId="22" borderId="29" xfId="0" applyFont="1" applyFill="1" applyBorder="1"/>
    <xf numFmtId="0" fontId="2" fillId="22" borderId="12" xfId="0" applyFont="1" applyFill="1" applyBorder="1" applyAlignment="1">
      <alignment horizontal="center"/>
    </xf>
    <xf numFmtId="2" fontId="2" fillId="22" borderId="12" xfId="0" applyNumberFormat="1" applyFont="1" applyFill="1" applyBorder="1" applyAlignment="1">
      <alignment horizontal="center"/>
    </xf>
    <xf numFmtId="2" fontId="2" fillId="22" borderId="15" xfId="0" applyNumberFormat="1" applyFont="1" applyFill="1" applyBorder="1" applyAlignment="1">
      <alignment horizontal="center"/>
    </xf>
    <xf numFmtId="0" fontId="2" fillId="22" borderId="38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/>
    </xf>
    <xf numFmtId="0" fontId="2" fillId="22" borderId="26" xfId="0" applyFont="1" applyFill="1" applyBorder="1"/>
    <xf numFmtId="2" fontId="2" fillId="22" borderId="3" xfId="0" applyNumberFormat="1" applyFont="1" applyFill="1" applyBorder="1" applyAlignment="1">
      <alignment horizontal="center"/>
    </xf>
    <xf numFmtId="2" fontId="2" fillId="22" borderId="8" xfId="0" applyNumberFormat="1" applyFont="1" applyFill="1" applyBorder="1" applyAlignment="1">
      <alignment horizontal="center"/>
    </xf>
    <xf numFmtId="0" fontId="2" fillId="22" borderId="6" xfId="0" applyFont="1" applyFill="1" applyBorder="1" applyAlignment="1">
      <alignment horizontal="center"/>
    </xf>
    <xf numFmtId="0" fontId="2" fillId="22" borderId="39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/>
    </xf>
    <xf numFmtId="0" fontId="2" fillId="22" borderId="28" xfId="0" applyFont="1" applyFill="1" applyBorder="1"/>
    <xf numFmtId="0" fontId="2" fillId="22" borderId="7" xfId="0" applyFont="1" applyFill="1" applyBorder="1" applyAlignment="1">
      <alignment horizontal="center"/>
    </xf>
    <xf numFmtId="165" fontId="2" fillId="22" borderId="7" xfId="0" applyNumberFormat="1" applyFont="1" applyFill="1" applyBorder="1" applyAlignment="1">
      <alignment horizontal="center"/>
    </xf>
    <xf numFmtId="2" fontId="2" fillId="22" borderId="7" xfId="0" applyNumberFormat="1" applyFont="1" applyFill="1" applyBorder="1" applyAlignment="1">
      <alignment horizontal="center"/>
    </xf>
    <xf numFmtId="2" fontId="2" fillId="22" borderId="11" xfId="0" applyNumberFormat="1" applyFont="1" applyFill="1" applyBorder="1" applyAlignment="1">
      <alignment horizontal="center"/>
    </xf>
    <xf numFmtId="166" fontId="2" fillId="22" borderId="12" xfId="0" applyNumberFormat="1" applyFont="1" applyFill="1" applyBorder="1"/>
    <xf numFmtId="166" fontId="2" fillId="22" borderId="12" xfId="0" applyNumberFormat="1" applyFont="1" applyFill="1" applyBorder="1" applyAlignment="1">
      <alignment horizontal="center"/>
    </xf>
    <xf numFmtId="167" fontId="2" fillId="22" borderId="12" xfId="0" applyNumberFormat="1" applyFont="1" applyFill="1" applyBorder="1" applyAlignment="1">
      <alignment horizontal="center"/>
    </xf>
    <xf numFmtId="164" fontId="2" fillId="22" borderId="12" xfId="0" applyNumberFormat="1" applyFont="1" applyFill="1" applyBorder="1" applyAlignment="1">
      <alignment horizontal="center"/>
    </xf>
    <xf numFmtId="2" fontId="2" fillId="22" borderId="23" xfId="0" applyNumberFormat="1" applyFont="1" applyFill="1" applyBorder="1" applyAlignment="1">
      <alignment horizontal="left" indent="3"/>
    </xf>
    <xf numFmtId="166" fontId="2" fillId="22" borderId="3" xfId="0" applyNumberFormat="1" applyFont="1" applyFill="1" applyBorder="1"/>
    <xf numFmtId="166" fontId="2" fillId="22" borderId="3" xfId="0" applyNumberFormat="1" applyFont="1" applyFill="1" applyBorder="1" applyAlignment="1">
      <alignment horizontal="center"/>
    </xf>
    <xf numFmtId="167" fontId="2" fillId="22" borderId="3" xfId="0" applyNumberFormat="1" applyFont="1" applyFill="1" applyBorder="1" applyAlignment="1">
      <alignment horizontal="center"/>
    </xf>
    <xf numFmtId="2" fontId="2" fillId="22" borderId="3" xfId="0" applyNumberFormat="1" applyFont="1" applyFill="1" applyBorder="1" applyAlignment="1">
      <alignment horizontal="left" indent="3"/>
    </xf>
    <xf numFmtId="2" fontId="2" fillId="22" borderId="9" xfId="0" applyNumberFormat="1" applyFont="1" applyFill="1" applyBorder="1" applyAlignment="1">
      <alignment horizontal="left" indent="3"/>
    </xf>
    <xf numFmtId="166" fontId="2" fillId="22" borderId="7" xfId="0" applyNumberFormat="1" applyFont="1" applyFill="1" applyBorder="1"/>
    <xf numFmtId="166" fontId="2" fillId="22" borderId="7" xfId="0" applyNumberFormat="1" applyFont="1" applyFill="1" applyBorder="1" applyAlignment="1">
      <alignment horizontal="center"/>
    </xf>
    <xf numFmtId="2" fontId="2" fillId="22" borderId="7" xfId="0" applyNumberFormat="1" applyFont="1" applyFill="1" applyBorder="1" applyAlignment="1">
      <alignment horizontal="left" indent="3"/>
    </xf>
    <xf numFmtId="2" fontId="2" fillId="22" borderId="10" xfId="0" applyNumberFormat="1" applyFont="1" applyFill="1" applyBorder="1" applyAlignment="1">
      <alignment horizontal="left" indent="3"/>
    </xf>
    <xf numFmtId="164" fontId="2" fillId="2" borderId="12" xfId="0" applyNumberFormat="1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left"/>
      <protection locked="0"/>
    </xf>
    <xf numFmtId="165" fontId="2" fillId="5" borderId="12" xfId="0" applyNumberFormat="1" applyFont="1" applyFill="1" applyBorder="1" applyAlignment="1" applyProtection="1">
      <alignment horizontal="center"/>
      <protection locked="0"/>
    </xf>
    <xf numFmtId="0" fontId="2" fillId="19" borderId="49" xfId="12" applyFont="1" applyFill="1" applyBorder="1" applyAlignment="1" applyProtection="1">
      <alignment horizontal="center"/>
      <protection locked="0"/>
    </xf>
    <xf numFmtId="167" fontId="2" fillId="19" borderId="49" xfId="12" applyNumberFormat="1" applyFont="1" applyFill="1" applyBorder="1" applyProtection="1"/>
    <xf numFmtId="2" fontId="2" fillId="19" borderId="70" xfId="12" applyNumberFormat="1" applyFont="1" applyFill="1" applyBorder="1" applyAlignment="1" applyProtection="1">
      <alignment horizontal="left" indent="3"/>
    </xf>
    <xf numFmtId="2" fontId="2" fillId="19" borderId="51" xfId="12" applyNumberFormat="1" applyFont="1" applyFill="1" applyBorder="1" applyAlignment="1" applyProtection="1">
      <alignment horizontal="left" indent="3"/>
    </xf>
    <xf numFmtId="0" fontId="2" fillId="19" borderId="71" xfId="12" applyFont="1" applyFill="1" applyBorder="1" applyProtection="1">
      <protection locked="0"/>
    </xf>
    <xf numFmtId="0" fontId="2" fillId="19" borderId="52" xfId="12" applyFont="1" applyFill="1" applyBorder="1" applyAlignment="1" applyProtection="1">
      <alignment horizontal="center"/>
      <protection locked="0"/>
    </xf>
    <xf numFmtId="166" fontId="2" fillId="19" borderId="52" xfId="12" applyNumberFormat="1" applyFont="1" applyFill="1" applyBorder="1" applyProtection="1">
      <protection locked="0"/>
    </xf>
    <xf numFmtId="166" fontId="2" fillId="19" borderId="71" xfId="12" applyNumberFormat="1" applyFont="1" applyFill="1" applyBorder="1" applyProtection="1">
      <protection locked="0"/>
    </xf>
    <xf numFmtId="167" fontId="2" fillId="19" borderId="52" xfId="12" applyNumberFormat="1" applyFont="1" applyFill="1" applyBorder="1" applyProtection="1"/>
    <xf numFmtId="2" fontId="2" fillId="19" borderId="55" xfId="12" applyNumberFormat="1" applyFont="1" applyFill="1" applyBorder="1" applyAlignment="1" applyProtection="1">
      <alignment horizontal="left" indent="3"/>
    </xf>
    <xf numFmtId="2" fontId="2" fillId="19" borderId="52" xfId="12" applyNumberFormat="1" applyFont="1" applyFill="1" applyBorder="1" applyAlignment="1" applyProtection="1">
      <alignment horizontal="left" indent="3"/>
    </xf>
    <xf numFmtId="2" fontId="2" fillId="19" borderId="56" xfId="12" applyNumberFormat="1" applyFont="1" applyFill="1" applyBorder="1" applyAlignment="1" applyProtection="1">
      <alignment horizontal="left" indent="3"/>
    </xf>
    <xf numFmtId="0" fontId="2" fillId="26" borderId="48" xfId="12" applyFont="1" applyFill="1" applyBorder="1" applyProtection="1">
      <protection locked="0"/>
    </xf>
    <xf numFmtId="0" fontId="2" fillId="27" borderId="48" xfId="12" applyFont="1" applyFill="1" applyBorder="1" applyAlignment="1" applyProtection="1">
      <alignment horizontal="center"/>
      <protection locked="0"/>
    </xf>
    <xf numFmtId="0" fontId="2" fillId="27" borderId="57" xfId="12" applyFont="1" applyFill="1" applyBorder="1" applyAlignment="1" applyProtection="1">
      <alignment horizontal="center"/>
      <protection locked="0"/>
    </xf>
    <xf numFmtId="166" fontId="2" fillId="27" borderId="12" xfId="12" applyNumberFormat="1" applyFont="1" applyFill="1" applyBorder="1" applyProtection="1">
      <protection locked="0"/>
    </xf>
    <xf numFmtId="166" fontId="2" fillId="27" borderId="58" xfId="12" applyNumberFormat="1" applyFont="1" applyFill="1" applyBorder="1" applyProtection="1">
      <protection locked="0"/>
    </xf>
    <xf numFmtId="166" fontId="2" fillId="27" borderId="59" xfId="12" applyNumberFormat="1" applyFont="1" applyFill="1" applyBorder="1" applyProtection="1">
      <protection locked="0"/>
    </xf>
    <xf numFmtId="166" fontId="2" fillId="27" borderId="48" xfId="12" applyNumberFormat="1" applyFont="1" applyFill="1" applyBorder="1" applyProtection="1">
      <protection locked="0"/>
    </xf>
    <xf numFmtId="166" fontId="2" fillId="27" borderId="57" xfId="12" applyNumberFormat="1" applyFont="1" applyFill="1" applyBorder="1" applyProtection="1">
      <protection locked="0"/>
    </xf>
    <xf numFmtId="166" fontId="2" fillId="27" borderId="12" xfId="12" applyNumberFormat="1" applyFont="1" applyFill="1" applyBorder="1" applyAlignment="1" applyProtection="1">
      <alignment horizontal="left" indent="3"/>
      <protection locked="0"/>
    </xf>
    <xf numFmtId="167" fontId="2" fillId="27" borderId="61" xfId="12" applyNumberFormat="1" applyFont="1" applyFill="1" applyBorder="1" applyProtection="1"/>
    <xf numFmtId="2" fontId="2" fillId="27" borderId="49" xfId="12" applyNumberFormat="1" applyFont="1" applyFill="1" applyBorder="1" applyProtection="1">
      <protection locked="0"/>
    </xf>
    <xf numFmtId="2" fontId="2" fillId="27" borderId="49" xfId="12" applyNumberFormat="1" applyFont="1" applyFill="1" applyBorder="1" applyAlignment="1" applyProtection="1">
      <alignment horizontal="left" indent="3"/>
    </xf>
    <xf numFmtId="2" fontId="2" fillId="27" borderId="62" xfId="12" applyNumberFormat="1" applyFont="1" applyFill="1" applyBorder="1" applyAlignment="1" applyProtection="1">
      <alignment horizontal="left" indent="3"/>
    </xf>
    <xf numFmtId="0" fontId="2" fillId="27" borderId="48" xfId="12" applyFont="1" applyFill="1" applyBorder="1" applyProtection="1">
      <protection locked="0"/>
    </xf>
    <xf numFmtId="166" fontId="2" fillId="27" borderId="3" xfId="12" applyNumberFormat="1" applyFont="1" applyFill="1" applyBorder="1" applyProtection="1">
      <protection locked="0"/>
    </xf>
    <xf numFmtId="166" fontId="2" fillId="27" borderId="63" xfId="12" applyNumberFormat="1" applyFont="1" applyFill="1" applyBorder="1" applyProtection="1">
      <protection locked="0"/>
    </xf>
    <xf numFmtId="166" fontId="2" fillId="27" borderId="3" xfId="12" applyNumberFormat="1" applyFont="1" applyFill="1" applyBorder="1" applyAlignment="1" applyProtection="1">
      <alignment horizontal="left" indent="3"/>
      <protection locked="0"/>
    </xf>
    <xf numFmtId="2" fontId="2" fillId="27" borderId="51" xfId="12" applyNumberFormat="1" applyFont="1" applyFill="1" applyBorder="1" applyAlignment="1" applyProtection="1">
      <alignment horizontal="left" indent="3"/>
    </xf>
    <xf numFmtId="167" fontId="2" fillId="27" borderId="63" xfId="12" applyNumberFormat="1" applyFont="1" applyFill="1" applyBorder="1" applyProtection="1"/>
    <xf numFmtId="2" fontId="2" fillId="27" borderId="48" xfId="12" applyNumberFormat="1" applyFont="1" applyFill="1" applyBorder="1" applyAlignment="1" applyProtection="1">
      <alignment horizontal="left" indent="3"/>
    </xf>
    <xf numFmtId="0" fontId="2" fillId="27" borderId="52" xfId="12" applyFont="1" applyFill="1" applyBorder="1" applyProtection="1">
      <protection locked="0"/>
    </xf>
    <xf numFmtId="0" fontId="2" fillId="27" borderId="52" xfId="12" applyFont="1" applyFill="1" applyBorder="1" applyAlignment="1" applyProtection="1">
      <alignment horizontal="center"/>
      <protection locked="0"/>
    </xf>
    <xf numFmtId="166" fontId="2" fillId="27" borderId="54" xfId="12" applyNumberFormat="1" applyFont="1" applyFill="1" applyBorder="1" applyProtection="1">
      <protection locked="0"/>
    </xf>
    <xf numFmtId="166" fontId="2" fillId="27" borderId="52" xfId="12" applyNumberFormat="1" applyFont="1" applyFill="1" applyBorder="1" applyProtection="1">
      <protection locked="0"/>
    </xf>
    <xf numFmtId="166" fontId="2" fillId="27" borderId="55" xfId="12" applyNumberFormat="1" applyFont="1" applyFill="1" applyBorder="1" applyProtection="1">
      <protection locked="0"/>
    </xf>
    <xf numFmtId="166" fontId="2" fillId="27" borderId="7" xfId="12" applyNumberFormat="1" applyFont="1" applyFill="1" applyBorder="1" applyAlignment="1" applyProtection="1">
      <alignment horizontal="left" indent="3"/>
      <protection locked="0"/>
    </xf>
    <xf numFmtId="166" fontId="2" fillId="27" borderId="7" xfId="12" applyNumberFormat="1" applyFont="1" applyFill="1" applyBorder="1" applyProtection="1">
      <protection locked="0"/>
    </xf>
    <xf numFmtId="167" fontId="2" fillId="27" borderId="64" xfId="12" applyNumberFormat="1" applyFont="1" applyFill="1" applyBorder="1" applyProtection="1"/>
    <xf numFmtId="2" fontId="2" fillId="27" borderId="53" xfId="12" applyNumberFormat="1" applyFont="1" applyFill="1" applyBorder="1" applyProtection="1">
      <protection locked="0"/>
    </xf>
    <xf numFmtId="2" fontId="2" fillId="27" borderId="52" xfId="12" applyNumberFormat="1" applyFont="1" applyFill="1" applyBorder="1" applyAlignment="1" applyProtection="1">
      <alignment horizontal="left" indent="3"/>
    </xf>
    <xf numFmtId="2" fontId="2" fillId="27" borderId="56" xfId="12" applyNumberFormat="1" applyFont="1" applyFill="1" applyBorder="1" applyAlignment="1" applyProtection="1">
      <alignment horizontal="left" indent="3"/>
    </xf>
    <xf numFmtId="0" fontId="2" fillId="6" borderId="3" xfId="11" applyFont="1" applyFill="1" applyBorder="1" applyAlignment="1">
      <alignment horizontal="left"/>
    </xf>
    <xf numFmtId="166" fontId="2" fillId="6" borderId="3" xfId="11" applyNumberFormat="1" applyFont="1" applyFill="1" applyBorder="1" applyAlignment="1">
      <alignment horizontal="right"/>
    </xf>
    <xf numFmtId="2" fontId="2" fillId="6" borderId="3" xfId="11" applyNumberFormat="1" applyFont="1" applyFill="1" applyBorder="1" applyAlignment="1">
      <alignment horizontal="right"/>
    </xf>
    <xf numFmtId="167" fontId="2" fillId="6" borderId="3" xfId="11" applyNumberFormat="1" applyFont="1" applyFill="1" applyBorder="1" applyAlignment="1">
      <alignment horizontal="right"/>
    </xf>
    <xf numFmtId="0" fontId="2" fillId="11" borderId="7" xfId="11" applyFont="1" applyFill="1" applyBorder="1" applyAlignment="1">
      <alignment horizontal="left"/>
    </xf>
    <xf numFmtId="0" fontId="2" fillId="11" borderId="7" xfId="11" applyFont="1" applyFill="1" applyBorder="1" applyAlignment="1">
      <alignment horizontal="center"/>
    </xf>
    <xf numFmtId="166" fontId="2" fillId="11" borderId="7" xfId="11" applyNumberFormat="1" applyFont="1" applyFill="1" applyBorder="1" applyAlignment="1">
      <alignment horizontal="right"/>
    </xf>
    <xf numFmtId="166" fontId="2" fillId="11" borderId="7" xfId="11" applyNumberFormat="1" applyFont="1" applyFill="1" applyBorder="1"/>
    <xf numFmtId="166" fontId="2" fillId="11" borderId="7" xfId="11" applyNumberFormat="1" applyFont="1" applyFill="1" applyBorder="1" applyAlignment="1">
      <alignment horizontal="center"/>
    </xf>
    <xf numFmtId="167" fontId="2" fillId="11" borderId="7" xfId="11" applyNumberFormat="1" applyFont="1" applyFill="1" applyBorder="1"/>
    <xf numFmtId="2" fontId="2" fillId="11" borderId="7" xfId="11" applyNumberFormat="1" applyFont="1" applyFill="1" applyBorder="1"/>
    <xf numFmtId="2" fontId="2" fillId="11" borderId="7" xfId="11" applyNumberFormat="1" applyFont="1" applyFill="1" applyBorder="1" applyAlignment="1">
      <alignment horizontal="center"/>
    </xf>
    <xf numFmtId="2" fontId="2" fillId="11" borderId="7" xfId="11" applyNumberFormat="1" applyFont="1" applyFill="1" applyBorder="1" applyAlignment="1">
      <alignment horizontal="left" indent="3"/>
    </xf>
    <xf numFmtId="2" fontId="2" fillId="11" borderId="17" xfId="11" applyNumberFormat="1" applyFont="1" applyFill="1" applyBorder="1" applyAlignment="1">
      <alignment horizontal="left" indent="3"/>
    </xf>
    <xf numFmtId="0" fontId="2" fillId="15" borderId="3" xfId="11" applyFont="1" applyFill="1" applyBorder="1" applyAlignment="1">
      <alignment horizontal="center"/>
    </xf>
    <xf numFmtId="166" fontId="2" fillId="15" borderId="3" xfId="11" applyNumberFormat="1" applyFont="1" applyFill="1" applyBorder="1" applyAlignment="1">
      <alignment horizontal="center"/>
    </xf>
    <xf numFmtId="2" fontId="2" fillId="15" borderId="3" xfId="11" applyNumberFormat="1" applyFont="1" applyFill="1" applyBorder="1" applyAlignment="1">
      <alignment horizontal="center"/>
    </xf>
    <xf numFmtId="2" fontId="2" fillId="15" borderId="3" xfId="11" applyNumberFormat="1" applyFont="1" applyFill="1" applyBorder="1" applyAlignment="1">
      <alignment horizontal="left" indent="3"/>
    </xf>
    <xf numFmtId="2" fontId="2" fillId="15" borderId="9" xfId="11" applyNumberFormat="1" applyFont="1" applyFill="1" applyBorder="1" applyAlignment="1">
      <alignment horizontal="left" indent="3"/>
    </xf>
    <xf numFmtId="0" fontId="6" fillId="15" borderId="34" xfId="0" applyFont="1" applyFill="1" applyBorder="1" applyAlignment="1">
      <alignment horizontal="left" vertical="top" wrapText="1"/>
    </xf>
    <xf numFmtId="0" fontId="2" fillId="15" borderId="3" xfId="11" applyFont="1" applyFill="1" applyBorder="1" applyAlignment="1">
      <alignment horizontal="left"/>
    </xf>
    <xf numFmtId="166" fontId="2" fillId="15" borderId="3" xfId="11" applyNumberFormat="1" applyFont="1" applyFill="1" applyBorder="1" applyAlignment="1">
      <alignment horizontal="right"/>
    </xf>
    <xf numFmtId="167" fontId="2" fillId="15" borderId="3" xfId="11" applyNumberFormat="1" applyFont="1" applyFill="1" applyBorder="1" applyAlignment="1">
      <alignment horizontal="right"/>
    </xf>
    <xf numFmtId="2" fontId="2" fillId="15" borderId="3" xfId="11" applyNumberFormat="1" applyFont="1" applyFill="1" applyBorder="1" applyAlignment="1">
      <alignment horizontal="right"/>
    </xf>
    <xf numFmtId="0" fontId="6" fillId="15" borderId="38" xfId="0" applyFont="1" applyFill="1" applyBorder="1" applyAlignment="1">
      <alignment horizontal="left" vertical="top" wrapText="1"/>
    </xf>
    <xf numFmtId="0" fontId="2" fillId="15" borderId="12" xfId="11" applyFont="1" applyFill="1" applyBorder="1"/>
    <xf numFmtId="0" fontId="2" fillId="15" borderId="12" xfId="11" applyFont="1" applyFill="1" applyBorder="1" applyAlignment="1">
      <alignment horizontal="center"/>
    </xf>
    <xf numFmtId="166" fontId="2" fillId="15" borderId="12" xfId="11" applyNumberFormat="1" applyFont="1" applyFill="1" applyBorder="1"/>
    <xf numFmtId="166" fontId="2" fillId="15" borderId="12" xfId="11" applyNumberFormat="1" applyFont="1" applyFill="1" applyBorder="1" applyAlignment="1">
      <alignment horizontal="center"/>
    </xf>
    <xf numFmtId="167" fontId="2" fillId="15" borderId="12" xfId="11" applyNumberFormat="1" applyFont="1" applyFill="1" applyBorder="1"/>
    <xf numFmtId="2" fontId="2" fillId="15" borderId="12" xfId="11" applyNumberFormat="1" applyFont="1" applyFill="1" applyBorder="1"/>
    <xf numFmtId="2" fontId="2" fillId="15" borderId="12" xfId="11" applyNumberFormat="1" applyFont="1" applyFill="1" applyBorder="1" applyAlignment="1">
      <alignment horizontal="center"/>
    </xf>
    <xf numFmtId="2" fontId="2" fillId="15" borderId="12" xfId="11" applyNumberFormat="1" applyFont="1" applyFill="1" applyBorder="1" applyAlignment="1">
      <alignment horizontal="left" indent="3"/>
    </xf>
    <xf numFmtId="2" fontId="2" fillId="15" borderId="23" xfId="11" applyNumberFormat="1" applyFont="1" applyFill="1" applyBorder="1" applyAlignment="1">
      <alignment horizontal="left" indent="3"/>
    </xf>
    <xf numFmtId="0" fontId="6" fillId="15" borderId="39" xfId="0" applyFont="1" applyFill="1" applyBorder="1" applyAlignment="1">
      <alignment horizontal="left" vertical="top" wrapText="1"/>
    </xf>
    <xf numFmtId="0" fontId="2" fillId="15" borderId="19" xfId="0" applyFont="1" applyFill="1" applyBorder="1" applyAlignment="1">
      <alignment horizontal="center"/>
    </xf>
    <xf numFmtId="0" fontId="2" fillId="15" borderId="19" xfId="11" applyFont="1" applyFill="1" applyBorder="1"/>
    <xf numFmtId="0" fontId="2" fillId="15" borderId="19" xfId="11" applyFont="1" applyFill="1" applyBorder="1" applyAlignment="1">
      <alignment horizontal="center"/>
    </xf>
    <xf numFmtId="166" fontId="2" fillId="15" borderId="19" xfId="11" applyNumberFormat="1" applyFont="1" applyFill="1" applyBorder="1"/>
    <xf numFmtId="166" fontId="2" fillId="15" borderId="19" xfId="11" applyNumberFormat="1" applyFont="1" applyFill="1" applyBorder="1" applyAlignment="1">
      <alignment horizontal="center"/>
    </xf>
    <xf numFmtId="167" fontId="2" fillId="15" borderId="19" xfId="11" applyNumberFormat="1" applyFont="1" applyFill="1" applyBorder="1"/>
    <xf numFmtId="2" fontId="2" fillId="15" borderId="19" xfId="11" applyNumberFormat="1" applyFont="1" applyFill="1" applyBorder="1"/>
    <xf numFmtId="2" fontId="2" fillId="15" borderId="19" xfId="11" applyNumberFormat="1" applyFont="1" applyFill="1" applyBorder="1" applyAlignment="1">
      <alignment horizontal="center"/>
    </xf>
    <xf numFmtId="2" fontId="2" fillId="15" borderId="19" xfId="11" applyNumberFormat="1" applyFont="1" applyFill="1" applyBorder="1" applyAlignment="1">
      <alignment horizontal="left" indent="3"/>
    </xf>
    <xf numFmtId="2" fontId="2" fillId="15" borderId="24" xfId="11" applyNumberFormat="1" applyFont="1" applyFill="1" applyBorder="1" applyAlignment="1">
      <alignment horizontal="left" indent="3"/>
    </xf>
    <xf numFmtId="0" fontId="6" fillId="24" borderId="34" xfId="0" applyFont="1" applyFill="1" applyBorder="1" applyAlignment="1">
      <alignment horizontal="left" vertical="top" wrapText="1"/>
    </xf>
    <xf numFmtId="0" fontId="2" fillId="24" borderId="5" xfId="0" applyFont="1" applyFill="1" applyBorder="1" applyAlignment="1">
      <alignment horizontal="center"/>
    </xf>
    <xf numFmtId="0" fontId="2" fillId="24" borderId="5" xfId="11" applyFont="1" applyFill="1" applyBorder="1" applyAlignment="1">
      <alignment horizontal="left"/>
    </xf>
    <xf numFmtId="0" fontId="2" fillId="24" borderId="5" xfId="11" applyFont="1" applyFill="1" applyBorder="1" applyAlignment="1">
      <alignment horizontal="center"/>
    </xf>
    <xf numFmtId="166" fontId="2" fillId="24" borderId="5" xfId="11" applyNumberFormat="1" applyFont="1" applyFill="1" applyBorder="1" applyAlignment="1">
      <alignment horizontal="right"/>
    </xf>
    <xf numFmtId="166" fontId="2" fillId="24" borderId="5" xfId="11" applyNumberFormat="1" applyFont="1" applyFill="1" applyBorder="1" applyAlignment="1">
      <alignment horizontal="center"/>
    </xf>
    <xf numFmtId="167" fontId="2" fillId="24" borderId="5" xfId="11" applyNumberFormat="1" applyFont="1" applyFill="1" applyBorder="1" applyAlignment="1">
      <alignment horizontal="right"/>
    </xf>
    <xf numFmtId="2" fontId="2" fillId="24" borderId="5" xfId="11" applyNumberFormat="1" applyFont="1" applyFill="1" applyBorder="1" applyAlignment="1">
      <alignment horizontal="right"/>
    </xf>
    <xf numFmtId="2" fontId="2" fillId="24" borderId="5" xfId="11" applyNumberFormat="1" applyFont="1" applyFill="1" applyBorder="1" applyAlignment="1">
      <alignment horizontal="center"/>
    </xf>
    <xf numFmtId="2" fontId="2" fillId="24" borderId="5" xfId="11" applyNumberFormat="1" applyFont="1" applyFill="1" applyBorder="1" applyAlignment="1">
      <alignment horizontal="left" indent="3"/>
    </xf>
    <xf numFmtId="2" fontId="2" fillId="24" borderId="22" xfId="11" applyNumberFormat="1" applyFont="1" applyFill="1" applyBorder="1" applyAlignment="1">
      <alignment horizontal="left" indent="3"/>
    </xf>
    <xf numFmtId="0" fontId="6" fillId="24" borderId="38" xfId="0" applyFont="1" applyFill="1" applyBorder="1" applyAlignment="1">
      <alignment horizontal="left" vertical="top" wrapText="1"/>
    </xf>
    <xf numFmtId="0" fontId="2" fillId="24" borderId="3" xfId="11" applyFont="1" applyFill="1" applyBorder="1"/>
    <xf numFmtId="0" fontId="2" fillId="24" borderId="3" xfId="11" applyFont="1" applyFill="1" applyBorder="1" applyAlignment="1">
      <alignment horizontal="center"/>
    </xf>
    <xf numFmtId="166" fontId="2" fillId="24" borderId="3" xfId="11" applyNumberFormat="1" applyFont="1" applyFill="1" applyBorder="1"/>
    <xf numFmtId="166" fontId="2" fillId="24" borderId="3" xfId="11" applyNumberFormat="1" applyFont="1" applyFill="1" applyBorder="1" applyAlignment="1">
      <alignment horizontal="center"/>
    </xf>
    <xf numFmtId="167" fontId="2" fillId="24" borderId="3" xfId="11" applyNumberFormat="1" applyFont="1" applyFill="1" applyBorder="1"/>
    <xf numFmtId="2" fontId="2" fillId="24" borderId="3" xfId="11" applyNumberFormat="1" applyFont="1" applyFill="1" applyBorder="1"/>
    <xf numFmtId="2" fontId="2" fillId="24" borderId="3" xfId="11" applyNumberFormat="1" applyFont="1" applyFill="1" applyBorder="1" applyAlignment="1">
      <alignment horizontal="center"/>
    </xf>
    <xf numFmtId="2" fontId="2" fillId="24" borderId="3" xfId="11" applyNumberFormat="1" applyFont="1" applyFill="1" applyBorder="1" applyAlignment="1">
      <alignment horizontal="left" indent="3"/>
    </xf>
    <xf numFmtId="2" fontId="2" fillId="24" borderId="9" xfId="11" applyNumberFormat="1" applyFont="1" applyFill="1" applyBorder="1" applyAlignment="1">
      <alignment horizontal="left" indent="3"/>
    </xf>
    <xf numFmtId="0" fontId="2" fillId="24" borderId="1" xfId="11" applyFont="1" applyFill="1" applyBorder="1"/>
    <xf numFmtId="0" fontId="2" fillId="24" borderId="1" xfId="11" applyFont="1" applyFill="1" applyBorder="1" applyAlignment="1">
      <alignment horizontal="center"/>
    </xf>
    <xf numFmtId="166" fontId="2" fillId="24" borderId="1" xfId="11" applyNumberFormat="1" applyFont="1" applyFill="1" applyBorder="1"/>
    <xf numFmtId="166" fontId="2" fillId="24" borderId="1" xfId="11" applyNumberFormat="1" applyFont="1" applyFill="1" applyBorder="1" applyAlignment="1">
      <alignment horizontal="center"/>
    </xf>
    <xf numFmtId="167" fontId="2" fillId="24" borderId="1" xfId="11" applyNumberFormat="1" applyFont="1" applyFill="1" applyBorder="1"/>
    <xf numFmtId="2" fontId="2" fillId="24" borderId="1" xfId="11" applyNumberFormat="1" applyFont="1" applyFill="1" applyBorder="1"/>
    <xf numFmtId="2" fontId="2" fillId="24" borderId="1" xfId="11" applyNumberFormat="1" applyFont="1" applyFill="1" applyBorder="1" applyAlignment="1">
      <alignment horizontal="center"/>
    </xf>
    <xf numFmtId="2" fontId="2" fillId="24" borderId="1" xfId="11" applyNumberFormat="1" applyFont="1" applyFill="1" applyBorder="1" applyAlignment="1">
      <alignment horizontal="left" indent="3"/>
    </xf>
    <xf numFmtId="2" fontId="2" fillId="24" borderId="2" xfId="11" applyNumberFormat="1" applyFont="1" applyFill="1" applyBorder="1" applyAlignment="1">
      <alignment horizontal="left" indent="3"/>
    </xf>
  </cellXfs>
  <cellStyles count="15">
    <cellStyle name="Comma" xfId="1" builtinId="3"/>
    <cellStyle name="Excel Built-in Normal" xfId="12"/>
    <cellStyle name="Įprastas 2" xfId="6"/>
    <cellStyle name="Įprastas 2 2" xfId="7"/>
    <cellStyle name="Įprastas 3" xfId="9"/>
    <cellStyle name="Įprastas 4" xfId="10"/>
    <cellStyle name="Įprastas 5" xfId="11"/>
    <cellStyle name="Normal" xfId="0" builtinId="0"/>
    <cellStyle name="Normal 2" xfId="2"/>
    <cellStyle name="Normal 3" xfId="3"/>
    <cellStyle name="Paprastas 2" xfId="4"/>
    <cellStyle name="Paprastas 3" xfId="5"/>
    <cellStyle name="Paprastas 4" xfId="8"/>
    <cellStyle name="Paprastas 5" xfId="13"/>
    <cellStyle name="Paprastas 6" xfId="14"/>
  </cellStyles>
  <dxfs count="0"/>
  <tableStyles count="0" defaultTableStyle="TableStyleMedium9" defaultPivotStyle="PivotStyleLight16"/>
  <colors>
    <mruColors>
      <color rgb="FFFF9900"/>
      <color rgb="FFFFFF66"/>
      <color rgb="FFFFFF99"/>
      <color rgb="FFFFFFCC"/>
      <color rgb="FFFFCC66"/>
      <color rgb="FFFFCC99"/>
      <color rgb="FFFF6600"/>
      <color rgb="FFFFCCCC"/>
      <color rgb="FFFFCC00"/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9"/>
  <sheetViews>
    <sheetView tabSelected="1" zoomScaleNormal="100" workbookViewId="0">
      <selection activeCell="V14" sqref="V14"/>
    </sheetView>
  </sheetViews>
  <sheetFormatPr defaultRowHeight="11.25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8.710937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10.5703125" style="1" customWidth="1"/>
    <col min="11" max="11" width="13.710937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12.42578125" style="1" bestFit="1" customWidth="1"/>
    <col min="19" max="19" width="9.140625" style="1" customWidth="1"/>
    <col min="20" max="20" width="10.42578125" style="1" bestFit="1" customWidth="1"/>
    <col min="21" max="31" width="9.140625" style="1"/>
    <col min="32" max="32" width="14.140625" style="1" bestFit="1" customWidth="1"/>
    <col min="33" max="33" width="16.5703125" style="1" bestFit="1" customWidth="1"/>
    <col min="34" max="16384" width="9.140625" style="1"/>
  </cols>
  <sheetData>
    <row r="1" spans="1:17" s="10" customFormat="1" ht="16.5" customHeight="1">
      <c r="A1" s="1476" t="s">
        <v>609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</row>
    <row r="2" spans="1:17" s="10" customFormat="1" ht="16.5" customHeight="1">
      <c r="A2" s="1102"/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</row>
    <row r="3" spans="1:17" s="780" customFormat="1" ht="18" customHeight="1">
      <c r="A3" s="1477" t="s">
        <v>27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</row>
    <row r="4" spans="1:17" s="10" customFormat="1" ht="13.5" customHeight="1" thickBot="1">
      <c r="A4" s="747"/>
      <c r="B4" s="747"/>
      <c r="C4" s="747"/>
      <c r="D4" s="747"/>
      <c r="E4" s="1420" t="s">
        <v>323</v>
      </c>
      <c r="F4" s="1420"/>
      <c r="G4" s="1420"/>
      <c r="H4" s="1420"/>
      <c r="I4" s="747">
        <v>3.8</v>
      </c>
      <c r="J4" s="747" t="s">
        <v>322</v>
      </c>
      <c r="K4" s="747" t="s">
        <v>324</v>
      </c>
      <c r="L4" s="748">
        <v>424.6</v>
      </c>
      <c r="M4" s="747"/>
      <c r="N4" s="747"/>
      <c r="O4" s="747"/>
      <c r="P4" s="747"/>
      <c r="Q4" s="747"/>
    </row>
    <row r="5" spans="1:17" s="10" customFormat="1" ht="13.5" customHeight="1">
      <c r="A5" s="1479" t="s">
        <v>1</v>
      </c>
      <c r="B5" s="1423" t="s">
        <v>0</v>
      </c>
      <c r="C5" s="1425" t="s">
        <v>2</v>
      </c>
      <c r="D5" s="1425" t="s">
        <v>3</v>
      </c>
      <c r="E5" s="1425" t="s">
        <v>11</v>
      </c>
      <c r="F5" s="1428" t="s">
        <v>12</v>
      </c>
      <c r="G5" s="1429"/>
      <c r="H5" s="1429"/>
      <c r="I5" s="1430"/>
      <c r="J5" s="1425" t="s">
        <v>4</v>
      </c>
      <c r="K5" s="1425" t="s">
        <v>13</v>
      </c>
      <c r="L5" s="1425" t="s">
        <v>5</v>
      </c>
      <c r="M5" s="1425" t="s">
        <v>6</v>
      </c>
      <c r="N5" s="1425" t="s">
        <v>14</v>
      </c>
      <c r="O5" s="1425" t="s">
        <v>15</v>
      </c>
      <c r="P5" s="1425" t="s">
        <v>22</v>
      </c>
      <c r="Q5" s="1433" t="s">
        <v>23</v>
      </c>
    </row>
    <row r="6" spans="1:17" s="10" customFormat="1" ht="39" customHeight="1">
      <c r="A6" s="1480"/>
      <c r="B6" s="1424"/>
      <c r="C6" s="1426"/>
      <c r="D6" s="1427"/>
      <c r="E6" s="1427"/>
      <c r="F6" s="15" t="s">
        <v>16</v>
      </c>
      <c r="G6" s="15" t="s">
        <v>17</v>
      </c>
      <c r="H6" s="15" t="s">
        <v>18</v>
      </c>
      <c r="I6" s="15" t="s">
        <v>19</v>
      </c>
      <c r="J6" s="1427"/>
      <c r="K6" s="1427"/>
      <c r="L6" s="1427"/>
      <c r="M6" s="1427"/>
      <c r="N6" s="1427"/>
      <c r="O6" s="1427"/>
      <c r="P6" s="1427"/>
      <c r="Q6" s="1434"/>
    </row>
    <row r="7" spans="1:17" s="10" customFormat="1" ht="13.5" customHeight="1">
      <c r="A7" s="1481"/>
      <c r="B7" s="1482"/>
      <c r="C7" s="1427"/>
      <c r="D7" s="87" t="s">
        <v>7</v>
      </c>
      <c r="E7" s="87" t="s">
        <v>8</v>
      </c>
      <c r="F7" s="87" t="s">
        <v>9</v>
      </c>
      <c r="G7" s="87" t="s">
        <v>9</v>
      </c>
      <c r="H7" s="87" t="s">
        <v>9</v>
      </c>
      <c r="I7" s="87" t="s">
        <v>9</v>
      </c>
      <c r="J7" s="87" t="s">
        <v>20</v>
      </c>
      <c r="K7" s="87" t="s">
        <v>9</v>
      </c>
      <c r="L7" s="87" t="s">
        <v>20</v>
      </c>
      <c r="M7" s="87" t="s">
        <v>69</v>
      </c>
      <c r="N7" s="87" t="s">
        <v>359</v>
      </c>
      <c r="O7" s="87" t="s">
        <v>360</v>
      </c>
      <c r="P7" s="88" t="s">
        <v>24</v>
      </c>
      <c r="Q7" s="89" t="s">
        <v>361</v>
      </c>
    </row>
    <row r="8" spans="1:17" s="10" customFormat="1" ht="13.5" customHeight="1" thickBot="1">
      <c r="A8" s="703">
        <v>1</v>
      </c>
      <c r="B8" s="704">
        <v>2</v>
      </c>
      <c r="C8" s="705">
        <v>3</v>
      </c>
      <c r="D8" s="706">
        <v>4</v>
      </c>
      <c r="E8" s="706">
        <v>5</v>
      </c>
      <c r="F8" s="706">
        <v>6</v>
      </c>
      <c r="G8" s="706">
        <v>7</v>
      </c>
      <c r="H8" s="706">
        <v>8</v>
      </c>
      <c r="I8" s="706">
        <v>9</v>
      </c>
      <c r="J8" s="706">
        <v>10</v>
      </c>
      <c r="K8" s="706">
        <v>11</v>
      </c>
      <c r="L8" s="705">
        <v>12</v>
      </c>
      <c r="M8" s="706">
        <v>13</v>
      </c>
      <c r="N8" s="706">
        <v>14</v>
      </c>
      <c r="O8" s="707">
        <v>15</v>
      </c>
      <c r="P8" s="705">
        <v>16</v>
      </c>
      <c r="Q8" s="708">
        <v>17</v>
      </c>
    </row>
    <row r="9" spans="1:17" s="10" customFormat="1" ht="13.5" customHeight="1">
      <c r="A9" s="1493" t="s">
        <v>79</v>
      </c>
      <c r="B9" s="232">
        <v>1</v>
      </c>
      <c r="C9" s="1667" t="s">
        <v>81</v>
      </c>
      <c r="D9" s="1668">
        <v>47</v>
      </c>
      <c r="E9" s="1668">
        <v>2007</v>
      </c>
      <c r="F9" s="1669">
        <v>22.936</v>
      </c>
      <c r="G9" s="1670">
        <v>9.9810999999999996</v>
      </c>
      <c r="H9" s="1670">
        <v>3.76</v>
      </c>
      <c r="I9" s="1670">
        <v>9.1949040000000011</v>
      </c>
      <c r="J9" s="1670">
        <v>2876.41</v>
      </c>
      <c r="K9" s="1671">
        <v>9.1949040000000011</v>
      </c>
      <c r="L9" s="1670">
        <v>2876.41</v>
      </c>
      <c r="M9" s="1672">
        <v>3.1966597251434953E-3</v>
      </c>
      <c r="N9" s="1673">
        <v>54.609000000000009</v>
      </c>
      <c r="O9" s="1674">
        <v>0.17456639093036116</v>
      </c>
      <c r="P9" s="1675">
        <v>191.79958350860971</v>
      </c>
      <c r="Q9" s="1676">
        <v>10.473983455821671</v>
      </c>
    </row>
    <row r="10" spans="1:17" s="10" customFormat="1" ht="13.5" customHeight="1">
      <c r="A10" s="1532"/>
      <c r="B10" s="97">
        <v>2</v>
      </c>
      <c r="C10" s="1575" t="s">
        <v>80</v>
      </c>
      <c r="D10" s="1576">
        <v>40</v>
      </c>
      <c r="E10" s="1576">
        <v>2007</v>
      </c>
      <c r="F10" s="1577">
        <v>18.995999999999999</v>
      </c>
      <c r="G10" s="1585">
        <v>6.9030379999999996</v>
      </c>
      <c r="H10" s="1577">
        <v>3.2</v>
      </c>
      <c r="I10" s="1577">
        <v>8.89297</v>
      </c>
      <c r="J10" s="1577">
        <v>2352.7399999999998</v>
      </c>
      <c r="K10" s="1579">
        <v>8.89297</v>
      </c>
      <c r="L10" s="1577">
        <v>2352.7399999999998</v>
      </c>
      <c r="M10" s="1586">
        <v>3.7798354259289172E-3</v>
      </c>
      <c r="N10" s="1585">
        <v>54.609000000000009</v>
      </c>
      <c r="O10" s="1582">
        <v>0.20641303277455228</v>
      </c>
      <c r="P10" s="1583">
        <v>226.79012555573502</v>
      </c>
      <c r="Q10" s="1677">
        <v>12.384781966473136</v>
      </c>
    </row>
    <row r="11" spans="1:17" s="10" customFormat="1" ht="13.5" customHeight="1">
      <c r="A11" s="1532"/>
      <c r="B11" s="97">
        <v>3</v>
      </c>
      <c r="C11" s="1575" t="s">
        <v>82</v>
      </c>
      <c r="D11" s="1576">
        <v>62</v>
      </c>
      <c r="E11" s="1576">
        <v>2007</v>
      </c>
      <c r="F11" s="1577">
        <v>26.393999999999998</v>
      </c>
      <c r="G11" s="1585">
        <v>10.95196</v>
      </c>
      <c r="H11" s="1577">
        <v>0</v>
      </c>
      <c r="I11" s="1577">
        <v>15.442045999999999</v>
      </c>
      <c r="J11" s="1577">
        <v>3936.72</v>
      </c>
      <c r="K11" s="1579">
        <v>15.442045999999999</v>
      </c>
      <c r="L11" s="1577">
        <v>3936.72</v>
      </c>
      <c r="M11" s="1586">
        <v>3.9225665020626308E-3</v>
      </c>
      <c r="N11" s="1585">
        <v>54.609000000000009</v>
      </c>
      <c r="O11" s="1582">
        <v>0.21420743411113824</v>
      </c>
      <c r="P11" s="1583">
        <v>235.35399012375785</v>
      </c>
      <c r="Q11" s="1677">
        <v>12.852446046668295</v>
      </c>
    </row>
    <row r="12" spans="1:17" s="10" customFormat="1" ht="13.5" customHeight="1">
      <c r="A12" s="1532"/>
      <c r="B12" s="97">
        <v>4</v>
      </c>
      <c r="C12" s="1575" t="s">
        <v>610</v>
      </c>
      <c r="D12" s="1576">
        <v>61</v>
      </c>
      <c r="E12" s="1576">
        <v>1965</v>
      </c>
      <c r="F12" s="1577">
        <v>28.143999999999998</v>
      </c>
      <c r="G12" s="1578">
        <v>7.8715289999999998</v>
      </c>
      <c r="H12" s="1578">
        <v>9.6</v>
      </c>
      <c r="I12" s="1578">
        <v>10.672469</v>
      </c>
      <c r="J12" s="1578">
        <v>2700.04</v>
      </c>
      <c r="K12" s="1579">
        <v>10.672469</v>
      </c>
      <c r="L12" s="1578">
        <v>2700.04</v>
      </c>
      <c r="M12" s="1580">
        <v>3.9527077376631456E-3</v>
      </c>
      <c r="N12" s="1581">
        <v>54.609000000000009</v>
      </c>
      <c r="O12" s="1582">
        <v>0.21585341684604675</v>
      </c>
      <c r="P12" s="1583">
        <v>237.16246425978875</v>
      </c>
      <c r="Q12" s="1677">
        <v>12.951205010762806</v>
      </c>
    </row>
    <row r="13" spans="1:17" s="10" customFormat="1" ht="13.5" customHeight="1">
      <c r="A13" s="1532"/>
      <c r="B13" s="97">
        <v>5</v>
      </c>
      <c r="C13" s="1575" t="s">
        <v>35</v>
      </c>
      <c r="D13" s="1576">
        <v>40</v>
      </c>
      <c r="E13" s="1576">
        <v>2007</v>
      </c>
      <c r="F13" s="1577">
        <v>20.039000000000001</v>
      </c>
      <c r="G13" s="1578">
        <v>7.1166830000000001</v>
      </c>
      <c r="H13" s="1578">
        <v>3.2</v>
      </c>
      <c r="I13" s="1578">
        <v>9.7223220000000001</v>
      </c>
      <c r="J13" s="1578">
        <v>2350.71</v>
      </c>
      <c r="K13" s="1579">
        <v>9.7223220000000001</v>
      </c>
      <c r="L13" s="1578">
        <v>2350.71</v>
      </c>
      <c r="M13" s="1580">
        <v>4.1359087254489073E-3</v>
      </c>
      <c r="N13" s="1581">
        <v>54.609000000000009</v>
      </c>
      <c r="O13" s="1582">
        <v>0.22585783958803943</v>
      </c>
      <c r="P13" s="1583">
        <v>248.15452352693444</v>
      </c>
      <c r="Q13" s="1677">
        <v>13.551470375282364</v>
      </c>
    </row>
    <row r="14" spans="1:17" s="10" customFormat="1" ht="13.5" customHeight="1">
      <c r="A14" s="1532"/>
      <c r="B14" s="97">
        <v>6</v>
      </c>
      <c r="C14" s="1575" t="s">
        <v>36</v>
      </c>
      <c r="D14" s="1576">
        <v>52</v>
      </c>
      <c r="E14" s="1576">
        <v>2009</v>
      </c>
      <c r="F14" s="1577">
        <v>25.251999999999999</v>
      </c>
      <c r="G14" s="1578">
        <v>9.4758619999999993</v>
      </c>
      <c r="H14" s="1578">
        <v>4.16</v>
      </c>
      <c r="I14" s="1578">
        <v>11.616133</v>
      </c>
      <c r="J14" s="1578">
        <v>2686.29</v>
      </c>
      <c r="K14" s="1579">
        <v>11.616133</v>
      </c>
      <c r="L14" s="1578">
        <v>2686.29</v>
      </c>
      <c r="M14" s="1580">
        <v>4.3242289551760982E-3</v>
      </c>
      <c r="N14" s="1581">
        <v>54.609000000000009</v>
      </c>
      <c r="O14" s="1582">
        <v>0.23614181901321157</v>
      </c>
      <c r="P14" s="1583">
        <v>259.45373731056588</v>
      </c>
      <c r="Q14" s="1677">
        <v>14.168509140792693</v>
      </c>
    </row>
    <row r="15" spans="1:17" s="10" customFormat="1" ht="13.5" customHeight="1">
      <c r="A15" s="1532"/>
      <c r="B15" s="97">
        <v>7</v>
      </c>
      <c r="C15" s="1575" t="s">
        <v>84</v>
      </c>
      <c r="D15" s="1576">
        <v>116</v>
      </c>
      <c r="E15" s="1576">
        <v>2007</v>
      </c>
      <c r="F15" s="1577">
        <v>54.820999999999998</v>
      </c>
      <c r="G15" s="1578">
        <v>22.419346999999998</v>
      </c>
      <c r="H15" s="1578">
        <v>0</v>
      </c>
      <c r="I15" s="1578">
        <v>32.401652999999996</v>
      </c>
      <c r="J15" s="1578">
        <v>7056.51</v>
      </c>
      <c r="K15" s="1579">
        <v>32.401652999999996</v>
      </c>
      <c r="L15" s="1578">
        <v>7056.51</v>
      </c>
      <c r="M15" s="1580">
        <v>4.5917391174957588E-3</v>
      </c>
      <c r="N15" s="1581">
        <v>54.609000000000009</v>
      </c>
      <c r="O15" s="1582">
        <v>0.25075028146732592</v>
      </c>
      <c r="P15" s="1583">
        <v>275.50434704974555</v>
      </c>
      <c r="Q15" s="1677">
        <v>15.045016888039557</v>
      </c>
    </row>
    <row r="16" spans="1:17" s="10" customFormat="1" ht="13.5" customHeight="1">
      <c r="A16" s="1532"/>
      <c r="B16" s="97">
        <v>8</v>
      </c>
      <c r="C16" s="1575" t="s">
        <v>83</v>
      </c>
      <c r="D16" s="1576">
        <v>70</v>
      </c>
      <c r="E16" s="1576">
        <v>2008</v>
      </c>
      <c r="F16" s="1577">
        <v>37.991</v>
      </c>
      <c r="G16" s="1578">
        <v>14.347058000000001</v>
      </c>
      <c r="H16" s="1578">
        <v>0</v>
      </c>
      <c r="I16" s="1578">
        <v>23.643949999999997</v>
      </c>
      <c r="J16" s="1578">
        <v>4787.37</v>
      </c>
      <c r="K16" s="1579">
        <v>23.643949999999997</v>
      </c>
      <c r="L16" s="1578">
        <v>4787.37</v>
      </c>
      <c r="M16" s="1580">
        <v>4.9388181820080746E-3</v>
      </c>
      <c r="N16" s="1581">
        <v>54.609000000000009</v>
      </c>
      <c r="O16" s="1582">
        <v>0.26970392210127897</v>
      </c>
      <c r="P16" s="1583">
        <v>296.32909092048448</v>
      </c>
      <c r="Q16" s="1677">
        <v>16.182235326076739</v>
      </c>
    </row>
    <row r="17" spans="1:17" s="10" customFormat="1" ht="13.5" customHeight="1">
      <c r="A17" s="1532"/>
      <c r="B17" s="97">
        <v>9</v>
      </c>
      <c r="C17" s="1575" t="s">
        <v>611</v>
      </c>
      <c r="D17" s="1576">
        <v>30</v>
      </c>
      <c r="E17" s="1576">
        <v>1967</v>
      </c>
      <c r="F17" s="1577">
        <v>15.305999999999999</v>
      </c>
      <c r="G17" s="1578">
        <v>0</v>
      </c>
      <c r="H17" s="1578">
        <v>0</v>
      </c>
      <c r="I17" s="1578">
        <v>15.305999999999999</v>
      </c>
      <c r="J17" s="1578">
        <v>1550</v>
      </c>
      <c r="K17" s="1579">
        <v>15.305999999999999</v>
      </c>
      <c r="L17" s="1578">
        <v>1550</v>
      </c>
      <c r="M17" s="1580">
        <v>9.8748387096774196E-3</v>
      </c>
      <c r="N17" s="1581">
        <v>54.173000000000009</v>
      </c>
      <c r="O17" s="1582">
        <v>0.53494963741935497</v>
      </c>
      <c r="P17" s="1583">
        <v>592.49032258064517</v>
      </c>
      <c r="Q17" s="1677">
        <v>32.096978245161296</v>
      </c>
    </row>
    <row r="18" spans="1:17" s="10" customFormat="1" ht="13.5" customHeight="1" thickBot="1">
      <c r="A18" s="1533"/>
      <c r="B18" s="409">
        <v>10</v>
      </c>
      <c r="C18" s="2202" t="s">
        <v>612</v>
      </c>
      <c r="D18" s="2203">
        <v>90</v>
      </c>
      <c r="E18" s="2203">
        <v>1967</v>
      </c>
      <c r="F18" s="2204">
        <v>44.726999999999997</v>
      </c>
      <c r="G18" s="2205">
        <v>0</v>
      </c>
      <c r="H18" s="2205">
        <v>0</v>
      </c>
      <c r="I18" s="2205">
        <v>44.726999999999997</v>
      </c>
      <c r="J18" s="2205">
        <v>4485</v>
      </c>
      <c r="K18" s="2206">
        <v>44.726999999999997</v>
      </c>
      <c r="L18" s="2205">
        <v>4485</v>
      </c>
      <c r="M18" s="2207">
        <v>9.9725752508361201E-3</v>
      </c>
      <c r="N18" s="2208">
        <v>54.173000000000009</v>
      </c>
      <c r="O18" s="2209">
        <v>0.5402443190635452</v>
      </c>
      <c r="P18" s="2210">
        <v>598.35451505016727</v>
      </c>
      <c r="Q18" s="2211">
        <v>32.41465914381272</v>
      </c>
    </row>
    <row r="19" spans="1:17" s="10" customFormat="1" ht="13.5" customHeight="1">
      <c r="A19" s="1534" t="s">
        <v>85</v>
      </c>
      <c r="B19" s="11">
        <v>1</v>
      </c>
      <c r="C19" s="1587" t="s">
        <v>86</v>
      </c>
      <c r="D19" s="1588">
        <v>28</v>
      </c>
      <c r="E19" s="1588">
        <v>2001</v>
      </c>
      <c r="F19" s="1589">
        <v>24.533999999999999</v>
      </c>
      <c r="G19" s="1589">
        <v>2.8888440000000002</v>
      </c>
      <c r="H19" s="1589">
        <v>5.9273340000000001</v>
      </c>
      <c r="I19" s="1589">
        <v>15.717881999999999</v>
      </c>
      <c r="J19" s="1589">
        <v>2440.5300000000002</v>
      </c>
      <c r="K19" s="1590">
        <v>15.717881999999999</v>
      </c>
      <c r="L19" s="1589">
        <v>2440.5300000000002</v>
      </c>
      <c r="M19" s="1591">
        <v>6.4403559882484536E-3</v>
      </c>
      <c r="N19" s="1592">
        <v>54.609000000000009</v>
      </c>
      <c r="O19" s="1593">
        <v>0.35170140016225987</v>
      </c>
      <c r="P19" s="1594">
        <v>386.42135929490723</v>
      </c>
      <c r="Q19" s="1595">
        <v>21.102084009735595</v>
      </c>
    </row>
    <row r="20" spans="1:17" s="10" customFormat="1" ht="13.5" customHeight="1">
      <c r="A20" s="1535"/>
      <c r="B20" s="12">
        <v>2</v>
      </c>
      <c r="C20" s="1596" t="s">
        <v>89</v>
      </c>
      <c r="D20" s="1597">
        <v>49</v>
      </c>
      <c r="E20" s="1597">
        <v>2007</v>
      </c>
      <c r="F20" s="1598">
        <v>28.216000000000001</v>
      </c>
      <c r="G20" s="1598">
        <v>7.4245380000000001</v>
      </c>
      <c r="H20" s="1598">
        <v>4</v>
      </c>
      <c r="I20" s="1598">
        <v>16.791460999999998</v>
      </c>
      <c r="J20" s="1598">
        <v>2531.39</v>
      </c>
      <c r="K20" s="1599">
        <v>16.791460999999998</v>
      </c>
      <c r="L20" s="1598">
        <v>2531.39</v>
      </c>
      <c r="M20" s="1600">
        <v>6.6332967263045203E-3</v>
      </c>
      <c r="N20" s="1601">
        <v>54.609000000000009</v>
      </c>
      <c r="O20" s="1602">
        <v>0.36223770092676361</v>
      </c>
      <c r="P20" s="1603">
        <v>397.9978035782712</v>
      </c>
      <c r="Q20" s="1604">
        <v>21.734262055605818</v>
      </c>
    </row>
    <row r="21" spans="1:17" s="10" customFormat="1" ht="13.5" customHeight="1">
      <c r="A21" s="1535"/>
      <c r="B21" s="12">
        <v>3</v>
      </c>
      <c r="C21" s="1596" t="s">
        <v>92</v>
      </c>
      <c r="D21" s="1597">
        <v>46</v>
      </c>
      <c r="E21" s="1597">
        <v>2001</v>
      </c>
      <c r="F21" s="1598">
        <v>35.238</v>
      </c>
      <c r="G21" s="1598">
        <v>6.5708630000000001</v>
      </c>
      <c r="H21" s="1598">
        <v>7.28</v>
      </c>
      <c r="I21" s="1598">
        <v>21.387140000000002</v>
      </c>
      <c r="J21" s="1598">
        <v>3175.32</v>
      </c>
      <c r="K21" s="1599">
        <v>21.387140000000002</v>
      </c>
      <c r="L21" s="1598">
        <v>3175.32</v>
      </c>
      <c r="M21" s="1600">
        <v>6.7354282403033396E-3</v>
      </c>
      <c r="N21" s="1601">
        <v>54.609000000000009</v>
      </c>
      <c r="O21" s="1602">
        <v>0.36781500077472512</v>
      </c>
      <c r="P21" s="1603">
        <v>404.1256944182004</v>
      </c>
      <c r="Q21" s="1604">
        <v>22.06890004648351</v>
      </c>
    </row>
    <row r="22" spans="1:17" s="10" customFormat="1" ht="13.5" customHeight="1">
      <c r="A22" s="1535"/>
      <c r="B22" s="12">
        <v>4</v>
      </c>
      <c r="C22" s="2198" t="s">
        <v>613</v>
      </c>
      <c r="D22" s="1597">
        <v>60</v>
      </c>
      <c r="E22" s="1597">
        <v>1978</v>
      </c>
      <c r="F22" s="2199">
        <v>45.73</v>
      </c>
      <c r="G22" s="2199">
        <v>8.5611580000000007</v>
      </c>
      <c r="H22" s="2199">
        <v>11.52</v>
      </c>
      <c r="I22" s="2199">
        <v>25.648845999999999</v>
      </c>
      <c r="J22" s="2199">
        <v>3663.79</v>
      </c>
      <c r="K22" s="1599">
        <v>25.648845999999999</v>
      </c>
      <c r="L22" s="2199">
        <v>3663.79</v>
      </c>
      <c r="M22" s="2201">
        <v>7.0006321323001592E-3</v>
      </c>
      <c r="N22" s="2200">
        <v>54.609000000000009</v>
      </c>
      <c r="O22" s="1602">
        <v>0.38229752011277945</v>
      </c>
      <c r="P22" s="1603">
        <v>420.03792793800955</v>
      </c>
      <c r="Q22" s="1604">
        <v>22.937851206766766</v>
      </c>
    </row>
    <row r="23" spans="1:17" s="10" customFormat="1" ht="13.5" customHeight="1">
      <c r="A23" s="1535"/>
      <c r="B23" s="12">
        <v>5</v>
      </c>
      <c r="C23" s="1596" t="s">
        <v>614</v>
      </c>
      <c r="D23" s="1597">
        <v>50</v>
      </c>
      <c r="E23" s="1597">
        <v>2006</v>
      </c>
      <c r="F23" s="1598">
        <v>30.163</v>
      </c>
      <c r="G23" s="1598">
        <v>7.7955699999999997</v>
      </c>
      <c r="H23" s="1598">
        <v>4</v>
      </c>
      <c r="I23" s="1598">
        <v>18.367431</v>
      </c>
      <c r="J23" s="1598">
        <v>2532.42</v>
      </c>
      <c r="K23" s="1599">
        <v>18.367431</v>
      </c>
      <c r="L23" s="1598">
        <v>2532.42</v>
      </c>
      <c r="M23" s="1600">
        <v>7.2529165778188447E-3</v>
      </c>
      <c r="N23" s="1601">
        <v>54.609000000000009</v>
      </c>
      <c r="O23" s="1602">
        <v>0.39607452139810934</v>
      </c>
      <c r="P23" s="1603">
        <v>435.17499466913068</v>
      </c>
      <c r="Q23" s="1604">
        <v>23.764471283886561</v>
      </c>
    </row>
    <row r="24" spans="1:17" s="10" customFormat="1" ht="13.5" customHeight="1">
      <c r="A24" s="1535"/>
      <c r="B24" s="12">
        <v>6</v>
      </c>
      <c r="C24" s="1596" t="s">
        <v>91</v>
      </c>
      <c r="D24" s="1597">
        <v>34</v>
      </c>
      <c r="E24" s="1597">
        <v>2003</v>
      </c>
      <c r="F24" s="1598">
        <v>28.033999999999999</v>
      </c>
      <c r="G24" s="1598">
        <v>7.876144</v>
      </c>
      <c r="H24" s="1598">
        <v>2.2148620000000001</v>
      </c>
      <c r="I24" s="1598">
        <v>17.943000000000001</v>
      </c>
      <c r="J24" s="1598">
        <v>2349.59</v>
      </c>
      <c r="K24" s="1599">
        <v>17.943000000000001</v>
      </c>
      <c r="L24" s="1598">
        <v>2349.59</v>
      </c>
      <c r="M24" s="1600">
        <v>7.6366515009001568E-3</v>
      </c>
      <c r="N24" s="1601">
        <v>54.609000000000009</v>
      </c>
      <c r="O24" s="1602">
        <v>0.41702990181265676</v>
      </c>
      <c r="P24" s="1603">
        <v>458.19909005400939</v>
      </c>
      <c r="Q24" s="1604">
        <v>25.021794108759405</v>
      </c>
    </row>
    <row r="25" spans="1:17" s="10" customFormat="1" ht="13.5" customHeight="1">
      <c r="A25" s="1535"/>
      <c r="B25" s="12">
        <v>7</v>
      </c>
      <c r="C25" s="1596" t="s">
        <v>88</v>
      </c>
      <c r="D25" s="1597">
        <v>46</v>
      </c>
      <c r="E25" s="1597">
        <v>2007</v>
      </c>
      <c r="F25" s="1598">
        <v>34.689</v>
      </c>
      <c r="G25" s="1598">
        <v>9.3526699999999998</v>
      </c>
      <c r="H25" s="1598">
        <v>3.68</v>
      </c>
      <c r="I25" s="1598">
        <v>21.656333</v>
      </c>
      <c r="J25" s="1598">
        <v>2821.98</v>
      </c>
      <c r="K25" s="1599">
        <v>21.656333</v>
      </c>
      <c r="L25" s="1598">
        <v>2821.98</v>
      </c>
      <c r="M25" s="1600">
        <v>7.6741624674873674E-3</v>
      </c>
      <c r="N25" s="1601">
        <v>54.609000000000009</v>
      </c>
      <c r="O25" s="1602">
        <v>0.41907833818701773</v>
      </c>
      <c r="P25" s="1603">
        <v>460.44974804924203</v>
      </c>
      <c r="Q25" s="1604">
        <v>25.144700291221064</v>
      </c>
    </row>
    <row r="26" spans="1:17" s="10" customFormat="1" ht="13.5" customHeight="1">
      <c r="A26" s="1535"/>
      <c r="B26" s="12">
        <v>8</v>
      </c>
      <c r="C26" s="1596" t="s">
        <v>93</v>
      </c>
      <c r="D26" s="1597">
        <v>23</v>
      </c>
      <c r="E26" s="1597">
        <v>2002</v>
      </c>
      <c r="F26" s="1598">
        <v>13.836</v>
      </c>
      <c r="G26" s="1598">
        <v>0</v>
      </c>
      <c r="H26" s="1598">
        <v>0</v>
      </c>
      <c r="I26" s="1598">
        <v>13.836</v>
      </c>
      <c r="J26" s="1598">
        <v>1743.26</v>
      </c>
      <c r="K26" s="1599">
        <v>13.836</v>
      </c>
      <c r="L26" s="1598">
        <v>1743.26</v>
      </c>
      <c r="M26" s="1600">
        <v>7.9368539403187142E-3</v>
      </c>
      <c r="N26" s="1601">
        <v>54.609000000000009</v>
      </c>
      <c r="O26" s="1602">
        <v>0.43342365682686473</v>
      </c>
      <c r="P26" s="1603">
        <v>476.21123641912283</v>
      </c>
      <c r="Q26" s="1604">
        <v>26.005419409611886</v>
      </c>
    </row>
    <row r="27" spans="1:17" s="10" customFormat="1" ht="13.5" customHeight="1">
      <c r="A27" s="1535"/>
      <c r="B27" s="12">
        <v>9</v>
      </c>
      <c r="C27" s="1596" t="s">
        <v>90</v>
      </c>
      <c r="D27" s="1597">
        <v>46</v>
      </c>
      <c r="E27" s="1597">
        <v>2006</v>
      </c>
      <c r="F27" s="1598">
        <v>38.590000000000003</v>
      </c>
      <c r="G27" s="1598">
        <v>9.6026009999999999</v>
      </c>
      <c r="H27" s="1598">
        <v>3.68</v>
      </c>
      <c r="I27" s="1598">
        <v>25.307400999999999</v>
      </c>
      <c r="J27" s="1598">
        <v>2989.78</v>
      </c>
      <c r="K27" s="1599">
        <v>25.307400999999999</v>
      </c>
      <c r="L27" s="1598">
        <v>2989.78</v>
      </c>
      <c r="M27" s="1600">
        <v>8.464636528440218E-3</v>
      </c>
      <c r="N27" s="1601">
        <v>54.609000000000009</v>
      </c>
      <c r="O27" s="1602">
        <v>0.46224533618159191</v>
      </c>
      <c r="P27" s="1603">
        <v>507.87819170641313</v>
      </c>
      <c r="Q27" s="1604">
        <v>27.734720170895518</v>
      </c>
    </row>
    <row r="28" spans="1:17" s="10" customFormat="1" ht="13.5" customHeight="1" thickBot="1">
      <c r="A28" s="1536"/>
      <c r="B28" s="31">
        <v>10</v>
      </c>
      <c r="C28" s="1596" t="s">
        <v>87</v>
      </c>
      <c r="D28" s="1597">
        <v>16</v>
      </c>
      <c r="E28" s="1597">
        <v>2005</v>
      </c>
      <c r="F28" s="1598">
        <v>13.803000000000001</v>
      </c>
      <c r="G28" s="1598">
        <v>2.7001040000000001</v>
      </c>
      <c r="H28" s="1598">
        <v>1.36</v>
      </c>
      <c r="I28" s="1598">
        <v>9.742896</v>
      </c>
      <c r="J28" s="1598">
        <v>1150.31</v>
      </c>
      <c r="K28" s="1599">
        <v>9.742896</v>
      </c>
      <c r="L28" s="1598">
        <v>1150.31</v>
      </c>
      <c r="M28" s="1600">
        <v>8.4698003146977778E-3</v>
      </c>
      <c r="N28" s="1601">
        <v>54.609000000000009</v>
      </c>
      <c r="O28" s="1602">
        <v>0.46252732538533103</v>
      </c>
      <c r="P28" s="1603">
        <v>508.1880188818667</v>
      </c>
      <c r="Q28" s="1604">
        <v>27.751639523119863</v>
      </c>
    </row>
    <row r="29" spans="1:17" ht="12.75" customHeight="1">
      <c r="A29" s="1537" t="s">
        <v>94</v>
      </c>
      <c r="B29" s="113">
        <v>1</v>
      </c>
      <c r="C29" s="1605" t="s">
        <v>96</v>
      </c>
      <c r="D29" s="1606">
        <v>36</v>
      </c>
      <c r="E29" s="1606">
        <v>1987</v>
      </c>
      <c r="F29" s="1607">
        <v>33.728999999999999</v>
      </c>
      <c r="G29" s="1607">
        <v>4.7542780000000002</v>
      </c>
      <c r="H29" s="1607">
        <v>8.64</v>
      </c>
      <c r="I29" s="1607">
        <v>20.33473</v>
      </c>
      <c r="J29" s="1607">
        <v>2176.88</v>
      </c>
      <c r="K29" s="1608">
        <v>20.33473</v>
      </c>
      <c r="L29" s="1607">
        <v>2176.88</v>
      </c>
      <c r="M29" s="1609">
        <v>9.3412268935357014E-3</v>
      </c>
      <c r="N29" s="1610">
        <v>54.609000000000009</v>
      </c>
      <c r="O29" s="1611">
        <v>0.51011505942909119</v>
      </c>
      <c r="P29" s="1612">
        <v>560.47361361214212</v>
      </c>
      <c r="Q29" s="1613">
        <v>30.606903565745473</v>
      </c>
    </row>
    <row r="30" spans="1:17" s="2" customFormat="1" ht="12.75" customHeight="1">
      <c r="A30" s="1538"/>
      <c r="B30" s="122">
        <v>2</v>
      </c>
      <c r="C30" s="1614" t="s">
        <v>98</v>
      </c>
      <c r="D30" s="1615">
        <v>72</v>
      </c>
      <c r="E30" s="1615">
        <v>1985</v>
      </c>
      <c r="F30" s="1616">
        <v>69.168000000000006</v>
      </c>
      <c r="G30" s="1616">
        <v>10.522892000000001</v>
      </c>
      <c r="H30" s="1616">
        <v>17.28</v>
      </c>
      <c r="I30" s="1616">
        <v>41.365113999999998</v>
      </c>
      <c r="J30" s="1616">
        <v>4428.07</v>
      </c>
      <c r="K30" s="1617">
        <v>41.365113999999998</v>
      </c>
      <c r="L30" s="1616">
        <v>4428.07</v>
      </c>
      <c r="M30" s="1618">
        <v>9.341567319396487E-3</v>
      </c>
      <c r="N30" s="1619">
        <v>54.609000000000009</v>
      </c>
      <c r="O30" s="1620">
        <v>0.51013364974492281</v>
      </c>
      <c r="P30" s="1621">
        <v>560.49403916378924</v>
      </c>
      <c r="Q30" s="1622">
        <v>30.608018984695374</v>
      </c>
    </row>
    <row r="31" spans="1:17" s="3" customFormat="1" ht="13.5" customHeight="1">
      <c r="A31" s="1538"/>
      <c r="B31" s="122">
        <v>3</v>
      </c>
      <c r="C31" s="1614" t="s">
        <v>100</v>
      </c>
      <c r="D31" s="1615">
        <v>37</v>
      </c>
      <c r="E31" s="1615">
        <v>1985</v>
      </c>
      <c r="F31" s="1616">
        <v>34.951000000000001</v>
      </c>
      <c r="G31" s="1616">
        <v>5.3983860000000004</v>
      </c>
      <c r="H31" s="1616">
        <v>8.64</v>
      </c>
      <c r="I31" s="1616">
        <v>20.912614999999999</v>
      </c>
      <c r="J31" s="1616">
        <v>2212.4</v>
      </c>
      <c r="K31" s="1617">
        <v>20.912614999999999</v>
      </c>
      <c r="L31" s="1616">
        <v>2212.4</v>
      </c>
      <c r="M31" s="1618">
        <v>9.4524566082082803E-3</v>
      </c>
      <c r="N31" s="1619">
        <v>54.609000000000009</v>
      </c>
      <c r="O31" s="1620">
        <v>0.51618920291764603</v>
      </c>
      <c r="P31" s="1621">
        <v>567.1473964924968</v>
      </c>
      <c r="Q31" s="1622">
        <v>30.971352175058765</v>
      </c>
    </row>
    <row r="32" spans="1:17" ht="12.75" customHeight="1">
      <c r="A32" s="1538"/>
      <c r="B32" s="122">
        <v>4</v>
      </c>
      <c r="C32" s="1614" t="s">
        <v>97</v>
      </c>
      <c r="D32" s="1615">
        <v>20</v>
      </c>
      <c r="E32" s="1615">
        <v>1982</v>
      </c>
      <c r="F32" s="1616">
        <v>16.318000000000001</v>
      </c>
      <c r="G32" s="1616">
        <v>2.7023069999999998</v>
      </c>
      <c r="H32" s="1616">
        <v>3.2</v>
      </c>
      <c r="I32" s="1616">
        <v>10.415692999999999</v>
      </c>
      <c r="J32" s="1616">
        <v>1071.97</v>
      </c>
      <c r="K32" s="1617">
        <v>10.415692999999999</v>
      </c>
      <c r="L32" s="1616">
        <v>1071.97</v>
      </c>
      <c r="M32" s="1618">
        <v>9.7164034441262342E-3</v>
      </c>
      <c r="N32" s="1619">
        <v>54.609000000000009</v>
      </c>
      <c r="O32" s="1620">
        <v>0.53060307568028964</v>
      </c>
      <c r="P32" s="1621">
        <v>582.98420664757407</v>
      </c>
      <c r="Q32" s="1622">
        <v>31.836184540817374</v>
      </c>
    </row>
    <row r="33" spans="1:19" ht="11.25" customHeight="1">
      <c r="A33" s="1538"/>
      <c r="B33" s="122">
        <v>5</v>
      </c>
      <c r="C33" s="1614" t="s">
        <v>103</v>
      </c>
      <c r="D33" s="1615">
        <v>40</v>
      </c>
      <c r="E33" s="1615">
        <v>1983</v>
      </c>
      <c r="F33" s="1616">
        <v>36.570999999999998</v>
      </c>
      <c r="G33" s="1616">
        <v>5.6067150000000003</v>
      </c>
      <c r="H33" s="1616">
        <v>6.4</v>
      </c>
      <c r="I33" s="1616">
        <v>24.564274000000001</v>
      </c>
      <c r="J33" s="1616">
        <v>2186.7199999999998</v>
      </c>
      <c r="K33" s="1617">
        <v>24.564274000000001</v>
      </c>
      <c r="L33" s="1616">
        <v>2186.7199999999998</v>
      </c>
      <c r="M33" s="1618">
        <v>1.1233387905173047E-2</v>
      </c>
      <c r="N33" s="1619">
        <v>54.609000000000009</v>
      </c>
      <c r="O33" s="1620">
        <v>0.61344408011359497</v>
      </c>
      <c r="P33" s="1621">
        <v>674.00327431038272</v>
      </c>
      <c r="Q33" s="1622">
        <v>36.806644806815697</v>
      </c>
    </row>
    <row r="34" spans="1:19" ht="11.25" customHeight="1">
      <c r="A34" s="1538"/>
      <c r="B34" s="122">
        <v>6</v>
      </c>
      <c r="C34" s="1614" t="s">
        <v>101</v>
      </c>
      <c r="D34" s="1615">
        <v>20</v>
      </c>
      <c r="E34" s="1615">
        <v>1975</v>
      </c>
      <c r="F34" s="1616">
        <v>18.106000000000002</v>
      </c>
      <c r="G34" s="1616">
        <v>2.1580439999999999</v>
      </c>
      <c r="H34" s="1616">
        <v>3.2</v>
      </c>
      <c r="I34" s="1616">
        <v>12.747959</v>
      </c>
      <c r="J34" s="1616">
        <v>1098.2</v>
      </c>
      <c r="K34" s="1617">
        <v>12.747959</v>
      </c>
      <c r="L34" s="1616">
        <v>1098.2</v>
      </c>
      <c r="M34" s="1618">
        <v>1.1608048625022764E-2</v>
      </c>
      <c r="N34" s="1619">
        <v>54.609000000000009</v>
      </c>
      <c r="O34" s="1620">
        <v>0.63390392736386825</v>
      </c>
      <c r="P34" s="1621">
        <v>696.48291750136582</v>
      </c>
      <c r="Q34" s="1622">
        <v>38.03423564183209</v>
      </c>
    </row>
    <row r="35" spans="1:19" ht="11.25" customHeight="1">
      <c r="A35" s="1538"/>
      <c r="B35" s="122">
        <v>7</v>
      </c>
      <c r="C35" s="1614" t="s">
        <v>95</v>
      </c>
      <c r="D35" s="1615">
        <v>35</v>
      </c>
      <c r="E35" s="1615" t="s">
        <v>37</v>
      </c>
      <c r="F35" s="1616">
        <v>41.844999999999999</v>
      </c>
      <c r="G35" s="1616">
        <v>5.5104139999999999</v>
      </c>
      <c r="H35" s="1616">
        <v>8.64</v>
      </c>
      <c r="I35" s="1616">
        <v>27.694586999999999</v>
      </c>
      <c r="J35" s="1616">
        <v>2212.0500000000002</v>
      </c>
      <c r="K35" s="1617">
        <v>27.694586999999999</v>
      </c>
      <c r="L35" s="1616">
        <v>2212.0500000000002</v>
      </c>
      <c r="M35" s="1618">
        <v>1.2519873872652063E-2</v>
      </c>
      <c r="N35" s="1619">
        <v>54.609000000000009</v>
      </c>
      <c r="O35" s="1620">
        <v>0.68369779231165662</v>
      </c>
      <c r="P35" s="1621">
        <v>751.1924323591237</v>
      </c>
      <c r="Q35" s="1622">
        <v>41.021867538699389</v>
      </c>
    </row>
    <row r="36" spans="1:19" ht="11.25" customHeight="1">
      <c r="A36" s="1538"/>
      <c r="B36" s="122">
        <v>8</v>
      </c>
      <c r="C36" s="1614" t="s">
        <v>99</v>
      </c>
      <c r="D36" s="1615">
        <v>72</v>
      </c>
      <c r="E36" s="1615">
        <v>1989</v>
      </c>
      <c r="F36" s="1616">
        <v>81.923000000000002</v>
      </c>
      <c r="G36" s="1616">
        <v>9.4848280000000003</v>
      </c>
      <c r="H36" s="1616">
        <v>17.28</v>
      </c>
      <c r="I36" s="1616">
        <v>55.158163000000002</v>
      </c>
      <c r="J36" s="1616">
        <v>4195.87</v>
      </c>
      <c r="K36" s="1617">
        <v>55.158163000000002</v>
      </c>
      <c r="L36" s="1616">
        <v>4195.87</v>
      </c>
      <c r="M36" s="1618">
        <v>1.3145822678014334E-2</v>
      </c>
      <c r="N36" s="1619">
        <v>54.609000000000009</v>
      </c>
      <c r="O36" s="1620">
        <v>0.71788023062368489</v>
      </c>
      <c r="P36" s="1621">
        <v>788.74936068086004</v>
      </c>
      <c r="Q36" s="1622">
        <v>43.072813837421087</v>
      </c>
    </row>
    <row r="37" spans="1:19" ht="11.25" customHeight="1">
      <c r="A37" s="1538"/>
      <c r="B37" s="122">
        <v>9</v>
      </c>
      <c r="C37" s="1614" t="s">
        <v>102</v>
      </c>
      <c r="D37" s="1615">
        <v>20</v>
      </c>
      <c r="E37" s="1615">
        <v>1991</v>
      </c>
      <c r="F37" s="1616">
        <v>21.904</v>
      </c>
      <c r="G37" s="1616">
        <v>2.7182469999999999</v>
      </c>
      <c r="H37" s="1616">
        <v>3.2</v>
      </c>
      <c r="I37" s="1616">
        <v>15.985751</v>
      </c>
      <c r="J37" s="1616">
        <v>1071.33</v>
      </c>
      <c r="K37" s="1617">
        <v>15.985751</v>
      </c>
      <c r="L37" s="1616">
        <v>1071.33</v>
      </c>
      <c r="M37" s="1618">
        <v>1.4921407036113991E-2</v>
      </c>
      <c r="N37" s="1619">
        <v>54.609000000000009</v>
      </c>
      <c r="O37" s="1620">
        <v>0.81484311683514909</v>
      </c>
      <c r="P37" s="1621">
        <v>895.28442216683948</v>
      </c>
      <c r="Q37" s="1622">
        <v>48.890587010108945</v>
      </c>
    </row>
    <row r="38" spans="1:19" ht="15.75" customHeight="1" thickBot="1">
      <c r="A38" s="1539"/>
      <c r="B38" s="131">
        <v>10</v>
      </c>
      <c r="C38" s="1623" t="s">
        <v>104</v>
      </c>
      <c r="D38" s="1624">
        <v>36</v>
      </c>
      <c r="E38" s="1624">
        <v>1986</v>
      </c>
      <c r="F38" s="1625">
        <v>40.981999999999999</v>
      </c>
      <c r="G38" s="1625">
        <v>5.2784610000000001</v>
      </c>
      <c r="H38" s="1625">
        <v>5.76</v>
      </c>
      <c r="I38" s="1625">
        <v>29.943535000000001</v>
      </c>
      <c r="J38" s="1625">
        <v>1988.92</v>
      </c>
      <c r="K38" s="1626">
        <v>29.943535000000001</v>
      </c>
      <c r="L38" s="1625">
        <v>1988.92</v>
      </c>
      <c r="M38" s="1627">
        <v>1.5055173159302536E-2</v>
      </c>
      <c r="N38" s="1628">
        <v>54.609000000000009</v>
      </c>
      <c r="O38" s="1629">
        <v>0.8221479510563523</v>
      </c>
      <c r="P38" s="1630">
        <v>903.31038955815211</v>
      </c>
      <c r="Q38" s="1631">
        <v>49.328877063381135</v>
      </c>
    </row>
    <row r="39" spans="1:19" ht="11.25" customHeight="1">
      <c r="A39" s="2217" t="s">
        <v>105</v>
      </c>
      <c r="B39" s="541">
        <v>1</v>
      </c>
      <c r="C39" s="2218" t="s">
        <v>615</v>
      </c>
      <c r="D39" s="2212">
        <v>22</v>
      </c>
      <c r="E39" s="2212" t="s">
        <v>37</v>
      </c>
      <c r="F39" s="2219">
        <v>16.059000000000001</v>
      </c>
      <c r="G39" s="2219">
        <v>3.7232449999999999</v>
      </c>
      <c r="H39" s="2219">
        <v>3.52</v>
      </c>
      <c r="I39" s="2219">
        <v>8.8157549999999993</v>
      </c>
      <c r="J39" s="2219">
        <v>1186.6500000000001</v>
      </c>
      <c r="K39" s="2213">
        <v>8.8157549999999993</v>
      </c>
      <c r="L39" s="2219">
        <v>1186.6500000000001</v>
      </c>
      <c r="M39" s="2220">
        <v>7.4291113639236494E-3</v>
      </c>
      <c r="N39" s="2221">
        <v>54.609000000000009</v>
      </c>
      <c r="O39" s="2214">
        <v>0.40569634247250663</v>
      </c>
      <c r="P39" s="2215">
        <v>445.746681835419</v>
      </c>
      <c r="Q39" s="2216">
        <v>24.341780548350403</v>
      </c>
    </row>
    <row r="40" spans="1:19">
      <c r="A40" s="2222"/>
      <c r="B40" s="541">
        <v>2</v>
      </c>
      <c r="C40" s="2223" t="s">
        <v>112</v>
      </c>
      <c r="D40" s="2224">
        <v>60</v>
      </c>
      <c r="E40" s="2224">
        <v>1985</v>
      </c>
      <c r="F40" s="2225">
        <v>57.674999999999997</v>
      </c>
      <c r="G40" s="2225">
        <v>15.633710000000001</v>
      </c>
      <c r="H40" s="2225">
        <v>9.52</v>
      </c>
      <c r="I40" s="2225">
        <v>32.521295000000002</v>
      </c>
      <c r="J40" s="2225">
        <v>3133.55</v>
      </c>
      <c r="K40" s="2226">
        <v>32.521295000000002</v>
      </c>
      <c r="L40" s="2225">
        <v>3133.55</v>
      </c>
      <c r="M40" s="2227">
        <v>1.0378419045491536E-2</v>
      </c>
      <c r="N40" s="2228">
        <v>54.609000000000009</v>
      </c>
      <c r="O40" s="2229">
        <v>0.56675508565524735</v>
      </c>
      <c r="P40" s="2230">
        <v>622.7051427294922</v>
      </c>
      <c r="Q40" s="2231">
        <v>34.005305139314842</v>
      </c>
    </row>
    <row r="41" spans="1:19">
      <c r="A41" s="2222"/>
      <c r="B41" s="541">
        <v>3</v>
      </c>
      <c r="C41" s="2223" t="s">
        <v>111</v>
      </c>
      <c r="D41" s="2224">
        <v>60</v>
      </c>
      <c r="E41" s="2224">
        <v>1980</v>
      </c>
      <c r="F41" s="2225">
        <v>61.546999999999997</v>
      </c>
      <c r="G41" s="2225">
        <v>8.3516469999999998</v>
      </c>
      <c r="H41" s="2225">
        <v>9.6</v>
      </c>
      <c r="I41" s="2225">
        <v>43.595353000000003</v>
      </c>
      <c r="J41" s="2225">
        <v>3250.97</v>
      </c>
      <c r="K41" s="2226">
        <v>43.595353000000003</v>
      </c>
      <c r="L41" s="2225">
        <v>3250.97</v>
      </c>
      <c r="M41" s="2227">
        <v>1.3409952414202533E-2</v>
      </c>
      <c r="N41" s="2228">
        <v>54.609000000000009</v>
      </c>
      <c r="O41" s="2229">
        <v>0.73230409138718622</v>
      </c>
      <c r="P41" s="2230">
        <v>804.59714485215193</v>
      </c>
      <c r="Q41" s="2231">
        <v>43.938245483231171</v>
      </c>
    </row>
    <row r="42" spans="1:19" ht="12.75" customHeight="1">
      <c r="A42" s="2222"/>
      <c r="B42" s="541">
        <v>4</v>
      </c>
      <c r="C42" s="2223" t="s">
        <v>108</v>
      </c>
      <c r="D42" s="2224">
        <v>88</v>
      </c>
      <c r="E42" s="2224">
        <v>1986</v>
      </c>
      <c r="F42" s="2225">
        <v>103.313</v>
      </c>
      <c r="G42" s="2225">
        <v>13.356768000000001</v>
      </c>
      <c r="H42" s="2225">
        <v>19.52</v>
      </c>
      <c r="I42" s="2225">
        <v>70.436231000000006</v>
      </c>
      <c r="J42" s="2225">
        <v>5195.53</v>
      </c>
      <c r="K42" s="2226">
        <v>70.436231000000006</v>
      </c>
      <c r="L42" s="2225">
        <v>5195.53</v>
      </c>
      <c r="M42" s="2227">
        <v>1.3557082915506216E-2</v>
      </c>
      <c r="N42" s="2228">
        <v>54.609000000000009</v>
      </c>
      <c r="O42" s="2229">
        <v>0.7403387409328791</v>
      </c>
      <c r="P42" s="2230">
        <v>813.42497493037297</v>
      </c>
      <c r="Q42" s="2231">
        <v>44.420324455972747</v>
      </c>
      <c r="S42" s="1099"/>
    </row>
    <row r="43" spans="1:19" s="6" customFormat="1">
      <c r="A43" s="2222"/>
      <c r="B43" s="541">
        <v>5</v>
      </c>
      <c r="C43" s="2223" t="s">
        <v>113</v>
      </c>
      <c r="D43" s="2224">
        <v>70</v>
      </c>
      <c r="E43" s="2224" t="s">
        <v>37</v>
      </c>
      <c r="F43" s="2225">
        <v>35.994</v>
      </c>
      <c r="G43" s="2225">
        <v>6.2810969999999999</v>
      </c>
      <c r="H43" s="2225">
        <v>0.48</v>
      </c>
      <c r="I43" s="2225">
        <v>29.232901999999999</v>
      </c>
      <c r="J43" s="2225">
        <v>2072.2600000000002</v>
      </c>
      <c r="K43" s="2226">
        <v>29.232901999999999</v>
      </c>
      <c r="L43" s="2225">
        <v>2072.2600000000002</v>
      </c>
      <c r="M43" s="2227">
        <v>1.4106773281345002E-2</v>
      </c>
      <c r="N43" s="2228">
        <v>54.609000000000009</v>
      </c>
      <c r="O43" s="2229">
        <v>0.77035678212096936</v>
      </c>
      <c r="P43" s="2230">
        <v>846.40639688070019</v>
      </c>
      <c r="Q43" s="2231">
        <v>46.221406927258165</v>
      </c>
      <c r="S43" s="1100"/>
    </row>
    <row r="44" spans="1:19">
      <c r="A44" s="2222"/>
      <c r="B44" s="541">
        <v>6</v>
      </c>
      <c r="C44" s="2223" t="s">
        <v>107</v>
      </c>
      <c r="D44" s="2224">
        <v>32</v>
      </c>
      <c r="E44" s="2224">
        <v>1986</v>
      </c>
      <c r="F44" s="2225">
        <v>42.088000000000001</v>
      </c>
      <c r="G44" s="2225">
        <v>6.5103109999999997</v>
      </c>
      <c r="H44" s="2225">
        <v>7.68</v>
      </c>
      <c r="I44" s="2225">
        <v>27.897691999999999</v>
      </c>
      <c r="J44" s="2225">
        <v>1927.93</v>
      </c>
      <c r="K44" s="2226">
        <v>27.897691999999999</v>
      </c>
      <c r="L44" s="2225">
        <v>1927.93</v>
      </c>
      <c r="M44" s="2227">
        <v>1.4470282634742962E-2</v>
      </c>
      <c r="N44" s="2228">
        <v>54.609000000000009</v>
      </c>
      <c r="O44" s="2229">
        <v>0.79020766440067858</v>
      </c>
      <c r="P44" s="2230">
        <v>868.21695808457775</v>
      </c>
      <c r="Q44" s="2231">
        <v>47.412459864040713</v>
      </c>
    </row>
    <row r="45" spans="1:19">
      <c r="A45" s="2222"/>
      <c r="B45" s="541">
        <v>7</v>
      </c>
      <c r="C45" s="2223" t="s">
        <v>110</v>
      </c>
      <c r="D45" s="2224">
        <v>59</v>
      </c>
      <c r="E45" s="2224">
        <v>1964</v>
      </c>
      <c r="F45" s="2225">
        <v>55.363999999999997</v>
      </c>
      <c r="G45" s="2225">
        <v>7.6693709999999999</v>
      </c>
      <c r="H45" s="2225">
        <v>9.1199999999999992</v>
      </c>
      <c r="I45" s="2225">
        <v>38.574629000000002</v>
      </c>
      <c r="J45" s="2225">
        <v>2642.27</v>
      </c>
      <c r="K45" s="2226">
        <v>38.574629000000002</v>
      </c>
      <c r="L45" s="2225">
        <v>2642.27</v>
      </c>
      <c r="M45" s="2227">
        <v>1.4599048923842001E-2</v>
      </c>
      <c r="N45" s="2228">
        <v>54.609000000000009</v>
      </c>
      <c r="O45" s="2229">
        <v>0.79723946268208801</v>
      </c>
      <c r="P45" s="2230">
        <v>875.94293543052004</v>
      </c>
      <c r="Q45" s="2231">
        <v>47.834367760925275</v>
      </c>
    </row>
    <row r="46" spans="1:19">
      <c r="A46" s="2222"/>
      <c r="B46" s="541">
        <v>8</v>
      </c>
      <c r="C46" s="2223" t="s">
        <v>357</v>
      </c>
      <c r="D46" s="2224">
        <v>31</v>
      </c>
      <c r="E46" s="2224">
        <v>1986</v>
      </c>
      <c r="F46" s="2225">
        <v>36.470999999999997</v>
      </c>
      <c r="G46" s="2225">
        <v>4.1885450000000004</v>
      </c>
      <c r="H46" s="2225">
        <v>4.96</v>
      </c>
      <c r="I46" s="2225">
        <v>27.322455999999999</v>
      </c>
      <c r="J46" s="2225">
        <v>1870.28</v>
      </c>
      <c r="K46" s="2226">
        <v>27.322455999999999</v>
      </c>
      <c r="L46" s="2225">
        <v>1870.28</v>
      </c>
      <c r="M46" s="2227">
        <v>1.4608751630771863E-2</v>
      </c>
      <c r="N46" s="2228">
        <v>54.609000000000009</v>
      </c>
      <c r="O46" s="2229">
        <v>0.79776931780482085</v>
      </c>
      <c r="P46" s="2230">
        <v>876.52509784631184</v>
      </c>
      <c r="Q46" s="2231">
        <v>47.866159068289249</v>
      </c>
    </row>
    <row r="47" spans="1:19">
      <c r="A47" s="2222"/>
      <c r="B47" s="541">
        <v>9</v>
      </c>
      <c r="C47" s="2223" t="s">
        <v>109</v>
      </c>
      <c r="D47" s="2224">
        <v>71</v>
      </c>
      <c r="E47" s="2224">
        <v>1985</v>
      </c>
      <c r="F47" s="2225">
        <v>92.305000000000007</v>
      </c>
      <c r="G47" s="2225">
        <v>10.157814</v>
      </c>
      <c r="H47" s="2225">
        <v>17.28</v>
      </c>
      <c r="I47" s="2225">
        <v>64.867176000000001</v>
      </c>
      <c r="J47" s="2225">
        <v>4324.5</v>
      </c>
      <c r="K47" s="2226">
        <v>64.867176000000001</v>
      </c>
      <c r="L47" s="2225">
        <v>4324.5</v>
      </c>
      <c r="M47" s="2227">
        <v>1.4999925078043704E-2</v>
      </c>
      <c r="N47" s="2228">
        <v>54.609000000000009</v>
      </c>
      <c r="O47" s="2229">
        <v>0.81913090858688875</v>
      </c>
      <c r="P47" s="2230">
        <v>899.99550468262225</v>
      </c>
      <c r="Q47" s="2231">
        <v>49.147854515213332</v>
      </c>
    </row>
    <row r="48" spans="1:19" ht="12" thickBot="1">
      <c r="A48" s="2232"/>
      <c r="B48" s="2233">
        <v>10</v>
      </c>
      <c r="C48" s="2234" t="s">
        <v>106</v>
      </c>
      <c r="D48" s="2235">
        <v>40</v>
      </c>
      <c r="E48" s="2235">
        <v>1987</v>
      </c>
      <c r="F48" s="2236">
        <v>44.432000000000002</v>
      </c>
      <c r="G48" s="2236">
        <v>5.1214469999999999</v>
      </c>
      <c r="H48" s="2236">
        <v>6.4</v>
      </c>
      <c r="I48" s="2236">
        <v>32.910547000000001</v>
      </c>
      <c r="J48" s="2236">
        <v>2155.0100000000002</v>
      </c>
      <c r="K48" s="2237">
        <v>32.910547000000001</v>
      </c>
      <c r="L48" s="2236">
        <v>2155.0100000000002</v>
      </c>
      <c r="M48" s="2238">
        <v>1.5271644679143019E-2</v>
      </c>
      <c r="N48" s="2239">
        <v>54.609000000000009</v>
      </c>
      <c r="O48" s="2240">
        <v>0.8339692442833212</v>
      </c>
      <c r="P48" s="2241">
        <v>916.29868074858109</v>
      </c>
      <c r="Q48" s="2242">
        <v>50.038154656999275</v>
      </c>
    </row>
    <row r="49" spans="1:17" s="7" customFormat="1" ht="11.25" customHeight="1">
      <c r="A49" s="2243" t="s">
        <v>114</v>
      </c>
      <c r="B49" s="2244">
        <v>1</v>
      </c>
      <c r="C49" s="2245" t="s">
        <v>616</v>
      </c>
      <c r="D49" s="2246">
        <v>87</v>
      </c>
      <c r="E49" s="2246">
        <v>1983</v>
      </c>
      <c r="F49" s="2247">
        <v>49.484999999999999</v>
      </c>
      <c r="G49" s="2247">
        <v>8.7659230000000008</v>
      </c>
      <c r="H49" s="2247">
        <v>14.08</v>
      </c>
      <c r="I49" s="2247">
        <v>26.639081999999998</v>
      </c>
      <c r="J49" s="2247">
        <v>3382.64</v>
      </c>
      <c r="K49" s="2248">
        <v>26.639081999999998</v>
      </c>
      <c r="L49" s="2247">
        <v>3382.64</v>
      </c>
      <c r="M49" s="2249">
        <v>7.8752341366506631E-3</v>
      </c>
      <c r="N49" s="2250">
        <v>54.609000000000009</v>
      </c>
      <c r="O49" s="2251">
        <v>0.43005866096835615</v>
      </c>
      <c r="P49" s="2252">
        <v>472.51404819903979</v>
      </c>
      <c r="Q49" s="2253">
        <v>25.803519658101369</v>
      </c>
    </row>
    <row r="50" spans="1:17" s="7" customFormat="1">
      <c r="A50" s="2254"/>
      <c r="B50" s="2080">
        <v>2</v>
      </c>
      <c r="C50" s="2255" t="s">
        <v>121</v>
      </c>
      <c r="D50" s="2256">
        <v>24</v>
      </c>
      <c r="E50" s="2256">
        <v>1959</v>
      </c>
      <c r="F50" s="2257">
        <v>16.808</v>
      </c>
      <c r="G50" s="2257">
        <v>4.1708800000000004</v>
      </c>
      <c r="H50" s="2257">
        <v>0.24</v>
      </c>
      <c r="I50" s="2257">
        <v>12.397119</v>
      </c>
      <c r="J50" s="2257">
        <v>1321.74</v>
      </c>
      <c r="K50" s="2258">
        <v>12.397119</v>
      </c>
      <c r="L50" s="2257">
        <v>1321.74</v>
      </c>
      <c r="M50" s="2259">
        <v>9.3793930727677152E-3</v>
      </c>
      <c r="N50" s="2260">
        <v>54.609000000000009</v>
      </c>
      <c r="O50" s="2261">
        <v>0.51219927631077222</v>
      </c>
      <c r="P50" s="2262">
        <v>562.7635843660629</v>
      </c>
      <c r="Q50" s="2263">
        <v>30.731956578646336</v>
      </c>
    </row>
    <row r="51" spans="1:17" ht="13.5" customHeight="1">
      <c r="A51" s="2254"/>
      <c r="B51" s="2080">
        <v>3</v>
      </c>
      <c r="C51" s="2255" t="s">
        <v>123</v>
      </c>
      <c r="D51" s="2256">
        <v>108</v>
      </c>
      <c r="E51" s="2256">
        <v>1990</v>
      </c>
      <c r="F51" s="2257">
        <v>70.641999999999996</v>
      </c>
      <c r="G51" s="2257">
        <v>10.240050999999999</v>
      </c>
      <c r="H51" s="2257">
        <v>17.2</v>
      </c>
      <c r="I51" s="2257">
        <v>43.201948999999999</v>
      </c>
      <c r="J51" s="2257">
        <v>2642.7</v>
      </c>
      <c r="K51" s="2258">
        <v>43.201948999999999</v>
      </c>
      <c r="L51" s="2257">
        <v>2642.7</v>
      </c>
      <c r="M51" s="2259">
        <v>1.6347655428160593E-2</v>
      </c>
      <c r="N51" s="2260">
        <v>54.609000000000009</v>
      </c>
      <c r="O51" s="2261">
        <v>0.89272911527642196</v>
      </c>
      <c r="P51" s="2262">
        <v>980.85932568963563</v>
      </c>
      <c r="Q51" s="2263">
        <v>53.563746916585316</v>
      </c>
    </row>
    <row r="52" spans="1:17" ht="12.75" customHeight="1">
      <c r="A52" s="2254"/>
      <c r="B52" s="2080">
        <v>4</v>
      </c>
      <c r="C52" s="2255" t="s">
        <v>117</v>
      </c>
      <c r="D52" s="2256">
        <v>33</v>
      </c>
      <c r="E52" s="2256">
        <v>1958</v>
      </c>
      <c r="F52" s="2257">
        <v>24.55</v>
      </c>
      <c r="G52" s="2257">
        <v>3.6212529999999998</v>
      </c>
      <c r="H52" s="2257">
        <v>0</v>
      </c>
      <c r="I52" s="2257">
        <v>20.928747000000001</v>
      </c>
      <c r="J52" s="2257">
        <v>1237.47</v>
      </c>
      <c r="K52" s="2258">
        <v>20.928747000000001</v>
      </c>
      <c r="L52" s="2257">
        <v>1237.47</v>
      </c>
      <c r="M52" s="2259">
        <v>1.6912528788576693E-2</v>
      </c>
      <c r="N52" s="2260">
        <v>54.609000000000009</v>
      </c>
      <c r="O52" s="2261">
        <v>0.92357628461538477</v>
      </c>
      <c r="P52" s="2262">
        <v>1014.7517273146016</v>
      </c>
      <c r="Q52" s="2263">
        <v>55.414577076923088</v>
      </c>
    </row>
    <row r="53" spans="1:17" s="6" customFormat="1">
      <c r="A53" s="2254"/>
      <c r="B53" s="2080">
        <v>5</v>
      </c>
      <c r="C53" s="2255" t="s">
        <v>120</v>
      </c>
      <c r="D53" s="2256">
        <v>22</v>
      </c>
      <c r="E53" s="2256">
        <v>1981</v>
      </c>
      <c r="F53" s="2257">
        <v>26.038</v>
      </c>
      <c r="G53" s="2257">
        <v>2.3919809999999999</v>
      </c>
      <c r="H53" s="2257">
        <v>3.52</v>
      </c>
      <c r="I53" s="2257">
        <v>20.126021000000001</v>
      </c>
      <c r="J53" s="2257">
        <v>1167.51</v>
      </c>
      <c r="K53" s="2258">
        <v>20.126021000000001</v>
      </c>
      <c r="L53" s="2257">
        <v>1167.51</v>
      </c>
      <c r="M53" s="2259">
        <v>1.7238414231998015E-2</v>
      </c>
      <c r="N53" s="2260">
        <v>54.609000000000009</v>
      </c>
      <c r="O53" s="2261">
        <v>0.94137256279517978</v>
      </c>
      <c r="P53" s="2262">
        <v>1034.304853919881</v>
      </c>
      <c r="Q53" s="2263">
        <v>56.482353767710791</v>
      </c>
    </row>
    <row r="54" spans="1:17">
      <c r="A54" s="2254"/>
      <c r="B54" s="2080">
        <v>6</v>
      </c>
      <c r="C54" s="2255" t="s">
        <v>122</v>
      </c>
      <c r="D54" s="2256">
        <v>25</v>
      </c>
      <c r="E54" s="2256">
        <v>1940</v>
      </c>
      <c r="F54" s="2257">
        <v>33.195</v>
      </c>
      <c r="G54" s="2257">
        <v>2.690334</v>
      </c>
      <c r="H54" s="2257">
        <v>3.52</v>
      </c>
      <c r="I54" s="2257">
        <v>26.984666000000001</v>
      </c>
      <c r="J54" s="2257">
        <v>1544.26</v>
      </c>
      <c r="K54" s="2258">
        <v>26.984666000000001</v>
      </c>
      <c r="L54" s="2257">
        <v>1544.26</v>
      </c>
      <c r="M54" s="2259">
        <v>1.7474172742931889E-2</v>
      </c>
      <c r="N54" s="2260">
        <v>54.609000000000009</v>
      </c>
      <c r="O54" s="2261">
        <v>0.95424709931876772</v>
      </c>
      <c r="P54" s="2262">
        <v>1048.4503645759132</v>
      </c>
      <c r="Q54" s="2263">
        <v>57.254825959126059</v>
      </c>
    </row>
    <row r="55" spans="1:17" s="6" customFormat="1">
      <c r="A55" s="2254"/>
      <c r="B55" s="2080">
        <v>7</v>
      </c>
      <c r="C55" s="2255" t="s">
        <v>118</v>
      </c>
      <c r="D55" s="2256">
        <v>60</v>
      </c>
      <c r="E55" s="2256">
        <v>1981</v>
      </c>
      <c r="F55" s="2257">
        <v>75.522999999999996</v>
      </c>
      <c r="G55" s="2257">
        <v>9.4114470000000008</v>
      </c>
      <c r="H55" s="2257">
        <v>9.6</v>
      </c>
      <c r="I55" s="2257">
        <v>56.511539999999997</v>
      </c>
      <c r="J55" s="2257">
        <v>3139.2</v>
      </c>
      <c r="K55" s="2258">
        <v>56.511539999999997</v>
      </c>
      <c r="L55" s="2257">
        <v>3139.2</v>
      </c>
      <c r="M55" s="2259">
        <v>1.8001892201834863E-2</v>
      </c>
      <c r="N55" s="2260">
        <v>54.609000000000009</v>
      </c>
      <c r="O55" s="2261">
        <v>0.98306533125000017</v>
      </c>
      <c r="P55" s="2262">
        <v>1080.1135321100919</v>
      </c>
      <c r="Q55" s="2263">
        <v>58.983919875000019</v>
      </c>
    </row>
    <row r="56" spans="1:17">
      <c r="A56" s="2254"/>
      <c r="B56" s="2080">
        <v>8</v>
      </c>
      <c r="C56" s="2255" t="s">
        <v>119</v>
      </c>
      <c r="D56" s="2256">
        <v>47</v>
      </c>
      <c r="E56" s="2256" t="s">
        <v>37</v>
      </c>
      <c r="F56" s="2257">
        <v>39.009</v>
      </c>
      <c r="G56" s="2257">
        <v>5.0038879999999999</v>
      </c>
      <c r="H56" s="2257">
        <v>0</v>
      </c>
      <c r="I56" s="2257">
        <v>34.005111999999997</v>
      </c>
      <c r="J56" s="2257">
        <v>1879.63</v>
      </c>
      <c r="K56" s="2258">
        <v>34.005111999999997</v>
      </c>
      <c r="L56" s="2257">
        <v>1879.63</v>
      </c>
      <c r="M56" s="2259">
        <v>1.8091386070662841E-2</v>
      </c>
      <c r="N56" s="2260">
        <v>54.609000000000009</v>
      </c>
      <c r="O56" s="2261">
        <v>0.98795250193282724</v>
      </c>
      <c r="P56" s="2262">
        <v>1085.4831642397705</v>
      </c>
      <c r="Q56" s="2263">
        <v>59.27715011596964</v>
      </c>
    </row>
    <row r="57" spans="1:17">
      <c r="A57" s="2254"/>
      <c r="B57" s="2080">
        <v>9</v>
      </c>
      <c r="C57" s="2255" t="s">
        <v>116</v>
      </c>
      <c r="D57" s="2256">
        <v>48</v>
      </c>
      <c r="E57" s="2256">
        <v>1963</v>
      </c>
      <c r="F57" s="2257">
        <v>41.411000000000001</v>
      </c>
      <c r="G57" s="2257">
        <v>6.1171059999999997</v>
      </c>
      <c r="H57" s="2257">
        <v>0.49</v>
      </c>
      <c r="I57" s="2257">
        <v>34.803896000000002</v>
      </c>
      <c r="J57" s="2257">
        <v>1913.87</v>
      </c>
      <c r="K57" s="2258">
        <v>34.803896000000002</v>
      </c>
      <c r="L57" s="2257">
        <v>1913.87</v>
      </c>
      <c r="M57" s="2259">
        <v>1.8185088851384892E-2</v>
      </c>
      <c r="N57" s="2260">
        <v>54.609000000000009</v>
      </c>
      <c r="O57" s="2261">
        <v>0.99306951708527769</v>
      </c>
      <c r="P57" s="2262">
        <v>1091.1053310830937</v>
      </c>
      <c r="Q57" s="2263">
        <v>59.584171025116675</v>
      </c>
    </row>
    <row r="58" spans="1:17" s="6" customFormat="1" ht="12" thickBot="1">
      <c r="A58" s="2254"/>
      <c r="B58" s="2081">
        <v>10</v>
      </c>
      <c r="C58" s="2264" t="s">
        <v>115</v>
      </c>
      <c r="D58" s="2265">
        <v>32</v>
      </c>
      <c r="E58" s="2265">
        <v>1960</v>
      </c>
      <c r="F58" s="2266">
        <v>28.082000000000001</v>
      </c>
      <c r="G58" s="2266">
        <v>3.1419450000000002</v>
      </c>
      <c r="H58" s="2266">
        <v>0.32</v>
      </c>
      <c r="I58" s="2266">
        <v>24.620052999999999</v>
      </c>
      <c r="J58" s="2266">
        <v>1214.6199999999999</v>
      </c>
      <c r="K58" s="2267">
        <v>24.620052999999999</v>
      </c>
      <c r="L58" s="2266">
        <v>1214.6199999999999</v>
      </c>
      <c r="M58" s="2268">
        <v>2.0269757619667057E-2</v>
      </c>
      <c r="N58" s="2269">
        <v>54.609000000000009</v>
      </c>
      <c r="O58" s="2270">
        <v>1.1069111938523986</v>
      </c>
      <c r="P58" s="2271">
        <v>1216.1854571800234</v>
      </c>
      <c r="Q58" s="2272">
        <v>66.414671631143904</v>
      </c>
    </row>
    <row r="59" spans="1:17" ht="12.75" customHeight="1">
      <c r="A59" s="1523" t="s">
        <v>124</v>
      </c>
      <c r="B59" s="17">
        <v>1</v>
      </c>
      <c r="C59" s="1649" t="s">
        <v>38</v>
      </c>
      <c r="D59" s="1650">
        <v>4</v>
      </c>
      <c r="E59" s="1650">
        <v>1963</v>
      </c>
      <c r="F59" s="1651">
        <v>4.1559999999999997</v>
      </c>
      <c r="G59" s="1651">
        <v>0.32336900000000002</v>
      </c>
      <c r="H59" s="1651">
        <v>0.04</v>
      </c>
      <c r="I59" s="1651">
        <v>3.7926310000000001</v>
      </c>
      <c r="J59" s="1651">
        <v>150.99</v>
      </c>
      <c r="K59" s="1652">
        <v>3.7926310000000001</v>
      </c>
      <c r="L59" s="1651">
        <v>150.99</v>
      </c>
      <c r="M59" s="1653">
        <v>2.5118425061262335E-2</v>
      </c>
      <c r="N59" s="1654">
        <v>54.609000000000009</v>
      </c>
      <c r="O59" s="1655">
        <v>1.371692074170475</v>
      </c>
      <c r="P59" s="1656">
        <v>1507.1055036757402</v>
      </c>
      <c r="Q59" s="1657">
        <v>82.301524450228513</v>
      </c>
    </row>
    <row r="60" spans="1:17" s="6" customFormat="1">
      <c r="A60" s="1524"/>
      <c r="B60" s="18">
        <v>2</v>
      </c>
      <c r="C60" s="1658" t="s">
        <v>127</v>
      </c>
      <c r="D60" s="1659">
        <v>4</v>
      </c>
      <c r="E60" s="1659">
        <v>1955</v>
      </c>
      <c r="F60" s="1660">
        <v>5.452</v>
      </c>
      <c r="G60" s="1660">
        <v>0</v>
      </c>
      <c r="H60" s="1660">
        <v>0</v>
      </c>
      <c r="I60" s="1660">
        <v>5.4519989999999998</v>
      </c>
      <c r="J60" s="1660">
        <v>214.32</v>
      </c>
      <c r="K60" s="1661">
        <v>5.4519989999999998</v>
      </c>
      <c r="L60" s="1660">
        <v>214.32</v>
      </c>
      <c r="M60" s="1662">
        <v>2.543859182530795E-2</v>
      </c>
      <c r="N60" s="1663">
        <v>54.609000000000009</v>
      </c>
      <c r="O60" s="1664">
        <v>1.3891760609882422</v>
      </c>
      <c r="P60" s="1665">
        <v>1526.315509518477</v>
      </c>
      <c r="Q60" s="1666">
        <v>83.350563659294522</v>
      </c>
    </row>
    <row r="61" spans="1:17">
      <c r="A61" s="1524"/>
      <c r="B61" s="18">
        <v>3</v>
      </c>
      <c r="C61" s="1658" t="s">
        <v>130</v>
      </c>
      <c r="D61" s="1659">
        <v>4</v>
      </c>
      <c r="E61" s="1659">
        <v>1940</v>
      </c>
      <c r="F61" s="1660">
        <v>11.58</v>
      </c>
      <c r="G61" s="1660">
        <v>1.732791</v>
      </c>
      <c r="H61" s="1660">
        <v>0.04</v>
      </c>
      <c r="I61" s="1660">
        <v>9.8072090000000003</v>
      </c>
      <c r="J61" s="1660">
        <v>383.02000000000004</v>
      </c>
      <c r="K61" s="1661">
        <v>9.8072090000000003</v>
      </c>
      <c r="L61" s="1660">
        <v>383.02000000000004</v>
      </c>
      <c r="M61" s="1662">
        <v>2.5604952743982036E-2</v>
      </c>
      <c r="N61" s="1663">
        <v>54.609000000000009</v>
      </c>
      <c r="O61" s="1664">
        <v>1.3982608643961152</v>
      </c>
      <c r="P61" s="1665">
        <v>1536.2971646389221</v>
      </c>
      <c r="Q61" s="1666">
        <v>83.895651863766901</v>
      </c>
    </row>
    <row r="62" spans="1:17" s="6" customFormat="1" ht="12.75" customHeight="1">
      <c r="A62" s="1524"/>
      <c r="B62" s="18">
        <v>4</v>
      </c>
      <c r="C62" s="1658" t="s">
        <v>126</v>
      </c>
      <c r="D62" s="1659">
        <v>4</v>
      </c>
      <c r="E62" s="1659">
        <v>1952</v>
      </c>
      <c r="F62" s="1660">
        <v>3.0038800000000001</v>
      </c>
      <c r="G62" s="1660">
        <v>0</v>
      </c>
      <c r="H62" s="1660">
        <v>0</v>
      </c>
      <c r="I62" s="1660">
        <v>3.0038800000000001</v>
      </c>
      <c r="J62" s="1660">
        <v>108</v>
      </c>
      <c r="K62" s="1661">
        <v>3.0038800000000001</v>
      </c>
      <c r="L62" s="1660">
        <v>108</v>
      </c>
      <c r="M62" s="1662">
        <v>2.7813703703703705E-2</v>
      </c>
      <c r="N62" s="1663">
        <v>54.609000000000009</v>
      </c>
      <c r="O62" s="1664">
        <v>1.5188785455555558</v>
      </c>
      <c r="P62" s="1665">
        <v>1668.8222222222223</v>
      </c>
      <c r="Q62" s="1666">
        <v>91.132712733333349</v>
      </c>
    </row>
    <row r="63" spans="1:17" s="6" customFormat="1">
      <c r="A63" s="1524"/>
      <c r="B63" s="18">
        <v>5</v>
      </c>
      <c r="C63" s="1658" t="s">
        <v>128</v>
      </c>
      <c r="D63" s="1659">
        <v>6</v>
      </c>
      <c r="E63" s="1659">
        <v>1959</v>
      </c>
      <c r="F63" s="1660">
        <v>9.2349999999999994</v>
      </c>
      <c r="G63" s="1660">
        <v>0.52391699999999997</v>
      </c>
      <c r="H63" s="1660">
        <v>0.06</v>
      </c>
      <c r="I63" s="1660">
        <v>8.6510829999999999</v>
      </c>
      <c r="J63" s="1660">
        <v>310.93</v>
      </c>
      <c r="K63" s="1661">
        <v>8.6510829999999999</v>
      </c>
      <c r="L63" s="1660">
        <v>310.93</v>
      </c>
      <c r="M63" s="1662">
        <v>2.7823249606020648E-2</v>
      </c>
      <c r="N63" s="1663">
        <v>54.609000000000009</v>
      </c>
      <c r="O63" s="1664">
        <v>1.5193998377351818</v>
      </c>
      <c r="P63" s="1665">
        <v>1669.3949763612388</v>
      </c>
      <c r="Q63" s="1666">
        <v>91.163990264110907</v>
      </c>
    </row>
    <row r="64" spans="1:17">
      <c r="A64" s="1524"/>
      <c r="B64" s="18">
        <v>6</v>
      </c>
      <c r="C64" s="1658" t="s">
        <v>125</v>
      </c>
      <c r="D64" s="1659">
        <v>13</v>
      </c>
      <c r="E64" s="1659" t="s">
        <v>37</v>
      </c>
      <c r="F64" s="1660">
        <v>11.145</v>
      </c>
      <c r="G64" s="1660">
        <v>0</v>
      </c>
      <c r="H64" s="1660">
        <v>0</v>
      </c>
      <c r="I64" s="1660">
        <v>11.144999</v>
      </c>
      <c r="J64" s="1660">
        <v>397.64</v>
      </c>
      <c r="K64" s="1661">
        <v>11.144999</v>
      </c>
      <c r="L64" s="1660">
        <v>397.64</v>
      </c>
      <c r="M64" s="1662">
        <v>2.8027861885122223E-2</v>
      </c>
      <c r="N64" s="1663">
        <v>54.609000000000009</v>
      </c>
      <c r="O64" s="1664">
        <v>1.5305735096846398</v>
      </c>
      <c r="P64" s="1665">
        <v>1681.6717131073333</v>
      </c>
      <c r="Q64" s="1666">
        <v>91.834410581078387</v>
      </c>
    </row>
    <row r="65" spans="1:17">
      <c r="A65" s="1524"/>
      <c r="B65" s="18">
        <v>7</v>
      </c>
      <c r="C65" s="1658" t="s">
        <v>165</v>
      </c>
      <c r="D65" s="1659">
        <v>8</v>
      </c>
      <c r="E65" s="1659" t="s">
        <v>37</v>
      </c>
      <c r="F65" s="1660">
        <v>7.1559999999999997</v>
      </c>
      <c r="G65" s="1660">
        <v>0</v>
      </c>
      <c r="H65" s="1660">
        <v>0</v>
      </c>
      <c r="I65" s="1660">
        <v>7.1559999999999997</v>
      </c>
      <c r="J65" s="1660">
        <v>248.01</v>
      </c>
      <c r="K65" s="1661">
        <v>7.1559999999999997</v>
      </c>
      <c r="L65" s="1660">
        <v>248.01</v>
      </c>
      <c r="M65" s="1662">
        <v>2.8853675255030038E-2</v>
      </c>
      <c r="N65" s="1663">
        <v>54.609000000000009</v>
      </c>
      <c r="O65" s="1664">
        <v>1.5756703520019355</v>
      </c>
      <c r="P65" s="1665">
        <v>1731.2205153018024</v>
      </c>
      <c r="Q65" s="1666">
        <v>94.540221120116144</v>
      </c>
    </row>
    <row r="66" spans="1:17">
      <c r="A66" s="1524"/>
      <c r="B66" s="18">
        <v>8</v>
      </c>
      <c r="C66" s="1658" t="s">
        <v>129</v>
      </c>
      <c r="D66" s="1659">
        <v>6</v>
      </c>
      <c r="E66" s="1659">
        <v>1940</v>
      </c>
      <c r="F66" s="1660">
        <v>8.8569999999999993</v>
      </c>
      <c r="G66" s="1660">
        <v>0.21471999999999999</v>
      </c>
      <c r="H66" s="1660">
        <v>0</v>
      </c>
      <c r="I66" s="1660">
        <v>8.6422799999999995</v>
      </c>
      <c r="J66" s="1660">
        <v>250.65</v>
      </c>
      <c r="K66" s="1661">
        <v>8.6422799999999995</v>
      </c>
      <c r="L66" s="1660">
        <v>250.65</v>
      </c>
      <c r="M66" s="1662">
        <v>3.4479473369239975E-2</v>
      </c>
      <c r="N66" s="1663">
        <v>54.609000000000009</v>
      </c>
      <c r="O66" s="1664">
        <v>1.8828895612208261</v>
      </c>
      <c r="P66" s="1665">
        <v>2068.7684021543987</v>
      </c>
      <c r="Q66" s="1666">
        <v>112.97337367324957</v>
      </c>
    </row>
    <row r="67" spans="1:17" ht="12" thickBot="1">
      <c r="A67" s="1525"/>
      <c r="B67" s="19">
        <v>9</v>
      </c>
      <c r="C67" s="344"/>
      <c r="D67" s="345"/>
      <c r="E67" s="345"/>
      <c r="F67" s="346"/>
      <c r="G67" s="346"/>
      <c r="H67" s="346"/>
      <c r="I67" s="346"/>
      <c r="J67" s="346"/>
      <c r="K67" s="347"/>
      <c r="L67" s="346"/>
      <c r="M67" s="348"/>
      <c r="N67" s="349"/>
      <c r="O67" s="350"/>
      <c r="P67" s="351"/>
      <c r="Q67" s="352"/>
    </row>
    <row r="68" spans="1:17" ht="13.5" customHeight="1">
      <c r="A68" s="155"/>
      <c r="B68" s="157"/>
      <c r="C68" s="156"/>
      <c r="D68" s="157"/>
      <c r="E68" s="157"/>
      <c r="F68" s="158"/>
      <c r="G68" s="158"/>
      <c r="H68" s="158"/>
      <c r="I68" s="158"/>
      <c r="J68" s="159"/>
      <c r="K68" s="158"/>
      <c r="L68" s="159"/>
      <c r="M68" s="160"/>
      <c r="N68" s="161"/>
      <c r="O68" s="161"/>
      <c r="P68" s="161"/>
      <c r="Q68" s="161"/>
    </row>
    <row r="69" spans="1:17" ht="15">
      <c r="A69" s="1478" t="s">
        <v>29</v>
      </c>
      <c r="B69" s="1478"/>
      <c r="C69" s="1478"/>
      <c r="D69" s="1478"/>
      <c r="E69" s="1478"/>
      <c r="F69" s="1478"/>
      <c r="G69" s="1478"/>
      <c r="H69" s="1478"/>
      <c r="I69" s="1478"/>
      <c r="J69" s="1478"/>
      <c r="K69" s="1478"/>
      <c r="L69" s="1478"/>
      <c r="M69" s="1478"/>
      <c r="N69" s="1478"/>
      <c r="O69" s="1478"/>
      <c r="P69" s="1478"/>
      <c r="Q69" s="1478"/>
    </row>
    <row r="70" spans="1:17" ht="13.5" thickBot="1">
      <c r="A70" s="747"/>
      <c r="B70" s="747"/>
      <c r="C70" s="747"/>
      <c r="D70" s="747"/>
      <c r="E70" s="1420" t="s">
        <v>323</v>
      </c>
      <c r="F70" s="1420"/>
      <c r="G70" s="1420"/>
      <c r="H70" s="1420"/>
      <c r="I70" s="747">
        <v>4.9000000000000004</v>
      </c>
      <c r="J70" s="747" t="s">
        <v>322</v>
      </c>
      <c r="K70" s="747" t="s">
        <v>324</v>
      </c>
      <c r="L70" s="748">
        <v>393</v>
      </c>
      <c r="M70" s="747"/>
      <c r="N70" s="747"/>
      <c r="O70" s="747"/>
      <c r="P70" s="747"/>
      <c r="Q70" s="747"/>
    </row>
    <row r="71" spans="1:17" ht="12.75" customHeight="1">
      <c r="A71" s="1421" t="s">
        <v>1</v>
      </c>
      <c r="B71" s="1423" t="s">
        <v>0</v>
      </c>
      <c r="C71" s="1425" t="s">
        <v>2</v>
      </c>
      <c r="D71" s="1425" t="s">
        <v>3</v>
      </c>
      <c r="E71" s="1425" t="s">
        <v>11</v>
      </c>
      <c r="F71" s="1428" t="s">
        <v>12</v>
      </c>
      <c r="G71" s="1429"/>
      <c r="H71" s="1429"/>
      <c r="I71" s="1430"/>
      <c r="J71" s="1425" t="s">
        <v>4</v>
      </c>
      <c r="K71" s="1425" t="s">
        <v>13</v>
      </c>
      <c r="L71" s="1425" t="s">
        <v>5</v>
      </c>
      <c r="M71" s="1425" t="s">
        <v>6</v>
      </c>
      <c r="N71" s="1425" t="s">
        <v>14</v>
      </c>
      <c r="O71" s="1425" t="s">
        <v>15</v>
      </c>
      <c r="P71" s="1425" t="s">
        <v>22</v>
      </c>
      <c r="Q71" s="1530" t="s">
        <v>23</v>
      </c>
    </row>
    <row r="72" spans="1:17" ht="55.5" customHeight="1">
      <c r="A72" s="1486"/>
      <c r="B72" s="1482"/>
      <c r="C72" s="1427"/>
      <c r="D72" s="1427"/>
      <c r="E72" s="1427"/>
      <c r="F72" s="56" t="s">
        <v>16</v>
      </c>
      <c r="G72" s="57" t="s">
        <v>17</v>
      </c>
      <c r="H72" s="57" t="s">
        <v>28</v>
      </c>
      <c r="I72" s="56" t="s">
        <v>19</v>
      </c>
      <c r="J72" s="1427"/>
      <c r="K72" s="1427"/>
      <c r="L72" s="1427"/>
      <c r="M72" s="1427"/>
      <c r="N72" s="1427"/>
      <c r="O72" s="1427"/>
      <c r="P72" s="1427"/>
      <c r="Q72" s="1531"/>
    </row>
    <row r="73" spans="1:17" ht="13.5" customHeight="1" thickBot="1">
      <c r="A73" s="62"/>
      <c r="B73" s="63"/>
      <c r="C73" s="64"/>
      <c r="D73" s="29" t="s">
        <v>7</v>
      </c>
      <c r="E73" s="61" t="s">
        <v>8</v>
      </c>
      <c r="F73" s="61" t="s">
        <v>9</v>
      </c>
      <c r="G73" s="61" t="s">
        <v>9</v>
      </c>
      <c r="H73" s="61" t="s">
        <v>9</v>
      </c>
      <c r="I73" s="61" t="s">
        <v>9</v>
      </c>
      <c r="J73" s="61" t="s">
        <v>20</v>
      </c>
      <c r="K73" s="61" t="s">
        <v>9</v>
      </c>
      <c r="L73" s="61" t="s">
        <v>20</v>
      </c>
      <c r="M73" s="61" t="s">
        <v>58</v>
      </c>
      <c r="N73" s="87" t="s">
        <v>359</v>
      </c>
      <c r="O73" s="87" t="s">
        <v>360</v>
      </c>
      <c r="P73" s="88" t="s">
        <v>24</v>
      </c>
      <c r="Q73" s="89" t="s">
        <v>361</v>
      </c>
    </row>
    <row r="74" spans="1:17">
      <c r="A74" s="1526" t="s">
        <v>194</v>
      </c>
      <c r="B74" s="11">
        <v>1</v>
      </c>
      <c r="C74" s="1125" t="s">
        <v>304</v>
      </c>
      <c r="D74" s="11">
        <v>60</v>
      </c>
      <c r="E74" s="11">
        <v>2005</v>
      </c>
      <c r="F74" s="74">
        <v>37.44</v>
      </c>
      <c r="G74" s="74">
        <v>10.029999999999999</v>
      </c>
      <c r="H74" s="1126">
        <v>2.5099999999999998</v>
      </c>
      <c r="I74" s="783">
        <v>24.9</v>
      </c>
      <c r="J74" s="105">
        <v>4933.47</v>
      </c>
      <c r="K74" s="1130">
        <f t="shared" ref="K74:K86" si="0">I74/J74*L74</f>
        <v>24.162256991529286</v>
      </c>
      <c r="L74" s="1131">
        <v>4787.3</v>
      </c>
      <c r="M74" s="1132">
        <f t="shared" ref="M74:M113" si="1">I74/J74</f>
        <v>5.0471574773942067E-3</v>
      </c>
      <c r="N74" s="1133">
        <f t="shared" ref="N74:N113" si="2">50.1*1.09</f>
        <v>54.609000000000009</v>
      </c>
      <c r="O74" s="106">
        <f>M74*N74</f>
        <v>0.27562022268302028</v>
      </c>
      <c r="P74" s="106">
        <f t="shared" ref="P74:P86" si="3">M74*60*1000</f>
        <v>302.82944864365243</v>
      </c>
      <c r="Q74" s="107">
        <f t="shared" ref="Q74:Q86" si="4">P74*N74/1000</f>
        <v>16.53721336098122</v>
      </c>
    </row>
    <row r="75" spans="1:17">
      <c r="A75" s="1416"/>
      <c r="B75" s="12">
        <v>2</v>
      </c>
      <c r="C75" s="1127" t="s">
        <v>42</v>
      </c>
      <c r="D75" s="12">
        <v>18</v>
      </c>
      <c r="E75" s="12">
        <v>2006</v>
      </c>
      <c r="F75" s="51">
        <v>14.8</v>
      </c>
      <c r="G75" s="51">
        <v>1.76</v>
      </c>
      <c r="H75" s="1128">
        <v>1.68</v>
      </c>
      <c r="I75" s="51">
        <f>F75-G75-H75</f>
        <v>11.360000000000001</v>
      </c>
      <c r="J75" s="108">
        <v>1988.27</v>
      </c>
      <c r="K75" s="73">
        <f t="shared" si="0"/>
        <v>9.0701967036670084</v>
      </c>
      <c r="L75" s="59">
        <v>1587.5</v>
      </c>
      <c r="M75" s="52">
        <f t="shared" si="1"/>
        <v>5.7135097345933908E-3</v>
      </c>
      <c r="N75" s="1134">
        <f t="shared" si="2"/>
        <v>54.609000000000009</v>
      </c>
      <c r="O75" s="111">
        <f t="shared" ref="O75:O113" si="5">M75*N75</f>
        <v>0.31200905309641053</v>
      </c>
      <c r="P75" s="111">
        <f t="shared" si="3"/>
        <v>342.81058407560346</v>
      </c>
      <c r="Q75" s="112">
        <f t="shared" si="4"/>
        <v>18.720543185784631</v>
      </c>
    </row>
    <row r="76" spans="1:17">
      <c r="A76" s="1416"/>
      <c r="B76" s="12">
        <v>3</v>
      </c>
      <c r="C76" s="1127" t="s">
        <v>41</v>
      </c>
      <c r="D76" s="12">
        <v>118</v>
      </c>
      <c r="E76" s="12">
        <v>2007</v>
      </c>
      <c r="F76" s="51">
        <v>72.45</v>
      </c>
      <c r="G76" s="51">
        <v>19.739999999999998</v>
      </c>
      <c r="H76" s="1128">
        <v>17.510000000000002</v>
      </c>
      <c r="I76" s="51">
        <f>F76-G76-H76</f>
        <v>35.200000000000003</v>
      </c>
      <c r="J76" s="108">
        <v>7728.36</v>
      </c>
      <c r="K76" s="73">
        <f t="shared" si="0"/>
        <v>31.762785377492769</v>
      </c>
      <c r="L76" s="59">
        <v>6973.7</v>
      </c>
      <c r="M76" s="52">
        <f t="shared" si="1"/>
        <v>4.5546532511425456E-3</v>
      </c>
      <c r="N76" s="1134">
        <f t="shared" si="2"/>
        <v>54.609000000000009</v>
      </c>
      <c r="O76" s="111">
        <f t="shared" si="5"/>
        <v>0.24872505939164333</v>
      </c>
      <c r="P76" s="111">
        <f t="shared" si="3"/>
        <v>273.27919506855272</v>
      </c>
      <c r="Q76" s="112">
        <f t="shared" si="4"/>
        <v>14.923503563498597</v>
      </c>
    </row>
    <row r="77" spans="1:17">
      <c r="A77" s="1416"/>
      <c r="B77" s="12">
        <v>4</v>
      </c>
      <c r="C77" s="1127" t="s">
        <v>305</v>
      </c>
      <c r="D77" s="12">
        <v>38</v>
      </c>
      <c r="E77" s="12">
        <v>2004</v>
      </c>
      <c r="F77" s="51">
        <v>21.23</v>
      </c>
      <c r="G77" s="51">
        <v>4.7699999999999996</v>
      </c>
      <c r="H77" s="1128">
        <v>0.84</v>
      </c>
      <c r="I77" s="784">
        <v>15.62</v>
      </c>
      <c r="J77" s="108">
        <v>2371.6999999999998</v>
      </c>
      <c r="K77" s="73">
        <f t="shared" si="0"/>
        <v>15.62</v>
      </c>
      <c r="L77" s="59">
        <v>2371.6999999999998</v>
      </c>
      <c r="M77" s="52">
        <f t="shared" si="1"/>
        <v>6.5859931694565079E-3</v>
      </c>
      <c r="N77" s="1134">
        <f t="shared" si="2"/>
        <v>54.609000000000009</v>
      </c>
      <c r="O77" s="111">
        <f t="shared" si="5"/>
        <v>0.3596545009908505</v>
      </c>
      <c r="P77" s="111">
        <f t="shared" si="3"/>
        <v>395.15959016739049</v>
      </c>
      <c r="Q77" s="112">
        <f t="shared" si="4"/>
        <v>21.57927005945103</v>
      </c>
    </row>
    <row r="78" spans="1:17">
      <c r="A78" s="1416"/>
      <c r="B78" s="12">
        <v>5</v>
      </c>
      <c r="C78" s="1127" t="s">
        <v>39</v>
      </c>
      <c r="D78" s="12">
        <v>86</v>
      </c>
      <c r="E78" s="12">
        <v>2006</v>
      </c>
      <c r="F78" s="51">
        <v>33.19</v>
      </c>
      <c r="G78" s="51">
        <v>11.63</v>
      </c>
      <c r="H78" s="1128">
        <v>0</v>
      </c>
      <c r="I78" s="51">
        <f>F78-G78-H78</f>
        <v>21.559999999999995</v>
      </c>
      <c r="J78" s="108">
        <v>5051.12</v>
      </c>
      <c r="K78" s="73">
        <f t="shared" si="0"/>
        <v>21.559999999999992</v>
      </c>
      <c r="L78" s="1135">
        <v>5051.12</v>
      </c>
      <c r="M78" s="52">
        <f t="shared" si="1"/>
        <v>4.2683602844517639E-3</v>
      </c>
      <c r="N78" s="1134">
        <f t="shared" si="2"/>
        <v>54.609000000000009</v>
      </c>
      <c r="O78" s="111">
        <f t="shared" si="5"/>
        <v>0.23309088677362641</v>
      </c>
      <c r="P78" s="111">
        <f t="shared" si="3"/>
        <v>256.10161706710585</v>
      </c>
      <c r="Q78" s="112">
        <f t="shared" si="4"/>
        <v>13.985453206417585</v>
      </c>
    </row>
    <row r="79" spans="1:17" s="42" customFormat="1" ht="12.75" customHeight="1">
      <c r="A79" s="1416"/>
      <c r="B79" s="41">
        <v>6</v>
      </c>
      <c r="C79" s="1127" t="s">
        <v>70</v>
      </c>
      <c r="D79" s="12">
        <v>64</v>
      </c>
      <c r="E79" s="12">
        <v>1987</v>
      </c>
      <c r="F79" s="51">
        <v>10.46</v>
      </c>
      <c r="G79" s="51">
        <f>F79-I79</f>
        <v>8.0000000000000071E-2</v>
      </c>
      <c r="H79" s="1128">
        <v>0</v>
      </c>
      <c r="I79" s="784">
        <v>10.38</v>
      </c>
      <c r="J79" s="108">
        <v>2419.35</v>
      </c>
      <c r="K79" s="73">
        <f t="shared" si="0"/>
        <v>10.380000000000003</v>
      </c>
      <c r="L79" s="59">
        <v>2419.35</v>
      </c>
      <c r="M79" s="52">
        <f t="shared" si="1"/>
        <v>4.2904085808171625E-3</v>
      </c>
      <c r="N79" s="1134">
        <f t="shared" si="2"/>
        <v>54.609000000000009</v>
      </c>
      <c r="O79" s="111">
        <f t="shared" si="5"/>
        <v>0.23429492218984446</v>
      </c>
      <c r="P79" s="111">
        <f t="shared" si="3"/>
        <v>257.42451484902972</v>
      </c>
      <c r="Q79" s="112">
        <f t="shared" si="4"/>
        <v>14.057695331390667</v>
      </c>
    </row>
    <row r="80" spans="1:17">
      <c r="A80" s="1416"/>
      <c r="B80" s="12">
        <v>7</v>
      </c>
      <c r="C80" s="1127" t="s">
        <v>43</v>
      </c>
      <c r="D80" s="12">
        <v>22</v>
      </c>
      <c r="E80" s="12">
        <v>2006</v>
      </c>
      <c r="F80" s="51">
        <v>16.21</v>
      </c>
      <c r="G80" s="51">
        <v>3.55</v>
      </c>
      <c r="H80" s="1128">
        <v>1.76</v>
      </c>
      <c r="I80" s="51">
        <f>F80-G80-H80</f>
        <v>10.9</v>
      </c>
      <c r="J80" s="108">
        <v>1698.17</v>
      </c>
      <c r="K80" s="73">
        <f t="shared" si="0"/>
        <v>10.9</v>
      </c>
      <c r="L80" s="59">
        <v>1698.17</v>
      </c>
      <c r="M80" s="52">
        <f t="shared" si="1"/>
        <v>6.4186742198955342E-3</v>
      </c>
      <c r="N80" s="1134">
        <f t="shared" si="2"/>
        <v>54.609000000000009</v>
      </c>
      <c r="O80" s="111">
        <f t="shared" si="5"/>
        <v>0.35051738047427528</v>
      </c>
      <c r="P80" s="111">
        <f t="shared" si="3"/>
        <v>385.12045319373203</v>
      </c>
      <c r="Q80" s="112">
        <f t="shared" si="4"/>
        <v>21.031042828456517</v>
      </c>
    </row>
    <row r="81" spans="1:28">
      <c r="A81" s="1416"/>
      <c r="B81" s="12">
        <v>8</v>
      </c>
      <c r="C81" s="1127" t="s">
        <v>40</v>
      </c>
      <c r="D81" s="12">
        <v>51</v>
      </c>
      <c r="E81" s="12">
        <v>2005</v>
      </c>
      <c r="F81" s="51">
        <v>25.36</v>
      </c>
      <c r="G81" s="51">
        <v>6.75</v>
      </c>
      <c r="H81" s="1128">
        <v>4.08</v>
      </c>
      <c r="I81" s="51">
        <f>F81-G81-H81</f>
        <v>14.53</v>
      </c>
      <c r="J81" s="108">
        <v>3073.94</v>
      </c>
      <c r="K81" s="73">
        <f t="shared" si="0"/>
        <v>14.188344535026706</v>
      </c>
      <c r="L81" s="59">
        <v>3001.66</v>
      </c>
      <c r="M81" s="52">
        <f t="shared" si="1"/>
        <v>4.7268326642680072E-3</v>
      </c>
      <c r="N81" s="1134">
        <f t="shared" si="2"/>
        <v>54.609000000000009</v>
      </c>
      <c r="O81" s="111">
        <f t="shared" si="5"/>
        <v>0.25812760496301163</v>
      </c>
      <c r="P81" s="111">
        <f t="shared" si="3"/>
        <v>283.60995985608048</v>
      </c>
      <c r="Q81" s="112">
        <f t="shared" si="4"/>
        <v>15.487656297780701</v>
      </c>
    </row>
    <row r="82" spans="1:28">
      <c r="A82" s="1416"/>
      <c r="B82" s="40">
        <v>9</v>
      </c>
      <c r="C82" s="1127" t="s">
        <v>59</v>
      </c>
      <c r="D82" s="12">
        <v>72</v>
      </c>
      <c r="E82" s="12">
        <v>2005</v>
      </c>
      <c r="F82" s="51">
        <v>49.4</v>
      </c>
      <c r="G82" s="51">
        <v>15.68</v>
      </c>
      <c r="H82" s="1128">
        <v>0.1</v>
      </c>
      <c r="I82" s="784">
        <v>33.619999999999997</v>
      </c>
      <c r="J82" s="108">
        <v>5346.48</v>
      </c>
      <c r="K82" s="73">
        <f t="shared" si="0"/>
        <v>33.619999999999997</v>
      </c>
      <c r="L82" s="59">
        <v>5346.48</v>
      </c>
      <c r="M82" s="52">
        <f t="shared" si="1"/>
        <v>6.2882494650686061E-3</v>
      </c>
      <c r="N82" s="1134">
        <f t="shared" si="2"/>
        <v>54.609000000000009</v>
      </c>
      <c r="O82" s="111">
        <f t="shared" si="5"/>
        <v>0.34339501503793157</v>
      </c>
      <c r="P82" s="111">
        <f t="shared" si="3"/>
        <v>377.29496790411639</v>
      </c>
      <c r="Q82" s="112">
        <f t="shared" si="4"/>
        <v>20.603700902275893</v>
      </c>
    </row>
    <row r="83" spans="1:28" ht="12.75" customHeight="1" thickBot="1">
      <c r="A83" s="1522"/>
      <c r="B83" s="12">
        <v>10</v>
      </c>
      <c r="C83" s="2075" t="s">
        <v>389</v>
      </c>
      <c r="D83" s="31">
        <v>39</v>
      </c>
      <c r="E83" s="31">
        <v>2007</v>
      </c>
      <c r="F83" s="54">
        <v>20.79</v>
      </c>
      <c r="G83" s="54">
        <v>6.17</v>
      </c>
      <c r="H83" s="2076">
        <v>1.3</v>
      </c>
      <c r="I83" s="54">
        <f>F83-G83-H83</f>
        <v>13.319999999999999</v>
      </c>
      <c r="J83" s="2077">
        <v>2368.7800000000002</v>
      </c>
      <c r="K83" s="65">
        <f t="shared" si="0"/>
        <v>13.319999999999999</v>
      </c>
      <c r="L83" s="2078">
        <v>2368.7800000000002</v>
      </c>
      <c r="M83" s="55">
        <f t="shared" si="1"/>
        <v>5.623147780714122E-3</v>
      </c>
      <c r="N83" s="2079">
        <f t="shared" si="2"/>
        <v>54.609000000000009</v>
      </c>
      <c r="O83" s="1908">
        <f t="shared" si="5"/>
        <v>0.30707447715701752</v>
      </c>
      <c r="P83" s="1908">
        <f t="shared" si="3"/>
        <v>337.38886684284728</v>
      </c>
      <c r="Q83" s="1909">
        <f t="shared" si="4"/>
        <v>18.424468629421053</v>
      </c>
    </row>
    <row r="84" spans="1:28" ht="14.25" customHeight="1">
      <c r="A84" s="2082" t="s">
        <v>195</v>
      </c>
      <c r="B84" s="2083">
        <v>1</v>
      </c>
      <c r="C84" s="2084" t="s">
        <v>60</v>
      </c>
      <c r="D84" s="2083">
        <v>100</v>
      </c>
      <c r="E84" s="2083">
        <v>1972</v>
      </c>
      <c r="F84" s="2085">
        <v>48.78</v>
      </c>
      <c r="G84" s="2085">
        <v>10.95</v>
      </c>
      <c r="H84" s="2086">
        <v>13.07</v>
      </c>
      <c r="I84" s="1866">
        <v>24.76</v>
      </c>
      <c r="J84" s="2098">
        <v>4426.41</v>
      </c>
      <c r="K84" s="2099">
        <f t="shared" si="0"/>
        <v>24.759999999999998</v>
      </c>
      <c r="L84" s="2100">
        <v>4426.41</v>
      </c>
      <c r="M84" s="2101">
        <f t="shared" si="1"/>
        <v>5.593697827358966E-3</v>
      </c>
      <c r="N84" s="2102">
        <f t="shared" si="2"/>
        <v>54.609000000000009</v>
      </c>
      <c r="O84" s="2103">
        <f t="shared" si="5"/>
        <v>0.30546624465424582</v>
      </c>
      <c r="P84" s="2103">
        <f t="shared" si="3"/>
        <v>335.62186964153796</v>
      </c>
      <c r="Q84" s="2104">
        <f t="shared" si="4"/>
        <v>18.327974679254748</v>
      </c>
    </row>
    <row r="85" spans="1:28">
      <c r="A85" s="2087"/>
      <c r="B85" s="2088">
        <v>2</v>
      </c>
      <c r="C85" s="2089" t="s">
        <v>61</v>
      </c>
      <c r="D85" s="2088">
        <v>61</v>
      </c>
      <c r="E85" s="2088">
        <v>1973</v>
      </c>
      <c r="F85" s="2090">
        <f>I85+12.09</f>
        <v>29.65</v>
      </c>
      <c r="G85" s="2090">
        <v>6.49</v>
      </c>
      <c r="H85" s="2091">
        <v>5.6</v>
      </c>
      <c r="I85" s="784">
        <v>17.559999999999999</v>
      </c>
      <c r="J85" s="2105">
        <v>2679.02</v>
      </c>
      <c r="K85" s="2106">
        <f t="shared" si="0"/>
        <v>17.559999999999999</v>
      </c>
      <c r="L85" s="2107">
        <v>2679.02</v>
      </c>
      <c r="M85" s="2108">
        <f t="shared" si="1"/>
        <v>6.5546356503497546E-3</v>
      </c>
      <c r="N85" s="2102">
        <f t="shared" si="2"/>
        <v>54.609000000000009</v>
      </c>
      <c r="O85" s="2109">
        <f t="shared" si="5"/>
        <v>0.35794209822994982</v>
      </c>
      <c r="P85" s="2109">
        <f t="shared" si="3"/>
        <v>393.27813902098529</v>
      </c>
      <c r="Q85" s="2110">
        <f t="shared" si="4"/>
        <v>21.476525893796989</v>
      </c>
    </row>
    <row r="86" spans="1:28">
      <c r="A86" s="2087"/>
      <c r="B86" s="2088">
        <v>3</v>
      </c>
      <c r="C86" s="2089" t="s">
        <v>66</v>
      </c>
      <c r="D86" s="2088">
        <v>60</v>
      </c>
      <c r="E86" s="2088">
        <v>1965</v>
      </c>
      <c r="F86" s="2090">
        <v>33.369999999999997</v>
      </c>
      <c r="G86" s="2090">
        <v>7.52</v>
      </c>
      <c r="H86" s="2091">
        <v>9.52</v>
      </c>
      <c r="I86" s="2090">
        <f>F86-G86-H86</f>
        <v>16.329999999999998</v>
      </c>
      <c r="J86" s="2105">
        <v>2708.62</v>
      </c>
      <c r="K86" s="2106">
        <f t="shared" si="0"/>
        <v>16.329999999999998</v>
      </c>
      <c r="L86" s="2107">
        <v>2708.62</v>
      </c>
      <c r="M86" s="2108">
        <f t="shared" si="1"/>
        <v>6.0289003256270715E-3</v>
      </c>
      <c r="N86" s="2102">
        <f t="shared" si="2"/>
        <v>54.609000000000009</v>
      </c>
      <c r="O86" s="2109">
        <f t="shared" si="5"/>
        <v>0.32923221788216878</v>
      </c>
      <c r="P86" s="2109">
        <f t="shared" si="3"/>
        <v>361.73401953762431</v>
      </c>
      <c r="Q86" s="2110">
        <f t="shared" si="4"/>
        <v>19.753933072930128</v>
      </c>
    </row>
    <row r="87" spans="1:28">
      <c r="A87" s="2087"/>
      <c r="B87" s="2088">
        <v>4</v>
      </c>
      <c r="C87" s="2089" t="s">
        <v>57</v>
      </c>
      <c r="D87" s="2088">
        <v>63</v>
      </c>
      <c r="E87" s="2088">
        <v>1960</v>
      </c>
      <c r="F87" s="2090">
        <f>I87+4.8574</f>
        <v>13.250999999999999</v>
      </c>
      <c r="G87" s="2090">
        <v>3.23</v>
      </c>
      <c r="H87" s="2091">
        <v>1.63</v>
      </c>
      <c r="I87" s="784">
        <v>8.3935999999999993</v>
      </c>
      <c r="J87" s="2105">
        <v>923.99</v>
      </c>
      <c r="K87" s="2106">
        <v>5.8609999999999998</v>
      </c>
      <c r="L87" s="2107">
        <v>923.99</v>
      </c>
      <c r="M87" s="2108">
        <f t="shared" si="1"/>
        <v>9.0840809965475802E-3</v>
      </c>
      <c r="N87" s="2102">
        <v>54.609000000000009</v>
      </c>
      <c r="O87" s="2109">
        <f t="shared" si="5"/>
        <v>0.49607257914046687</v>
      </c>
      <c r="P87" s="2109">
        <v>380.58853450794913</v>
      </c>
      <c r="Q87" s="2110">
        <v>20.783559280944598</v>
      </c>
    </row>
    <row r="88" spans="1:28">
      <c r="A88" s="2087"/>
      <c r="B88" s="2088">
        <v>5</v>
      </c>
      <c r="C88" s="2089" t="s">
        <v>352</v>
      </c>
      <c r="D88" s="2088">
        <v>41</v>
      </c>
      <c r="E88" s="2088">
        <v>1987</v>
      </c>
      <c r="F88" s="2090">
        <v>38.39</v>
      </c>
      <c r="G88" s="2090">
        <v>5.2</v>
      </c>
      <c r="H88" s="2091">
        <v>7.51</v>
      </c>
      <c r="I88" s="784">
        <v>25.68</v>
      </c>
      <c r="J88" s="2105">
        <v>2318.9</v>
      </c>
      <c r="K88" s="2106">
        <f t="shared" ref="K88:K113" si="6">I88/J88*L88</f>
        <v>18.312766915347797</v>
      </c>
      <c r="L88" s="2107">
        <v>1653.64</v>
      </c>
      <c r="M88" s="2108">
        <f t="shared" si="1"/>
        <v>1.107421622320928E-2</v>
      </c>
      <c r="N88" s="2102">
        <f t="shared" si="2"/>
        <v>54.609000000000009</v>
      </c>
      <c r="O88" s="2109">
        <f t="shared" si="5"/>
        <v>0.60475187373323569</v>
      </c>
      <c r="P88" s="2109">
        <f t="shared" ref="P88:P109" si="7">M88*60*1000</f>
        <v>664.45297339255683</v>
      </c>
      <c r="Q88" s="2110">
        <f t="shared" ref="Q88:Q109" si="8">P88*N88/1000</f>
        <v>36.285112423994143</v>
      </c>
    </row>
    <row r="89" spans="1:28">
      <c r="A89" s="2087"/>
      <c r="B89" s="2088">
        <v>6</v>
      </c>
      <c r="C89" s="2089" t="s">
        <v>62</v>
      </c>
      <c r="D89" s="2088">
        <v>60</v>
      </c>
      <c r="E89" s="2088">
        <v>1968</v>
      </c>
      <c r="F89" s="2090">
        <f>I89+12.13</f>
        <v>32.880000000000003</v>
      </c>
      <c r="G89" s="2090">
        <v>7.43</v>
      </c>
      <c r="H89" s="2091">
        <v>4.7</v>
      </c>
      <c r="I89" s="784">
        <v>20.75</v>
      </c>
      <c r="J89" s="2105">
        <v>2714.92</v>
      </c>
      <c r="K89" s="2106">
        <f t="shared" si="6"/>
        <v>20.75</v>
      </c>
      <c r="L89" s="2107">
        <v>2714.92</v>
      </c>
      <c r="M89" s="2108">
        <f t="shared" si="1"/>
        <v>7.6429508051802627E-3</v>
      </c>
      <c r="N89" s="2102">
        <f t="shared" si="2"/>
        <v>54.609000000000009</v>
      </c>
      <c r="O89" s="2109">
        <f t="shared" si="5"/>
        <v>0.41737390052008905</v>
      </c>
      <c r="P89" s="2109">
        <f t="shared" si="7"/>
        <v>458.57704831081577</v>
      </c>
      <c r="Q89" s="2110">
        <f t="shared" si="8"/>
        <v>25.042434031205342</v>
      </c>
    </row>
    <row r="90" spans="1:28">
      <c r="A90" s="2087"/>
      <c r="B90" s="2088">
        <v>7</v>
      </c>
      <c r="C90" s="2089" t="s">
        <v>63</v>
      </c>
      <c r="D90" s="2088">
        <v>72</v>
      </c>
      <c r="E90" s="2088">
        <v>1973</v>
      </c>
      <c r="F90" s="2090">
        <v>47.04</v>
      </c>
      <c r="G90" s="2090">
        <v>11.04</v>
      </c>
      <c r="H90" s="2091">
        <v>11.52</v>
      </c>
      <c r="I90" s="2090">
        <f>F90-G90-H90</f>
        <v>24.48</v>
      </c>
      <c r="J90" s="2105">
        <v>3784.49</v>
      </c>
      <c r="K90" s="2106">
        <f t="shared" si="6"/>
        <v>24.48</v>
      </c>
      <c r="L90" s="2107">
        <v>3784.49</v>
      </c>
      <c r="M90" s="2108">
        <f t="shared" si="1"/>
        <v>6.4685069850891402E-3</v>
      </c>
      <c r="N90" s="2102">
        <f t="shared" si="2"/>
        <v>54.609000000000009</v>
      </c>
      <c r="O90" s="2109">
        <f t="shared" si="5"/>
        <v>0.35323869794873292</v>
      </c>
      <c r="P90" s="2109">
        <f t="shared" si="7"/>
        <v>388.11041910534846</v>
      </c>
      <c r="Q90" s="2110">
        <f t="shared" si="8"/>
        <v>21.194321876923976</v>
      </c>
    </row>
    <row r="91" spans="1:28">
      <c r="A91" s="2087"/>
      <c r="B91" s="2088">
        <v>8</v>
      </c>
      <c r="C91" s="2089" t="s">
        <v>65</v>
      </c>
      <c r="D91" s="2088">
        <v>54</v>
      </c>
      <c r="E91" s="2088">
        <v>1980</v>
      </c>
      <c r="F91" s="2090">
        <v>50.42</v>
      </c>
      <c r="G91" s="2090">
        <v>6.61</v>
      </c>
      <c r="H91" s="2091">
        <v>10.82</v>
      </c>
      <c r="I91" s="784">
        <v>32.99</v>
      </c>
      <c r="J91" s="2105">
        <v>3508.9</v>
      </c>
      <c r="K91" s="2106">
        <f t="shared" si="6"/>
        <v>32.99</v>
      </c>
      <c r="L91" s="2107">
        <v>3508.9</v>
      </c>
      <c r="M91" s="2108">
        <f t="shared" si="1"/>
        <v>9.4018068340505582E-3</v>
      </c>
      <c r="N91" s="2102">
        <f t="shared" si="2"/>
        <v>54.609000000000009</v>
      </c>
      <c r="O91" s="2109">
        <f t="shared" si="5"/>
        <v>0.51342326940066707</v>
      </c>
      <c r="P91" s="2109">
        <f t="shared" si="7"/>
        <v>564.10841004303347</v>
      </c>
      <c r="Q91" s="2110">
        <f t="shared" si="8"/>
        <v>30.805396164040019</v>
      </c>
    </row>
    <row r="92" spans="1:28" ht="12.75">
      <c r="A92" s="2087"/>
      <c r="B92" s="2083">
        <v>9</v>
      </c>
      <c r="C92" s="2089" t="s">
        <v>67</v>
      </c>
      <c r="D92" s="2088">
        <v>54</v>
      </c>
      <c r="E92" s="2088">
        <v>1985</v>
      </c>
      <c r="F92" s="2090">
        <v>51.85</v>
      </c>
      <c r="G92" s="2090">
        <v>8.17</v>
      </c>
      <c r="H92" s="2091">
        <v>12.59</v>
      </c>
      <c r="I92" s="784">
        <v>31.09</v>
      </c>
      <c r="J92" s="2105">
        <v>3480.02</v>
      </c>
      <c r="K92" s="2106">
        <f t="shared" si="6"/>
        <v>31.09</v>
      </c>
      <c r="L92" s="2107">
        <v>3480.02</v>
      </c>
      <c r="M92" s="2108">
        <f t="shared" si="1"/>
        <v>8.9338567019729767E-3</v>
      </c>
      <c r="N92" s="2102">
        <f t="shared" si="2"/>
        <v>54.609000000000009</v>
      </c>
      <c r="O92" s="2109">
        <f t="shared" si="5"/>
        <v>0.48786898063804235</v>
      </c>
      <c r="P92" s="2109">
        <f t="shared" si="7"/>
        <v>536.03140211837865</v>
      </c>
      <c r="Q92" s="2110">
        <f t="shared" si="8"/>
        <v>29.272138838282547</v>
      </c>
      <c r="R92" s="152"/>
      <c r="S92" s="153"/>
      <c r="T92" s="153"/>
      <c r="U92" s="152"/>
      <c r="AB92" s="154"/>
    </row>
    <row r="93" spans="1:28" ht="12" thickBot="1">
      <c r="A93" s="2092"/>
      <c r="B93" s="2093">
        <v>10</v>
      </c>
      <c r="C93" s="2094" t="s">
        <v>64</v>
      </c>
      <c r="D93" s="2095">
        <v>61</v>
      </c>
      <c r="E93" s="2095">
        <v>1975</v>
      </c>
      <c r="F93" s="2096">
        <v>40.520000000000003</v>
      </c>
      <c r="G93" s="2096">
        <v>8.56</v>
      </c>
      <c r="H93" s="2097">
        <v>9.6</v>
      </c>
      <c r="I93" s="2096">
        <f>F93-G93-H93</f>
        <v>22.36</v>
      </c>
      <c r="J93" s="2111">
        <v>3635.15</v>
      </c>
      <c r="K93" s="2112">
        <f t="shared" si="6"/>
        <v>22.36</v>
      </c>
      <c r="L93" s="2113">
        <v>3635.15</v>
      </c>
      <c r="M93" s="2114">
        <f t="shared" si="1"/>
        <v>6.1510529139100168E-3</v>
      </c>
      <c r="N93" s="2115">
        <f t="shared" si="2"/>
        <v>54.609000000000009</v>
      </c>
      <c r="O93" s="2116">
        <f t="shared" si="5"/>
        <v>0.33590284857571218</v>
      </c>
      <c r="P93" s="2116">
        <f t="shared" si="7"/>
        <v>369.063174834601</v>
      </c>
      <c r="Q93" s="2117">
        <f t="shared" si="8"/>
        <v>20.154170914542732</v>
      </c>
    </row>
    <row r="94" spans="1:28">
      <c r="A94" s="1527" t="s">
        <v>196</v>
      </c>
      <c r="B94" s="1139">
        <v>1</v>
      </c>
      <c r="C94" s="1140" t="s">
        <v>50</v>
      </c>
      <c r="D94" s="184">
        <v>108</v>
      </c>
      <c r="E94" s="184">
        <v>1968</v>
      </c>
      <c r="F94" s="1141">
        <v>67.540000000000006</v>
      </c>
      <c r="G94" s="1142">
        <v>7.59</v>
      </c>
      <c r="H94" s="1143">
        <v>17.2</v>
      </c>
      <c r="I94" s="1141">
        <f>F94-G94-H94</f>
        <v>42.75</v>
      </c>
      <c r="J94" s="752">
        <v>2558.44</v>
      </c>
      <c r="K94" s="1141">
        <f t="shared" si="6"/>
        <v>42.750000000000007</v>
      </c>
      <c r="L94" s="1152">
        <v>2558.44</v>
      </c>
      <c r="M94" s="1153">
        <f t="shared" si="1"/>
        <v>1.6709401041259519E-2</v>
      </c>
      <c r="N94" s="1154">
        <f t="shared" si="2"/>
        <v>54.609000000000009</v>
      </c>
      <c r="O94" s="754">
        <f t="shared" si="5"/>
        <v>0.91248368146214121</v>
      </c>
      <c r="P94" s="754">
        <f t="shared" si="7"/>
        <v>1002.5640624755712</v>
      </c>
      <c r="Q94" s="755">
        <f t="shared" si="8"/>
        <v>54.749020887728477</v>
      </c>
    </row>
    <row r="95" spans="1:28" ht="12.75" customHeight="1">
      <c r="A95" s="1528"/>
      <c r="B95" s="1144">
        <v>2</v>
      </c>
      <c r="C95" s="1145" t="s">
        <v>45</v>
      </c>
      <c r="D95" s="179">
        <v>59</v>
      </c>
      <c r="E95" s="179">
        <v>1981</v>
      </c>
      <c r="F95" s="1146">
        <v>56.5</v>
      </c>
      <c r="G95" s="1146">
        <v>7.32</v>
      </c>
      <c r="H95" s="1147">
        <v>9.6</v>
      </c>
      <c r="I95" s="1146">
        <f>F95-G95-H95</f>
        <v>39.58</v>
      </c>
      <c r="J95" s="617">
        <v>3418.76</v>
      </c>
      <c r="K95" s="1146">
        <f t="shared" si="6"/>
        <v>38.856650481461109</v>
      </c>
      <c r="L95" s="1155">
        <v>3356.28</v>
      </c>
      <c r="M95" s="1156">
        <f t="shared" si="1"/>
        <v>1.15772970316723E-2</v>
      </c>
      <c r="N95" s="1157">
        <f t="shared" si="2"/>
        <v>54.609000000000009</v>
      </c>
      <c r="O95" s="619">
        <f t="shared" si="5"/>
        <v>0.63222461360259274</v>
      </c>
      <c r="P95" s="619">
        <f t="shared" si="7"/>
        <v>694.63782190033805</v>
      </c>
      <c r="Q95" s="620">
        <f t="shared" si="8"/>
        <v>37.933476816155569</v>
      </c>
    </row>
    <row r="96" spans="1:28" ht="12.75" customHeight="1">
      <c r="A96" s="1528"/>
      <c r="B96" s="1144">
        <v>3</v>
      </c>
      <c r="C96" s="1145" t="s">
        <v>44</v>
      </c>
      <c r="D96" s="179">
        <v>57</v>
      </c>
      <c r="E96" s="179">
        <v>1982</v>
      </c>
      <c r="F96" s="1146">
        <v>68.510000000000005</v>
      </c>
      <c r="G96" s="1146">
        <v>7.93</v>
      </c>
      <c r="H96" s="1147">
        <v>8.64</v>
      </c>
      <c r="I96" s="1146">
        <f>F96-G96-H96</f>
        <v>51.940000000000005</v>
      </c>
      <c r="J96" s="617">
        <v>3486.09</v>
      </c>
      <c r="K96" s="1146">
        <f t="shared" si="6"/>
        <v>51.940000000000005</v>
      </c>
      <c r="L96" s="1155">
        <v>3486.09</v>
      </c>
      <c r="M96" s="1156">
        <f t="shared" si="1"/>
        <v>1.4899213732290332E-2</v>
      </c>
      <c r="N96" s="1157">
        <f t="shared" si="2"/>
        <v>54.609000000000009</v>
      </c>
      <c r="O96" s="619">
        <f t="shared" si="5"/>
        <v>0.81363116270664293</v>
      </c>
      <c r="P96" s="619">
        <f t="shared" si="7"/>
        <v>893.95282393741991</v>
      </c>
      <c r="Q96" s="620">
        <f t="shared" si="8"/>
        <v>48.817869762398573</v>
      </c>
    </row>
    <row r="97" spans="1:17" ht="12.75" customHeight="1">
      <c r="A97" s="1528"/>
      <c r="B97" s="1144">
        <v>4</v>
      </c>
      <c r="C97" s="1145" t="s">
        <v>47</v>
      </c>
      <c r="D97" s="179">
        <v>107</v>
      </c>
      <c r="E97" s="179">
        <v>1974</v>
      </c>
      <c r="F97" s="1146">
        <v>61.58</v>
      </c>
      <c r="G97" s="1146">
        <v>8.81</v>
      </c>
      <c r="H97" s="1147">
        <v>17.12</v>
      </c>
      <c r="I97" s="1146">
        <f>F97-G97-H97</f>
        <v>35.649999999999991</v>
      </c>
      <c r="J97" s="617">
        <v>2559.98</v>
      </c>
      <c r="K97" s="1146">
        <f t="shared" si="6"/>
        <v>34.857616856381682</v>
      </c>
      <c r="L97" s="1155">
        <v>2503.08</v>
      </c>
      <c r="M97" s="1156">
        <f t="shared" si="1"/>
        <v>1.3925890046015981E-2</v>
      </c>
      <c r="N97" s="1157">
        <f t="shared" si="2"/>
        <v>54.609000000000009</v>
      </c>
      <c r="O97" s="619">
        <f t="shared" si="5"/>
        <v>0.76047892952288687</v>
      </c>
      <c r="P97" s="619">
        <f t="shared" si="7"/>
        <v>835.55340276095876</v>
      </c>
      <c r="Q97" s="620">
        <f t="shared" si="8"/>
        <v>45.628735771373208</v>
      </c>
    </row>
    <row r="98" spans="1:17" ht="12.75" customHeight="1">
      <c r="A98" s="1528"/>
      <c r="B98" s="1144">
        <v>5</v>
      </c>
      <c r="C98" s="1145" t="s">
        <v>306</v>
      </c>
      <c r="D98" s="179">
        <v>54</v>
      </c>
      <c r="E98" s="179">
        <v>1987</v>
      </c>
      <c r="F98" s="1146">
        <f>I98+16.52</f>
        <v>47.239999999999995</v>
      </c>
      <c r="G98" s="1146">
        <v>5.51</v>
      </c>
      <c r="H98" s="1147">
        <v>11.01</v>
      </c>
      <c r="I98" s="784">
        <v>30.72</v>
      </c>
      <c r="J98" s="617">
        <v>2177.62</v>
      </c>
      <c r="K98" s="1146">
        <f t="shared" si="6"/>
        <v>30.72</v>
      </c>
      <c r="L98" s="1155">
        <v>2177.62</v>
      </c>
      <c r="M98" s="1156">
        <f t="shared" si="1"/>
        <v>1.4107144497203369E-2</v>
      </c>
      <c r="N98" s="1157">
        <f t="shared" si="2"/>
        <v>54.609000000000009</v>
      </c>
      <c r="O98" s="619">
        <f t="shared" si="5"/>
        <v>0.77037705384777888</v>
      </c>
      <c r="P98" s="619">
        <f t="shared" si="7"/>
        <v>846.4286698322021</v>
      </c>
      <c r="Q98" s="620">
        <f t="shared" si="8"/>
        <v>46.222623230866731</v>
      </c>
    </row>
    <row r="99" spans="1:17" ht="12.75" customHeight="1">
      <c r="A99" s="1528"/>
      <c r="B99" s="1144">
        <v>6</v>
      </c>
      <c r="C99" s="1145" t="s">
        <v>48</v>
      </c>
      <c r="D99" s="179">
        <v>118</v>
      </c>
      <c r="E99" s="179">
        <v>1961</v>
      </c>
      <c r="F99" s="1146">
        <v>49.74</v>
      </c>
      <c r="G99" s="1146">
        <v>10.02</v>
      </c>
      <c r="H99" s="1147">
        <v>0</v>
      </c>
      <c r="I99" s="1146">
        <f>F99-G99-H99</f>
        <v>39.72</v>
      </c>
      <c r="J99" s="617">
        <v>2620.23</v>
      </c>
      <c r="K99" s="1146">
        <f t="shared" si="6"/>
        <v>39.72</v>
      </c>
      <c r="L99" s="1155">
        <v>2620.23</v>
      </c>
      <c r="M99" s="1156">
        <f t="shared" si="1"/>
        <v>1.5158974593833365E-2</v>
      </c>
      <c r="N99" s="1157">
        <f t="shared" si="2"/>
        <v>54.609000000000009</v>
      </c>
      <c r="O99" s="619">
        <f t="shared" si="5"/>
        <v>0.82781644359464635</v>
      </c>
      <c r="P99" s="619">
        <f t="shared" si="7"/>
        <v>909.53847563000193</v>
      </c>
      <c r="Q99" s="620">
        <f t="shared" si="8"/>
        <v>49.668986615678783</v>
      </c>
    </row>
    <row r="100" spans="1:17" s="42" customFormat="1" ht="12.75" customHeight="1">
      <c r="A100" s="1528"/>
      <c r="B100" s="1148">
        <v>7</v>
      </c>
      <c r="C100" s="1145" t="s">
        <v>46</v>
      </c>
      <c r="D100" s="179">
        <v>47</v>
      </c>
      <c r="E100" s="179">
        <v>1979</v>
      </c>
      <c r="F100" s="1146">
        <v>64.03</v>
      </c>
      <c r="G100" s="1146">
        <v>7.88</v>
      </c>
      <c r="H100" s="1147">
        <v>7.78</v>
      </c>
      <c r="I100" s="1146">
        <f>F100-G100-H100</f>
        <v>48.37</v>
      </c>
      <c r="J100" s="617">
        <v>2974.8700000000003</v>
      </c>
      <c r="K100" s="1146">
        <f t="shared" si="6"/>
        <v>47.44954777855839</v>
      </c>
      <c r="L100" s="1155">
        <v>2918.26</v>
      </c>
      <c r="M100" s="1156">
        <f t="shared" si="1"/>
        <v>1.6259534030058455E-2</v>
      </c>
      <c r="N100" s="1157">
        <f t="shared" si="2"/>
        <v>54.609000000000009</v>
      </c>
      <c r="O100" s="619">
        <f t="shared" si="5"/>
        <v>0.88791689384746231</v>
      </c>
      <c r="P100" s="619">
        <f t="shared" si="7"/>
        <v>975.57204180350732</v>
      </c>
      <c r="Q100" s="620">
        <f t="shared" si="8"/>
        <v>53.275013630847738</v>
      </c>
    </row>
    <row r="101" spans="1:17" ht="12.75" customHeight="1">
      <c r="A101" s="1528"/>
      <c r="B101" s="1139">
        <v>8</v>
      </c>
      <c r="C101" s="1145" t="s">
        <v>49</v>
      </c>
      <c r="D101" s="179">
        <v>38</v>
      </c>
      <c r="E101" s="179">
        <v>1990</v>
      </c>
      <c r="F101" s="1146">
        <v>20.64</v>
      </c>
      <c r="G101" s="1146">
        <v>6.22</v>
      </c>
      <c r="H101" s="1147">
        <v>7.9</v>
      </c>
      <c r="I101" s="784">
        <v>6.25</v>
      </c>
      <c r="J101" s="617">
        <v>2118.5700000000002</v>
      </c>
      <c r="K101" s="1146">
        <f t="shared" si="6"/>
        <v>6.25</v>
      </c>
      <c r="L101" s="1155">
        <v>2118.5700000000002</v>
      </c>
      <c r="M101" s="1156">
        <f t="shared" si="1"/>
        <v>2.9501031356056204E-3</v>
      </c>
      <c r="N101" s="1157">
        <f t="shared" si="2"/>
        <v>54.609000000000009</v>
      </c>
      <c r="O101" s="619">
        <f t="shared" si="5"/>
        <v>0.16110218213228736</v>
      </c>
      <c r="P101" s="619">
        <f t="shared" si="7"/>
        <v>177.00618813633722</v>
      </c>
      <c r="Q101" s="620">
        <f t="shared" si="8"/>
        <v>9.6661309279372407</v>
      </c>
    </row>
    <row r="102" spans="1:17" s="42" customFormat="1" ht="12.75" customHeight="1">
      <c r="A102" s="1528"/>
      <c r="B102" s="1148">
        <v>9</v>
      </c>
      <c r="C102" s="1145" t="s">
        <v>68</v>
      </c>
      <c r="D102" s="179">
        <v>47</v>
      </c>
      <c r="E102" s="179">
        <v>1981</v>
      </c>
      <c r="F102" s="1146">
        <v>66.510000000000005</v>
      </c>
      <c r="G102" s="1146">
        <v>5.94</v>
      </c>
      <c r="H102" s="1147">
        <v>10.44</v>
      </c>
      <c r="I102" s="784">
        <v>50.13</v>
      </c>
      <c r="J102" s="617">
        <v>2980.63</v>
      </c>
      <c r="K102" s="1146">
        <f t="shared" si="6"/>
        <v>47.998243458597678</v>
      </c>
      <c r="L102" s="1155">
        <v>2853.88</v>
      </c>
      <c r="M102" s="1156">
        <f t="shared" si="1"/>
        <v>1.6818592042621861E-2</v>
      </c>
      <c r="N102" s="1157">
        <f t="shared" si="2"/>
        <v>54.609000000000009</v>
      </c>
      <c r="O102" s="619">
        <f t="shared" si="5"/>
        <v>0.91844649285553737</v>
      </c>
      <c r="P102" s="619">
        <f t="shared" si="7"/>
        <v>1009.1155225573116</v>
      </c>
      <c r="Q102" s="620">
        <f t="shared" si="8"/>
        <v>55.106789571332236</v>
      </c>
    </row>
    <row r="103" spans="1:17" ht="12.75" customHeight="1" thickBot="1">
      <c r="A103" s="1529"/>
      <c r="B103" s="1149">
        <v>10</v>
      </c>
      <c r="C103" s="1150" t="s">
        <v>51</v>
      </c>
      <c r="D103" s="180">
        <v>92</v>
      </c>
      <c r="E103" s="180">
        <v>1991</v>
      </c>
      <c r="F103" s="182">
        <v>79.349999999999994</v>
      </c>
      <c r="G103" s="182">
        <v>9.01</v>
      </c>
      <c r="H103" s="1151">
        <v>15.12</v>
      </c>
      <c r="I103" s="182">
        <f>F103-G103-H103</f>
        <v>55.219999999999992</v>
      </c>
      <c r="J103" s="635">
        <v>3723.66</v>
      </c>
      <c r="K103" s="182">
        <f t="shared" si="6"/>
        <v>52.623058711053098</v>
      </c>
      <c r="L103" s="1158">
        <v>3548.54</v>
      </c>
      <c r="M103" s="183">
        <f t="shared" si="1"/>
        <v>1.4829495711208862E-2</v>
      </c>
      <c r="N103" s="2118">
        <f t="shared" si="2"/>
        <v>54.609000000000009</v>
      </c>
      <c r="O103" s="637">
        <f t="shared" si="5"/>
        <v>0.80982393129340491</v>
      </c>
      <c r="P103" s="637">
        <f t="shared" si="7"/>
        <v>889.76974267253172</v>
      </c>
      <c r="Q103" s="638">
        <f t="shared" si="8"/>
        <v>48.589435877604295</v>
      </c>
    </row>
    <row r="104" spans="1:17">
      <c r="A104" s="2119" t="s">
        <v>197</v>
      </c>
      <c r="B104" s="2120">
        <v>1</v>
      </c>
      <c r="C104" s="2121" t="s">
        <v>71</v>
      </c>
      <c r="D104" s="2122">
        <v>28</v>
      </c>
      <c r="E104" s="2122">
        <v>1957</v>
      </c>
      <c r="F104" s="2123">
        <f>I104</f>
        <v>28.35</v>
      </c>
      <c r="G104" s="2123"/>
      <c r="H104" s="2124"/>
      <c r="I104" s="1867">
        <v>28.35</v>
      </c>
      <c r="J104" s="2138">
        <v>1461.6000000000001</v>
      </c>
      <c r="K104" s="2123">
        <f t="shared" si="6"/>
        <v>25.219202586206897</v>
      </c>
      <c r="L104" s="2139">
        <v>1300.19</v>
      </c>
      <c r="M104" s="2140">
        <f t="shared" si="1"/>
        <v>1.9396551724137932E-2</v>
      </c>
      <c r="N104" s="2141">
        <f t="shared" si="2"/>
        <v>54.609000000000009</v>
      </c>
      <c r="O104" s="1923">
        <f t="shared" si="5"/>
        <v>1.0592262931034484</v>
      </c>
      <c r="P104" s="1923">
        <f t="shared" si="7"/>
        <v>1163.7931034482758</v>
      </c>
      <c r="Q104" s="2142">
        <f t="shared" si="8"/>
        <v>63.553577586206906</v>
      </c>
    </row>
    <row r="105" spans="1:17" ht="12.75" customHeight="1">
      <c r="A105" s="2125"/>
      <c r="B105" s="2126">
        <v>2</v>
      </c>
      <c r="C105" s="2127" t="s">
        <v>53</v>
      </c>
      <c r="D105" s="1244">
        <v>103</v>
      </c>
      <c r="E105" s="1244">
        <v>1972</v>
      </c>
      <c r="F105" s="2128">
        <v>62.77</v>
      </c>
      <c r="G105" s="2123">
        <v>6.99</v>
      </c>
      <c r="H105" s="2129">
        <v>15.86</v>
      </c>
      <c r="I105" s="2128">
        <f>F105-G105-H105</f>
        <v>39.92</v>
      </c>
      <c r="J105" s="2143">
        <v>2560.65</v>
      </c>
      <c r="K105" s="2128">
        <f t="shared" si="6"/>
        <v>38.403736863686952</v>
      </c>
      <c r="L105" s="2144">
        <v>2463.39</v>
      </c>
      <c r="M105" s="2145">
        <f t="shared" si="1"/>
        <v>1.5589791654462734E-2</v>
      </c>
      <c r="N105" s="2141">
        <f t="shared" si="2"/>
        <v>54.609000000000009</v>
      </c>
      <c r="O105" s="2146">
        <f t="shared" si="5"/>
        <v>0.85134293245855563</v>
      </c>
      <c r="P105" s="2146">
        <f t="shared" si="7"/>
        <v>935.38749926776416</v>
      </c>
      <c r="Q105" s="2147">
        <f t="shared" si="8"/>
        <v>51.080575947513339</v>
      </c>
    </row>
    <row r="106" spans="1:17" ht="12.75" customHeight="1">
      <c r="A106" s="2125"/>
      <c r="B106" s="2126">
        <v>3</v>
      </c>
      <c r="C106" s="2127" t="s">
        <v>52</v>
      </c>
      <c r="D106" s="1244">
        <v>77</v>
      </c>
      <c r="E106" s="1244">
        <v>1960</v>
      </c>
      <c r="F106" s="2128">
        <v>38.729999999999997</v>
      </c>
      <c r="G106" s="2128">
        <v>4.4400000000000004</v>
      </c>
      <c r="H106" s="2129">
        <v>1.1599999999999999</v>
      </c>
      <c r="I106" s="2128">
        <f>F106-G106-H106</f>
        <v>33.130000000000003</v>
      </c>
      <c r="J106" s="2143">
        <v>1264.2</v>
      </c>
      <c r="K106" s="2128">
        <f t="shared" si="6"/>
        <v>32.726685097294734</v>
      </c>
      <c r="L106" s="2144">
        <v>1248.81</v>
      </c>
      <c r="M106" s="2145">
        <f t="shared" si="1"/>
        <v>2.6206296472077204E-2</v>
      </c>
      <c r="N106" s="2141">
        <f t="shared" si="2"/>
        <v>54.609000000000009</v>
      </c>
      <c r="O106" s="2146">
        <f t="shared" si="5"/>
        <v>1.4310996440436643</v>
      </c>
      <c r="P106" s="2146">
        <f t="shared" si="7"/>
        <v>1572.3777883246321</v>
      </c>
      <c r="Q106" s="2147">
        <f t="shared" si="8"/>
        <v>85.865978642619837</v>
      </c>
    </row>
    <row r="107" spans="1:17" ht="12.75" customHeight="1">
      <c r="A107" s="2125"/>
      <c r="B107" s="2126">
        <v>4</v>
      </c>
      <c r="C107" s="2127" t="s">
        <v>72</v>
      </c>
      <c r="D107" s="1244">
        <v>18</v>
      </c>
      <c r="E107" s="1244">
        <v>1959</v>
      </c>
      <c r="F107" s="2128">
        <v>27.33</v>
      </c>
      <c r="G107" s="2128">
        <v>2.16</v>
      </c>
      <c r="H107" s="2129"/>
      <c r="I107" s="2128">
        <f>F107-G107-H107</f>
        <v>25.169999999999998</v>
      </c>
      <c r="J107" s="2143">
        <v>963.76</v>
      </c>
      <c r="K107" s="2128">
        <f t="shared" si="6"/>
        <v>25.169999999999998</v>
      </c>
      <c r="L107" s="2144">
        <v>963.76</v>
      </c>
      <c r="M107" s="2145">
        <f t="shared" si="1"/>
        <v>2.6116460529592427E-2</v>
      </c>
      <c r="N107" s="2141">
        <f t="shared" si="2"/>
        <v>54.609000000000009</v>
      </c>
      <c r="O107" s="2146">
        <f t="shared" si="5"/>
        <v>1.4261937930605131</v>
      </c>
      <c r="P107" s="2146">
        <f t="shared" si="7"/>
        <v>1566.9876317755457</v>
      </c>
      <c r="Q107" s="2147">
        <f t="shared" si="8"/>
        <v>85.571627583630786</v>
      </c>
    </row>
    <row r="108" spans="1:17" ht="12.75" customHeight="1">
      <c r="A108" s="2125"/>
      <c r="B108" s="2126">
        <v>5</v>
      </c>
      <c r="C108" s="2127" t="s">
        <v>55</v>
      </c>
      <c r="D108" s="1244">
        <v>25</v>
      </c>
      <c r="E108" s="1244">
        <v>1957</v>
      </c>
      <c r="F108" s="2128">
        <f>I108</f>
        <v>37.56</v>
      </c>
      <c r="G108" s="2128"/>
      <c r="H108" s="2129"/>
      <c r="I108" s="1121">
        <v>37.56</v>
      </c>
      <c r="J108" s="2143">
        <v>1561.46</v>
      </c>
      <c r="K108" s="2128">
        <f t="shared" si="6"/>
        <v>37.56</v>
      </c>
      <c r="L108" s="2144">
        <v>1561.46</v>
      </c>
      <c r="M108" s="2145">
        <f t="shared" si="1"/>
        <v>2.4054410615705814E-2</v>
      </c>
      <c r="N108" s="2141">
        <f t="shared" si="2"/>
        <v>54.609000000000009</v>
      </c>
      <c r="O108" s="2146">
        <f t="shared" si="5"/>
        <v>1.313587309313079</v>
      </c>
      <c r="P108" s="2146">
        <f t="shared" si="7"/>
        <v>1443.2646369423489</v>
      </c>
      <c r="Q108" s="2147">
        <f t="shared" si="8"/>
        <v>78.815238558784756</v>
      </c>
    </row>
    <row r="109" spans="1:17" ht="12.75" customHeight="1">
      <c r="A109" s="2125"/>
      <c r="B109" s="2126">
        <v>6</v>
      </c>
      <c r="C109" s="2127" t="s">
        <v>54</v>
      </c>
      <c r="D109" s="1244">
        <v>55</v>
      </c>
      <c r="E109" s="1244">
        <v>1977</v>
      </c>
      <c r="F109" s="2128">
        <v>58.34</v>
      </c>
      <c r="G109" s="2128">
        <v>4.66</v>
      </c>
      <c r="H109" s="2129">
        <v>8.56</v>
      </c>
      <c r="I109" s="2128">
        <f>F109-G109-H109</f>
        <v>45.120000000000005</v>
      </c>
      <c r="J109" s="2143">
        <v>2217.3200000000002</v>
      </c>
      <c r="K109" s="2128">
        <f t="shared" si="6"/>
        <v>45.120000000000005</v>
      </c>
      <c r="L109" s="2144">
        <v>2217.3200000000002</v>
      </c>
      <c r="M109" s="2145">
        <f t="shared" si="1"/>
        <v>2.0348889650569156E-2</v>
      </c>
      <c r="N109" s="2141">
        <f t="shared" si="2"/>
        <v>54.609000000000009</v>
      </c>
      <c r="O109" s="2146">
        <f t="shared" si="5"/>
        <v>1.1112325149279312</v>
      </c>
      <c r="P109" s="2146">
        <f t="shared" si="7"/>
        <v>1220.9333790341495</v>
      </c>
      <c r="Q109" s="2147">
        <f t="shared" si="8"/>
        <v>66.673950895675887</v>
      </c>
    </row>
    <row r="110" spans="1:17" ht="12.75" customHeight="1">
      <c r="A110" s="2125"/>
      <c r="B110" s="2126">
        <v>7</v>
      </c>
      <c r="C110" s="2127" t="s">
        <v>73</v>
      </c>
      <c r="D110" s="1244">
        <v>20</v>
      </c>
      <c r="E110" s="1244">
        <v>1959</v>
      </c>
      <c r="F110" s="2128">
        <v>21.28</v>
      </c>
      <c r="G110" s="2128">
        <v>2.75</v>
      </c>
      <c r="H110" s="2129"/>
      <c r="I110" s="2128">
        <f>F110-G110-H110</f>
        <v>18.53</v>
      </c>
      <c r="J110" s="2143">
        <v>985.37</v>
      </c>
      <c r="K110" s="2128">
        <f t="shared" si="6"/>
        <v>18.53</v>
      </c>
      <c r="L110" s="2144">
        <v>985.37</v>
      </c>
      <c r="M110" s="2145">
        <f t="shared" si="1"/>
        <v>1.880511888935121E-2</v>
      </c>
      <c r="N110" s="2141">
        <f t="shared" si="2"/>
        <v>54.609000000000009</v>
      </c>
      <c r="O110" s="2146">
        <f t="shared" si="5"/>
        <v>1.0269287374285805</v>
      </c>
      <c r="P110" s="2146">
        <f>M110*60*1000</f>
        <v>1128.3071333610726</v>
      </c>
      <c r="Q110" s="2147">
        <f>P110*N110/1000</f>
        <v>61.615724245714823</v>
      </c>
    </row>
    <row r="111" spans="1:17" ht="13.5" customHeight="1">
      <c r="A111" s="2125"/>
      <c r="B111" s="2130">
        <v>8</v>
      </c>
      <c r="C111" s="2127" t="s">
        <v>763</v>
      </c>
      <c r="D111" s="1244">
        <v>29</v>
      </c>
      <c r="E111" s="1244">
        <v>1959</v>
      </c>
      <c r="F111" s="2128">
        <v>24.74</v>
      </c>
      <c r="G111" s="2128">
        <v>3.79</v>
      </c>
      <c r="H111" s="2129"/>
      <c r="I111" s="2128">
        <f>F111-G111-H111</f>
        <v>20.95</v>
      </c>
      <c r="J111" s="2143">
        <v>1470.5</v>
      </c>
      <c r="K111" s="2128">
        <f t="shared" si="6"/>
        <v>20.95</v>
      </c>
      <c r="L111" s="2144">
        <v>1470.5</v>
      </c>
      <c r="M111" s="2145">
        <f t="shared" si="1"/>
        <v>1.4246854811288677E-2</v>
      </c>
      <c r="N111" s="2141">
        <f t="shared" si="2"/>
        <v>54.609000000000009</v>
      </c>
      <c r="O111" s="2146">
        <f t="shared" si="5"/>
        <v>0.77800649438966352</v>
      </c>
      <c r="P111" s="2146">
        <f>M111*60*1000</f>
        <v>854.81128867732059</v>
      </c>
      <c r="Q111" s="2147">
        <f>P111*N111/1000</f>
        <v>46.680389663379806</v>
      </c>
    </row>
    <row r="112" spans="1:17" ht="12.75" customHeight="1">
      <c r="A112" s="2125"/>
      <c r="B112" s="2126">
        <v>9</v>
      </c>
      <c r="C112" s="2127" t="s">
        <v>56</v>
      </c>
      <c r="D112" s="1244">
        <v>19</v>
      </c>
      <c r="E112" s="1244">
        <v>1959</v>
      </c>
      <c r="F112" s="2128">
        <v>1.31</v>
      </c>
      <c r="G112" s="2128">
        <v>1.31</v>
      </c>
      <c r="H112" s="2129"/>
      <c r="I112" s="2128">
        <f>F112-G112-H112</f>
        <v>0</v>
      </c>
      <c r="J112" s="2143">
        <v>1005.84</v>
      </c>
      <c r="K112" s="2128">
        <f t="shared" si="6"/>
        <v>0</v>
      </c>
      <c r="L112" s="2144">
        <v>1005.84</v>
      </c>
      <c r="M112" s="2145">
        <f t="shared" si="1"/>
        <v>0</v>
      </c>
      <c r="N112" s="2141">
        <f t="shared" si="2"/>
        <v>54.609000000000009</v>
      </c>
      <c r="O112" s="2146">
        <f t="shared" si="5"/>
        <v>0</v>
      </c>
      <c r="P112" s="2146">
        <f>M112*60*1000</f>
        <v>0</v>
      </c>
      <c r="Q112" s="2147">
        <f>P112*N112/1000</f>
        <v>0</v>
      </c>
    </row>
    <row r="113" spans="1:17" ht="12.75" customHeight="1" thickBot="1">
      <c r="A113" s="2131"/>
      <c r="B113" s="2132">
        <v>10</v>
      </c>
      <c r="C113" s="2133" t="s">
        <v>74</v>
      </c>
      <c r="D113" s="2134">
        <v>8</v>
      </c>
      <c r="E113" s="2134">
        <v>1901</v>
      </c>
      <c r="F113" s="2135">
        <f>I113</f>
        <v>8.7460000000000004</v>
      </c>
      <c r="G113" s="2136"/>
      <c r="H113" s="2137"/>
      <c r="I113" s="1122">
        <v>8.7460000000000004</v>
      </c>
      <c r="J113" s="2148">
        <v>330.14</v>
      </c>
      <c r="K113" s="2136">
        <f t="shared" si="6"/>
        <v>7.8018325558853823</v>
      </c>
      <c r="L113" s="2149">
        <v>294.5</v>
      </c>
      <c r="M113" s="2145">
        <f t="shared" si="1"/>
        <v>2.6491791361240687E-2</v>
      </c>
      <c r="N113" s="2141">
        <f t="shared" si="2"/>
        <v>54.609000000000009</v>
      </c>
      <c r="O113" s="2146">
        <f t="shared" si="5"/>
        <v>1.4466902344459929</v>
      </c>
      <c r="P113" s="2150">
        <f>M113*60*1000</f>
        <v>1589.5074816744411</v>
      </c>
      <c r="Q113" s="2151">
        <f>P113*N113/1000</f>
        <v>86.801414066759563</v>
      </c>
    </row>
    <row r="114" spans="1:17">
      <c r="C114" s="1"/>
    </row>
    <row r="115" spans="1:17">
      <c r="A115" s="5" t="s">
        <v>131</v>
      </c>
      <c r="B115" s="166" t="s">
        <v>132</v>
      </c>
      <c r="C115" s="1"/>
      <c r="D115" s="1"/>
      <c r="E115" s="1"/>
    </row>
    <row r="116" spans="1:17">
      <c r="A116" s="634"/>
      <c r="B116" s="166" t="s">
        <v>133</v>
      </c>
      <c r="C116" s="1"/>
      <c r="D116" s="1"/>
      <c r="E116" s="1"/>
    </row>
    <row r="121" spans="1:17" s="10" customFormat="1" ht="16.5" customHeight="1">
      <c r="A121" s="1442" t="s">
        <v>286</v>
      </c>
      <c r="B121" s="1442"/>
      <c r="C121" s="1442"/>
      <c r="D121" s="1442"/>
      <c r="E121" s="1442"/>
      <c r="F121" s="1442"/>
      <c r="G121" s="1442"/>
      <c r="H121" s="1442"/>
      <c r="I121" s="1442"/>
      <c r="J121" s="1442"/>
      <c r="K121" s="1442"/>
      <c r="L121" s="1442"/>
      <c r="M121" s="1442"/>
      <c r="N121" s="1442"/>
      <c r="O121" s="1442"/>
      <c r="P121" s="1442"/>
      <c r="Q121" s="1442"/>
    </row>
    <row r="122" spans="1:17" s="10" customFormat="1" ht="14.25" customHeight="1" thickBot="1">
      <c r="A122" s="747"/>
      <c r="B122" s="747"/>
      <c r="C122" s="747"/>
      <c r="D122" s="747"/>
      <c r="E122" s="1420" t="s">
        <v>323</v>
      </c>
      <c r="F122" s="1420"/>
      <c r="G122" s="1420"/>
      <c r="H122" s="1420"/>
      <c r="I122" s="747">
        <v>4.4000000000000004</v>
      </c>
      <c r="J122" s="747" t="s">
        <v>322</v>
      </c>
      <c r="K122" s="747" t="s">
        <v>324</v>
      </c>
      <c r="L122" s="748">
        <v>408</v>
      </c>
      <c r="M122" s="747"/>
      <c r="N122" s="747"/>
      <c r="O122" s="747"/>
      <c r="P122" s="747"/>
      <c r="Q122" s="747"/>
    </row>
    <row r="123" spans="1:17">
      <c r="A123" s="1479" t="s">
        <v>1</v>
      </c>
      <c r="B123" s="1423" t="s">
        <v>0</v>
      </c>
      <c r="C123" s="1425" t="s">
        <v>2</v>
      </c>
      <c r="D123" s="1425" t="s">
        <v>3</v>
      </c>
      <c r="E123" s="1425" t="s">
        <v>11</v>
      </c>
      <c r="F123" s="1428" t="s">
        <v>12</v>
      </c>
      <c r="G123" s="1429"/>
      <c r="H123" s="1429"/>
      <c r="I123" s="1430"/>
      <c r="J123" s="1425" t="s">
        <v>4</v>
      </c>
      <c r="K123" s="1425" t="s">
        <v>13</v>
      </c>
      <c r="L123" s="1425" t="s">
        <v>5</v>
      </c>
      <c r="M123" s="1425" t="s">
        <v>6</v>
      </c>
      <c r="N123" s="1425" t="s">
        <v>14</v>
      </c>
      <c r="O123" s="1452" t="s">
        <v>15</v>
      </c>
      <c r="P123" s="1425" t="s">
        <v>22</v>
      </c>
      <c r="Q123" s="1433" t="s">
        <v>23</v>
      </c>
    </row>
    <row r="124" spans="1:17" ht="33.75">
      <c r="A124" s="1480"/>
      <c r="B124" s="1424"/>
      <c r="C124" s="1426"/>
      <c r="D124" s="1427"/>
      <c r="E124" s="1427"/>
      <c r="F124" s="483" t="s">
        <v>16</v>
      </c>
      <c r="G124" s="483" t="s">
        <v>17</v>
      </c>
      <c r="H124" s="483" t="s">
        <v>18</v>
      </c>
      <c r="I124" s="483" t="s">
        <v>19</v>
      </c>
      <c r="J124" s="1427"/>
      <c r="K124" s="1427"/>
      <c r="L124" s="1427"/>
      <c r="M124" s="1427"/>
      <c r="N124" s="1427"/>
      <c r="O124" s="1453"/>
      <c r="P124" s="1427"/>
      <c r="Q124" s="1434"/>
    </row>
    <row r="125" spans="1:17">
      <c r="A125" s="1481"/>
      <c r="B125" s="1482"/>
      <c r="C125" s="1427"/>
      <c r="D125" s="87" t="s">
        <v>7</v>
      </c>
      <c r="E125" s="87" t="s">
        <v>8</v>
      </c>
      <c r="F125" s="87" t="s">
        <v>9</v>
      </c>
      <c r="G125" s="87" t="s">
        <v>9</v>
      </c>
      <c r="H125" s="87" t="s">
        <v>9</v>
      </c>
      <c r="I125" s="87" t="s">
        <v>9</v>
      </c>
      <c r="J125" s="87" t="s">
        <v>20</v>
      </c>
      <c r="K125" s="87" t="s">
        <v>9</v>
      </c>
      <c r="L125" s="87" t="s">
        <v>20</v>
      </c>
      <c r="M125" s="87" t="s">
        <v>69</v>
      </c>
      <c r="N125" s="87" t="s">
        <v>359</v>
      </c>
      <c r="O125" s="87" t="s">
        <v>360</v>
      </c>
      <c r="P125" s="88" t="s">
        <v>24</v>
      </c>
      <c r="Q125" s="89" t="s">
        <v>361</v>
      </c>
    </row>
    <row r="126" spans="1:17" ht="12" thickBot="1">
      <c r="A126" s="703">
        <v>1</v>
      </c>
      <c r="B126" s="704">
        <v>2</v>
      </c>
      <c r="C126" s="705">
        <v>3</v>
      </c>
      <c r="D126" s="706">
        <v>4</v>
      </c>
      <c r="E126" s="706">
        <v>5</v>
      </c>
      <c r="F126" s="706">
        <v>6</v>
      </c>
      <c r="G126" s="706">
        <v>7</v>
      </c>
      <c r="H126" s="706">
        <v>8</v>
      </c>
      <c r="I126" s="706">
        <v>9</v>
      </c>
      <c r="J126" s="706">
        <v>10</v>
      </c>
      <c r="K126" s="706">
        <v>11</v>
      </c>
      <c r="L126" s="705">
        <v>12</v>
      </c>
      <c r="M126" s="706">
        <v>13</v>
      </c>
      <c r="N126" s="706">
        <v>14</v>
      </c>
      <c r="O126" s="707">
        <v>15</v>
      </c>
      <c r="P126" s="705">
        <v>16</v>
      </c>
      <c r="Q126" s="708">
        <v>17</v>
      </c>
    </row>
    <row r="127" spans="1:17" s="10" customFormat="1" ht="22.5">
      <c r="A127" s="1509" t="s">
        <v>287</v>
      </c>
      <c r="B127" s="433">
        <v>1</v>
      </c>
      <c r="C127" s="2010" t="s">
        <v>337</v>
      </c>
      <c r="D127" s="1166">
        <v>20</v>
      </c>
      <c r="E127" s="1167" t="s">
        <v>37</v>
      </c>
      <c r="F127" s="1168">
        <v>7.9</v>
      </c>
      <c r="G127" s="1168">
        <v>2.25</v>
      </c>
      <c r="H127" s="1168">
        <v>3.2</v>
      </c>
      <c r="I127" s="1168">
        <v>2.4489999999999998</v>
      </c>
      <c r="J127" s="1169">
        <v>899.93</v>
      </c>
      <c r="K127" s="1168">
        <v>2.4489999999999998</v>
      </c>
      <c r="L127" s="1169">
        <v>899.93</v>
      </c>
      <c r="M127" s="580">
        <f>K127/L127</f>
        <v>2.7213227695487428E-3</v>
      </c>
      <c r="N127" s="1110">
        <v>59.4</v>
      </c>
      <c r="O127" s="582">
        <f>M127*N127</f>
        <v>0.16164657251119532</v>
      </c>
      <c r="P127" s="582">
        <f>M127*60*1000</f>
        <v>163.27936617292457</v>
      </c>
      <c r="Q127" s="583">
        <f>P127*N127/1000</f>
        <v>9.6987943506717187</v>
      </c>
    </row>
    <row r="128" spans="1:17" s="10" customFormat="1" ht="12.75" customHeight="1">
      <c r="A128" s="1510"/>
      <c r="B128" s="434">
        <v>2</v>
      </c>
      <c r="C128" s="2011" t="s">
        <v>136</v>
      </c>
      <c r="D128" s="1170">
        <v>40</v>
      </c>
      <c r="E128" s="1171" t="s">
        <v>37</v>
      </c>
      <c r="F128" s="1172">
        <v>20.68</v>
      </c>
      <c r="G128" s="1172">
        <v>5.3</v>
      </c>
      <c r="H128" s="1172">
        <v>6.4</v>
      </c>
      <c r="I128" s="1172">
        <v>8.98</v>
      </c>
      <c r="J128" s="1173">
        <v>2495.71</v>
      </c>
      <c r="K128" s="1172">
        <v>8.9700000000000006</v>
      </c>
      <c r="L128" s="1173">
        <v>2495.71</v>
      </c>
      <c r="M128" s="471">
        <f t="shared" ref="M128:M136" si="9">K128/L128</f>
        <v>3.5941675915871639E-3</v>
      </c>
      <c r="N128" s="626">
        <v>59.4</v>
      </c>
      <c r="O128" s="586">
        <f t="shared" ref="O128:O146" si="10">M128*N128</f>
        <v>0.21349355494027752</v>
      </c>
      <c r="P128" s="582">
        <f t="shared" ref="P128:P146" si="11">M128*60*1000</f>
        <v>215.65005549522985</v>
      </c>
      <c r="Q128" s="587">
        <f t="shared" ref="Q128:Q146" si="12">P128*N128/1000</f>
        <v>12.809613296416654</v>
      </c>
    </row>
    <row r="129" spans="1:17" s="10" customFormat="1">
      <c r="A129" s="1510"/>
      <c r="B129" s="434">
        <v>3</v>
      </c>
      <c r="C129" s="2011" t="s">
        <v>139</v>
      </c>
      <c r="D129" s="1170">
        <v>52</v>
      </c>
      <c r="E129" s="1171">
        <v>2007</v>
      </c>
      <c r="F129" s="1172">
        <v>22.44</v>
      </c>
      <c r="G129" s="1172">
        <v>0</v>
      </c>
      <c r="H129" s="1172">
        <v>5.44</v>
      </c>
      <c r="I129" s="1172">
        <v>16.998699999999999</v>
      </c>
      <c r="J129" s="1173">
        <v>3767.48</v>
      </c>
      <c r="K129" s="1172">
        <v>16.998699999999999</v>
      </c>
      <c r="L129" s="1173">
        <v>3767.48</v>
      </c>
      <c r="M129" s="471">
        <f t="shared" si="9"/>
        <v>4.5119549407030696E-3</v>
      </c>
      <c r="N129" s="626">
        <v>59.4</v>
      </c>
      <c r="O129" s="586">
        <f t="shared" si="10"/>
        <v>0.26801012347776232</v>
      </c>
      <c r="P129" s="582">
        <f t="shared" si="11"/>
        <v>270.71729644218419</v>
      </c>
      <c r="Q129" s="587">
        <f t="shared" si="12"/>
        <v>16.080607408665742</v>
      </c>
    </row>
    <row r="130" spans="1:17" s="10" customFormat="1">
      <c r="A130" s="1510"/>
      <c r="B130" s="434">
        <v>4</v>
      </c>
      <c r="C130" s="2012" t="s">
        <v>138</v>
      </c>
      <c r="D130" s="1170">
        <v>92</v>
      </c>
      <c r="E130" s="1171">
        <v>2007</v>
      </c>
      <c r="F130" s="1172">
        <v>38.700000000000003</v>
      </c>
      <c r="G130" s="1172">
        <v>0</v>
      </c>
      <c r="H130" s="1172">
        <v>8.69</v>
      </c>
      <c r="I130" s="1172">
        <v>30.0076</v>
      </c>
      <c r="J130" s="1173">
        <v>6320.16</v>
      </c>
      <c r="K130" s="1172">
        <v>30.0076</v>
      </c>
      <c r="L130" s="1173">
        <v>6320.16</v>
      </c>
      <c r="M130" s="471">
        <f t="shared" si="9"/>
        <v>4.7479177742335635E-3</v>
      </c>
      <c r="N130" s="626">
        <v>59.4</v>
      </c>
      <c r="O130" s="586">
        <f t="shared" si="10"/>
        <v>0.28202631578947368</v>
      </c>
      <c r="P130" s="582">
        <f t="shared" si="11"/>
        <v>284.87506645401385</v>
      </c>
      <c r="Q130" s="587">
        <f t="shared" si="12"/>
        <v>16.921578947368424</v>
      </c>
    </row>
    <row r="131" spans="1:17" s="10" customFormat="1" ht="22.5">
      <c r="A131" s="1510"/>
      <c r="B131" s="434">
        <v>5</v>
      </c>
      <c r="C131" s="2011" t="s">
        <v>312</v>
      </c>
      <c r="D131" s="1170">
        <v>40</v>
      </c>
      <c r="E131" s="1171" t="s">
        <v>37</v>
      </c>
      <c r="F131" s="1172">
        <v>22.92</v>
      </c>
      <c r="G131" s="1172">
        <v>3.92</v>
      </c>
      <c r="H131" s="1172">
        <v>6.4</v>
      </c>
      <c r="I131" s="1172">
        <v>12.6</v>
      </c>
      <c r="J131" s="1173">
        <v>2612.13</v>
      </c>
      <c r="K131" s="1172">
        <v>12.6</v>
      </c>
      <c r="L131" s="1173">
        <v>2612.13</v>
      </c>
      <c r="M131" s="471">
        <f t="shared" si="9"/>
        <v>4.8236496652157429E-3</v>
      </c>
      <c r="N131" s="626">
        <v>59.4</v>
      </c>
      <c r="O131" s="586">
        <f t="shared" si="10"/>
        <v>0.2865247901138151</v>
      </c>
      <c r="P131" s="582">
        <f t="shared" si="11"/>
        <v>289.41897991294456</v>
      </c>
      <c r="Q131" s="587">
        <f t="shared" si="12"/>
        <v>17.191487406828905</v>
      </c>
    </row>
    <row r="132" spans="1:17" s="10" customFormat="1" ht="12.75" customHeight="1">
      <c r="A132" s="1510"/>
      <c r="B132" s="434">
        <v>6</v>
      </c>
      <c r="C132" s="2013" t="s">
        <v>338</v>
      </c>
      <c r="D132" s="1170">
        <v>20</v>
      </c>
      <c r="E132" s="1171" t="s">
        <v>135</v>
      </c>
      <c r="F132" s="1172">
        <v>8.76</v>
      </c>
      <c r="G132" s="1172">
        <v>1.3</v>
      </c>
      <c r="H132" s="1172">
        <v>2.58</v>
      </c>
      <c r="I132" s="1172">
        <v>4.88</v>
      </c>
      <c r="J132" s="1173">
        <v>960.25</v>
      </c>
      <c r="K132" s="1172">
        <v>4.88</v>
      </c>
      <c r="L132" s="1174">
        <v>960.25</v>
      </c>
      <c r="M132" s="471">
        <f t="shared" si="9"/>
        <v>5.0820098932569642E-3</v>
      </c>
      <c r="N132" s="626">
        <v>59.4</v>
      </c>
      <c r="O132" s="586">
        <f t="shared" si="10"/>
        <v>0.30187138765946364</v>
      </c>
      <c r="P132" s="582">
        <f t="shared" si="11"/>
        <v>304.92059359541787</v>
      </c>
      <c r="Q132" s="587">
        <f t="shared" si="12"/>
        <v>18.112283259567821</v>
      </c>
    </row>
    <row r="133" spans="1:17" s="10" customFormat="1">
      <c r="A133" s="1510"/>
      <c r="B133" s="434">
        <v>7</v>
      </c>
      <c r="C133" s="2012" t="s">
        <v>137</v>
      </c>
      <c r="D133" s="1170">
        <v>78</v>
      </c>
      <c r="E133" s="1171">
        <v>2009</v>
      </c>
      <c r="F133" s="1172">
        <v>35.369999999999997</v>
      </c>
      <c r="G133" s="1172">
        <v>0</v>
      </c>
      <c r="H133" s="1172">
        <v>7</v>
      </c>
      <c r="I133" s="1172">
        <v>28.370999999999999</v>
      </c>
      <c r="J133" s="1173">
        <v>5193.04</v>
      </c>
      <c r="K133" s="1172">
        <v>28.370999999999999</v>
      </c>
      <c r="L133" s="1173">
        <v>5193.04</v>
      </c>
      <c r="M133" s="471">
        <f t="shared" si="9"/>
        <v>5.4632739204781783E-3</v>
      </c>
      <c r="N133" s="626">
        <v>59.4</v>
      </c>
      <c r="O133" s="586">
        <f t="shared" si="10"/>
        <v>0.32451847087640379</v>
      </c>
      <c r="P133" s="582">
        <f t="shared" si="11"/>
        <v>327.79643522869065</v>
      </c>
      <c r="Q133" s="587">
        <f t="shared" si="12"/>
        <v>19.471108252584227</v>
      </c>
    </row>
    <row r="134" spans="1:17" s="10" customFormat="1" ht="22.5">
      <c r="A134" s="1510"/>
      <c r="B134" s="434">
        <v>8</v>
      </c>
      <c r="C134" s="2011" t="s">
        <v>134</v>
      </c>
      <c r="D134" s="1170">
        <v>45</v>
      </c>
      <c r="E134" s="1171" t="s">
        <v>135</v>
      </c>
      <c r="F134" s="1172">
        <v>26.15</v>
      </c>
      <c r="G134" s="1172">
        <v>4.97</v>
      </c>
      <c r="H134" s="1172">
        <v>7.2</v>
      </c>
      <c r="I134" s="1172">
        <v>13.98</v>
      </c>
      <c r="J134" s="1173">
        <v>2319.88</v>
      </c>
      <c r="K134" s="1172">
        <v>13.98</v>
      </c>
      <c r="L134" s="1173">
        <v>2319.88</v>
      </c>
      <c r="M134" s="471">
        <f t="shared" si="9"/>
        <v>6.0261737676086695E-3</v>
      </c>
      <c r="N134" s="626">
        <v>59.4</v>
      </c>
      <c r="O134" s="586">
        <f t="shared" si="10"/>
        <v>0.35795472179595494</v>
      </c>
      <c r="P134" s="582">
        <f t="shared" si="11"/>
        <v>361.5704260565202</v>
      </c>
      <c r="Q134" s="587">
        <f t="shared" si="12"/>
        <v>21.4772833077573</v>
      </c>
    </row>
    <row r="135" spans="1:17" s="10" customFormat="1">
      <c r="A135" s="1510"/>
      <c r="B135" s="434">
        <v>9</v>
      </c>
      <c r="C135" s="2011" t="s">
        <v>140</v>
      </c>
      <c r="D135" s="1170">
        <v>17</v>
      </c>
      <c r="E135" s="1171">
        <v>2009</v>
      </c>
      <c r="F135" s="1172">
        <v>15.88</v>
      </c>
      <c r="G135" s="1172">
        <v>0</v>
      </c>
      <c r="H135" s="1172">
        <v>4.82</v>
      </c>
      <c r="I135" s="1172">
        <v>11.057700000000001</v>
      </c>
      <c r="J135" s="1173">
        <v>1463.65</v>
      </c>
      <c r="K135" s="1172">
        <v>11.057700000000001</v>
      </c>
      <c r="L135" s="1173">
        <v>1463.65</v>
      </c>
      <c r="M135" s="471">
        <f t="shared" si="9"/>
        <v>7.5548799234789734E-3</v>
      </c>
      <c r="N135" s="626">
        <v>59.4</v>
      </c>
      <c r="O135" s="586">
        <f t="shared" si="10"/>
        <v>0.44875986745465102</v>
      </c>
      <c r="P135" s="582">
        <f t="shared" si="11"/>
        <v>453.29279540873841</v>
      </c>
      <c r="Q135" s="587">
        <f t="shared" si="12"/>
        <v>26.925592047279061</v>
      </c>
    </row>
    <row r="136" spans="1:17" s="10" customFormat="1" ht="23.25" thickBot="1">
      <c r="A136" s="1511"/>
      <c r="B136" s="769">
        <v>10</v>
      </c>
      <c r="C136" s="2014" t="s">
        <v>339</v>
      </c>
      <c r="D136" s="1175">
        <v>4</v>
      </c>
      <c r="E136" s="1176" t="s">
        <v>37</v>
      </c>
      <c r="F136" s="1177">
        <v>2.5299999999999998</v>
      </c>
      <c r="G136" s="1177">
        <v>0.4</v>
      </c>
      <c r="H136" s="1177">
        <v>0.04</v>
      </c>
      <c r="I136" s="1177">
        <v>2.09</v>
      </c>
      <c r="J136" s="1178">
        <v>193.25</v>
      </c>
      <c r="K136" s="1177">
        <v>2.1</v>
      </c>
      <c r="L136" s="1178">
        <v>193.25</v>
      </c>
      <c r="M136" s="657">
        <f t="shared" si="9"/>
        <v>1.0866752910737387E-2</v>
      </c>
      <c r="N136" s="1080">
        <v>59.4</v>
      </c>
      <c r="O136" s="665">
        <f t="shared" si="10"/>
        <v>0.6454851228978008</v>
      </c>
      <c r="P136" s="666">
        <f t="shared" si="11"/>
        <v>652.0051746442432</v>
      </c>
      <c r="Q136" s="667">
        <f t="shared" si="12"/>
        <v>38.72910737386804</v>
      </c>
    </row>
    <row r="137" spans="1:17" s="10" customFormat="1">
      <c r="A137" s="1512" t="s">
        <v>288</v>
      </c>
      <c r="B137" s="770">
        <v>1</v>
      </c>
      <c r="C137" s="2015" t="s">
        <v>142</v>
      </c>
      <c r="D137" s="1179">
        <v>15</v>
      </c>
      <c r="E137" s="1180" t="s">
        <v>37</v>
      </c>
      <c r="F137" s="1181">
        <v>11.17</v>
      </c>
      <c r="G137" s="1181">
        <v>2.5499999999999998</v>
      </c>
      <c r="H137" s="1181">
        <v>2.4</v>
      </c>
      <c r="I137" s="1181">
        <v>6.22</v>
      </c>
      <c r="J137" s="1182">
        <v>1120.1099999999999</v>
      </c>
      <c r="K137" s="1181">
        <v>6.21</v>
      </c>
      <c r="L137" s="1182">
        <v>1120.1099999999999</v>
      </c>
      <c r="M137" s="593">
        <f>K137/L137</f>
        <v>5.5440983474837301E-3</v>
      </c>
      <c r="N137" s="788">
        <v>59.4</v>
      </c>
      <c r="O137" s="594">
        <f t="shared" si="10"/>
        <v>0.32931944184053358</v>
      </c>
      <c r="P137" s="594">
        <f t="shared" si="11"/>
        <v>332.6459008490238</v>
      </c>
      <c r="Q137" s="595">
        <f t="shared" si="12"/>
        <v>19.759166510432014</v>
      </c>
    </row>
    <row r="138" spans="1:17" s="10" customFormat="1">
      <c r="A138" s="1513"/>
      <c r="B138" s="771">
        <v>2</v>
      </c>
      <c r="C138" s="2016" t="s">
        <v>141</v>
      </c>
      <c r="D138" s="1183">
        <v>56</v>
      </c>
      <c r="E138" s="1184" t="s">
        <v>37</v>
      </c>
      <c r="F138" s="1185">
        <v>31</v>
      </c>
      <c r="G138" s="1185">
        <v>3.45</v>
      </c>
      <c r="H138" s="1185">
        <v>8.64</v>
      </c>
      <c r="I138" s="1185">
        <v>18.91</v>
      </c>
      <c r="J138" s="1186">
        <v>3028.84</v>
      </c>
      <c r="K138" s="1185">
        <v>18.91</v>
      </c>
      <c r="L138" s="1186">
        <v>3028.84</v>
      </c>
      <c r="M138" s="593">
        <f>K138/L138</f>
        <v>6.2433142721305844E-3</v>
      </c>
      <c r="N138" s="628">
        <v>59.4</v>
      </c>
      <c r="O138" s="594">
        <f t="shared" si="10"/>
        <v>0.37085286776455673</v>
      </c>
      <c r="P138" s="594">
        <f t="shared" si="11"/>
        <v>374.59885632783505</v>
      </c>
      <c r="Q138" s="595">
        <f t="shared" si="12"/>
        <v>22.251172065873401</v>
      </c>
    </row>
    <row r="139" spans="1:17" s="10" customFormat="1">
      <c r="A139" s="1513"/>
      <c r="B139" s="771">
        <v>3</v>
      </c>
      <c r="C139" s="2016" t="s">
        <v>144</v>
      </c>
      <c r="D139" s="1183">
        <v>54</v>
      </c>
      <c r="E139" s="1184" t="s">
        <v>37</v>
      </c>
      <c r="F139" s="1185">
        <v>36.72</v>
      </c>
      <c r="G139" s="1185">
        <v>8.19</v>
      </c>
      <c r="H139" s="1185">
        <v>8.64</v>
      </c>
      <c r="I139" s="1185">
        <v>19.89</v>
      </c>
      <c r="J139" s="1186">
        <v>3008.9</v>
      </c>
      <c r="K139" s="1185">
        <v>19.88</v>
      </c>
      <c r="L139" s="1186">
        <v>3008.9</v>
      </c>
      <c r="M139" s="598">
        <f t="shared" ref="M139:M146" si="13">K139/L139</f>
        <v>6.6070657050749434E-3</v>
      </c>
      <c r="N139" s="628">
        <v>59.4</v>
      </c>
      <c r="O139" s="594">
        <f t="shared" si="10"/>
        <v>0.3924597028814516</v>
      </c>
      <c r="P139" s="594">
        <f t="shared" si="11"/>
        <v>396.42394230449662</v>
      </c>
      <c r="Q139" s="599">
        <f t="shared" si="12"/>
        <v>23.547582172887097</v>
      </c>
    </row>
    <row r="140" spans="1:17" s="10" customFormat="1">
      <c r="A140" s="1513"/>
      <c r="B140" s="771">
        <v>4</v>
      </c>
      <c r="C140" s="2016" t="s">
        <v>313</v>
      </c>
      <c r="D140" s="1183">
        <v>30</v>
      </c>
      <c r="E140" s="1184" t="s">
        <v>37</v>
      </c>
      <c r="F140" s="1185">
        <v>22.62</v>
      </c>
      <c r="G140" s="1185">
        <v>3.59</v>
      </c>
      <c r="H140" s="1185">
        <v>4.8</v>
      </c>
      <c r="I140" s="1185">
        <v>14.23</v>
      </c>
      <c r="J140" s="1186">
        <v>2051.9499999999998</v>
      </c>
      <c r="K140" s="1185">
        <v>14.22</v>
      </c>
      <c r="L140" s="1186">
        <v>2051.9499999999998</v>
      </c>
      <c r="M140" s="598">
        <f t="shared" si="13"/>
        <v>6.9299934208923225E-3</v>
      </c>
      <c r="N140" s="628">
        <v>59.4</v>
      </c>
      <c r="O140" s="676">
        <f t="shared" si="10"/>
        <v>0.41164160920100396</v>
      </c>
      <c r="P140" s="594">
        <f t="shared" si="11"/>
        <v>415.79960525353937</v>
      </c>
      <c r="Q140" s="599">
        <f t="shared" si="12"/>
        <v>24.698496552060238</v>
      </c>
    </row>
    <row r="141" spans="1:17" s="10" customFormat="1">
      <c r="A141" s="1513"/>
      <c r="B141" s="771">
        <v>5</v>
      </c>
      <c r="C141" s="2017" t="s">
        <v>500</v>
      </c>
      <c r="D141" s="1187">
        <v>20</v>
      </c>
      <c r="E141" s="1184" t="s">
        <v>37</v>
      </c>
      <c r="F141" s="1185">
        <v>13.49</v>
      </c>
      <c r="G141" s="1185">
        <v>1.93</v>
      </c>
      <c r="H141" s="1185">
        <v>3.2</v>
      </c>
      <c r="I141" s="1185">
        <v>8.36</v>
      </c>
      <c r="J141" s="1185">
        <v>1189.8399999999999</v>
      </c>
      <c r="K141" s="1185">
        <v>8.36</v>
      </c>
      <c r="L141" s="1185">
        <v>1189.8399999999999</v>
      </c>
      <c r="M141" s="598">
        <f t="shared" si="13"/>
        <v>7.0261547771128894E-3</v>
      </c>
      <c r="N141" s="628">
        <v>59.4</v>
      </c>
      <c r="O141" s="676">
        <f t="shared" si="10"/>
        <v>0.41735359376050563</v>
      </c>
      <c r="P141" s="594">
        <f t="shared" si="11"/>
        <v>421.56928662677336</v>
      </c>
      <c r="Q141" s="599">
        <f t="shared" si="12"/>
        <v>25.04121562563034</v>
      </c>
    </row>
    <row r="142" spans="1:17" s="10" customFormat="1" ht="15.75" customHeight="1">
      <c r="A142" s="1513"/>
      <c r="B142" s="771">
        <v>6</v>
      </c>
      <c r="C142" s="2016" t="s">
        <v>316</v>
      </c>
      <c r="D142" s="1183">
        <v>53</v>
      </c>
      <c r="E142" s="1184" t="s">
        <v>37</v>
      </c>
      <c r="F142" s="1185">
        <v>35.99</v>
      </c>
      <c r="G142" s="1185">
        <v>5.3</v>
      </c>
      <c r="H142" s="1185">
        <v>8.56</v>
      </c>
      <c r="I142" s="1185">
        <v>22.13</v>
      </c>
      <c r="J142" s="1186">
        <v>2993.98</v>
      </c>
      <c r="K142" s="1185">
        <v>21.27</v>
      </c>
      <c r="L142" s="1186">
        <v>2943.21</v>
      </c>
      <c r="M142" s="598">
        <f t="shared" si="13"/>
        <v>7.2268033881374419E-3</v>
      </c>
      <c r="N142" s="628">
        <v>59.4</v>
      </c>
      <c r="O142" s="676">
        <f t="shared" si="10"/>
        <v>0.42927212125536401</v>
      </c>
      <c r="P142" s="594">
        <f t="shared" si="11"/>
        <v>433.6082032882465</v>
      </c>
      <c r="Q142" s="599">
        <f t="shared" si="12"/>
        <v>25.756327275321841</v>
      </c>
    </row>
    <row r="143" spans="1:17" s="10" customFormat="1" ht="22.5">
      <c r="A143" s="1513"/>
      <c r="B143" s="771">
        <v>7</v>
      </c>
      <c r="C143" s="2016" t="s">
        <v>314</v>
      </c>
      <c r="D143" s="1183">
        <v>54</v>
      </c>
      <c r="E143" s="1184" t="s">
        <v>37</v>
      </c>
      <c r="F143" s="1185">
        <v>36.200000000000003</v>
      </c>
      <c r="G143" s="1185">
        <v>5.97</v>
      </c>
      <c r="H143" s="1185">
        <v>8.64</v>
      </c>
      <c r="I143" s="1185">
        <v>21.59</v>
      </c>
      <c r="J143" s="1186">
        <v>2987.33</v>
      </c>
      <c r="K143" s="1185">
        <v>21.59</v>
      </c>
      <c r="L143" s="1186">
        <v>2987.33</v>
      </c>
      <c r="M143" s="598">
        <f t="shared" si="13"/>
        <v>7.2271894969755598E-3</v>
      </c>
      <c r="N143" s="628">
        <v>59.4</v>
      </c>
      <c r="O143" s="676">
        <f t="shared" si="10"/>
        <v>0.42929505612034824</v>
      </c>
      <c r="P143" s="594">
        <f t="shared" si="11"/>
        <v>433.63136981853359</v>
      </c>
      <c r="Q143" s="599">
        <f t="shared" si="12"/>
        <v>25.757703367220891</v>
      </c>
    </row>
    <row r="144" spans="1:17" s="10" customFormat="1">
      <c r="A144" s="1513"/>
      <c r="B144" s="771">
        <v>8</v>
      </c>
      <c r="C144" s="2016" t="s">
        <v>315</v>
      </c>
      <c r="D144" s="1183">
        <v>30</v>
      </c>
      <c r="E144" s="1184" t="s">
        <v>37</v>
      </c>
      <c r="F144" s="1185">
        <v>23.37</v>
      </c>
      <c r="G144" s="1185">
        <v>3.66</v>
      </c>
      <c r="H144" s="1185">
        <v>4.8</v>
      </c>
      <c r="I144" s="1185">
        <v>14.91</v>
      </c>
      <c r="J144" s="1186">
        <v>2013.33</v>
      </c>
      <c r="K144" s="1185">
        <v>14.9</v>
      </c>
      <c r="L144" s="1186">
        <v>2013.33</v>
      </c>
      <c r="M144" s="598">
        <f t="shared" si="13"/>
        <v>7.4006745044279875E-3</v>
      </c>
      <c r="N144" s="628">
        <v>59.4</v>
      </c>
      <c r="O144" s="676">
        <f t="shared" si="10"/>
        <v>0.43960006556302245</v>
      </c>
      <c r="P144" s="594">
        <f t="shared" si="11"/>
        <v>444.04047026567929</v>
      </c>
      <c r="Q144" s="599">
        <f t="shared" si="12"/>
        <v>26.376003933781352</v>
      </c>
    </row>
    <row r="145" spans="1:17" s="10" customFormat="1">
      <c r="A145" s="1513"/>
      <c r="B145" s="771">
        <v>9</v>
      </c>
      <c r="C145" s="2016" t="s">
        <v>143</v>
      </c>
      <c r="D145" s="1183">
        <v>52</v>
      </c>
      <c r="E145" s="1184" t="s">
        <v>37</v>
      </c>
      <c r="F145" s="1185">
        <v>35.590000000000003</v>
      </c>
      <c r="G145" s="1185">
        <v>3.88</v>
      </c>
      <c r="H145" s="1185">
        <v>8.48</v>
      </c>
      <c r="I145" s="1185">
        <v>23.23</v>
      </c>
      <c r="J145" s="1186">
        <v>3000.73</v>
      </c>
      <c r="K145" s="1185">
        <v>22.25</v>
      </c>
      <c r="L145" s="1186">
        <v>2936.04</v>
      </c>
      <c r="M145" s="598">
        <f t="shared" si="13"/>
        <v>7.5782346289560085E-3</v>
      </c>
      <c r="N145" s="628">
        <v>59.4</v>
      </c>
      <c r="O145" s="676">
        <f t="shared" si="10"/>
        <v>0.45014713695998687</v>
      </c>
      <c r="P145" s="594">
        <f t="shared" si="11"/>
        <v>454.69407773736049</v>
      </c>
      <c r="Q145" s="599">
        <f t="shared" si="12"/>
        <v>27.008828217599213</v>
      </c>
    </row>
    <row r="146" spans="1:17" s="10" customFormat="1" ht="12" thickBot="1">
      <c r="A146" s="1514"/>
      <c r="B146" s="772">
        <v>10</v>
      </c>
      <c r="C146" s="2018" t="s">
        <v>145</v>
      </c>
      <c r="D146" s="2019">
        <v>18</v>
      </c>
      <c r="E146" s="2020" t="s">
        <v>37</v>
      </c>
      <c r="F146" s="2021">
        <v>16.100000000000001</v>
      </c>
      <c r="G146" s="2021">
        <v>1.17</v>
      </c>
      <c r="H146" s="2021">
        <v>2.88</v>
      </c>
      <c r="I146" s="2021">
        <v>12.05</v>
      </c>
      <c r="J146" s="2022">
        <v>946.37</v>
      </c>
      <c r="K146" s="2021">
        <v>12.05</v>
      </c>
      <c r="L146" s="2022">
        <v>946.37</v>
      </c>
      <c r="M146" s="681">
        <f t="shared" si="13"/>
        <v>1.2732863467776875E-2</v>
      </c>
      <c r="N146" s="789">
        <v>59.4</v>
      </c>
      <c r="O146" s="682">
        <f t="shared" si="10"/>
        <v>0.75633208998594637</v>
      </c>
      <c r="P146" s="682">
        <f t="shared" si="11"/>
        <v>763.97180806661243</v>
      </c>
      <c r="Q146" s="683">
        <f t="shared" si="12"/>
        <v>45.379925399156775</v>
      </c>
    </row>
    <row r="147" spans="1:17" s="10" customFormat="1">
      <c r="A147" s="1515" t="s">
        <v>275</v>
      </c>
      <c r="B147" s="773">
        <v>1</v>
      </c>
      <c r="C147" s="2023" t="s">
        <v>149</v>
      </c>
      <c r="D147" s="1188">
        <v>76</v>
      </c>
      <c r="E147" s="2024" t="s">
        <v>37</v>
      </c>
      <c r="F147" s="1189">
        <v>26.75</v>
      </c>
      <c r="G147" s="1189">
        <v>3.44</v>
      </c>
      <c r="H147" s="1189">
        <v>0.74</v>
      </c>
      <c r="I147" s="1189">
        <v>22.57</v>
      </c>
      <c r="J147" s="1190">
        <v>1931.61</v>
      </c>
      <c r="K147" s="1189">
        <v>22.57</v>
      </c>
      <c r="L147" s="1190">
        <v>1931.61</v>
      </c>
      <c r="M147" s="602">
        <f>K147/L147</f>
        <v>1.1684553300096811E-2</v>
      </c>
      <c r="N147" s="1112">
        <v>59.4</v>
      </c>
      <c r="O147" s="603">
        <f>M147*N147</f>
        <v>0.6940624660257505</v>
      </c>
      <c r="P147" s="603">
        <f>M147*60*1000</f>
        <v>701.07319800580854</v>
      </c>
      <c r="Q147" s="604">
        <f>P147*N147/1000</f>
        <v>41.643747961545031</v>
      </c>
    </row>
    <row r="148" spans="1:17" s="10" customFormat="1">
      <c r="A148" s="1516"/>
      <c r="B148" s="774">
        <v>2</v>
      </c>
      <c r="C148" s="2025" t="s">
        <v>148</v>
      </c>
      <c r="D148" s="1191">
        <v>107</v>
      </c>
      <c r="E148" s="1192" t="s">
        <v>37</v>
      </c>
      <c r="F148" s="1193">
        <v>54.6</v>
      </c>
      <c r="G148" s="1193">
        <v>6.29</v>
      </c>
      <c r="H148" s="1193">
        <v>17.28</v>
      </c>
      <c r="I148" s="1193">
        <v>31.03</v>
      </c>
      <c r="J148" s="1194">
        <v>2632.02</v>
      </c>
      <c r="K148" s="1193">
        <v>30.79</v>
      </c>
      <c r="L148" s="1194">
        <v>2611.6799999999998</v>
      </c>
      <c r="M148" s="475">
        <f t="shared" ref="M148:M156" si="14">K148/L148</f>
        <v>1.1789346321141947E-2</v>
      </c>
      <c r="N148" s="1113">
        <v>59.4</v>
      </c>
      <c r="O148" s="477">
        <f t="shared" ref="O148:O156" si="15">M148*N148</f>
        <v>0.70028717147583164</v>
      </c>
      <c r="P148" s="603">
        <f t="shared" ref="P148:P156" si="16">M148*60*1000</f>
        <v>707.36077926851681</v>
      </c>
      <c r="Q148" s="478">
        <f t="shared" ref="Q148:Q156" si="17">P148*N148/1000</f>
        <v>42.017230288549896</v>
      </c>
    </row>
    <row r="149" spans="1:17" s="10" customFormat="1">
      <c r="A149" s="1516"/>
      <c r="B149" s="774">
        <v>3</v>
      </c>
      <c r="C149" s="2026" t="s">
        <v>340</v>
      </c>
      <c r="D149" s="1191">
        <v>45</v>
      </c>
      <c r="E149" s="1192" t="s">
        <v>37</v>
      </c>
      <c r="F149" s="1193">
        <v>39.29</v>
      </c>
      <c r="G149" s="1193">
        <v>3.57</v>
      </c>
      <c r="H149" s="1193">
        <v>7.2</v>
      </c>
      <c r="I149" s="1193">
        <v>28.52</v>
      </c>
      <c r="J149" s="1194">
        <v>2350.1</v>
      </c>
      <c r="K149" s="1193">
        <v>28.52</v>
      </c>
      <c r="L149" s="1194">
        <v>2350.1</v>
      </c>
      <c r="M149" s="475">
        <f t="shared" si="14"/>
        <v>1.2135653801965874E-2</v>
      </c>
      <c r="N149" s="1113">
        <v>59.4</v>
      </c>
      <c r="O149" s="477">
        <f t="shared" si="15"/>
        <v>0.72085783583677288</v>
      </c>
      <c r="P149" s="603">
        <f t="shared" si="16"/>
        <v>728.13922811795237</v>
      </c>
      <c r="Q149" s="478">
        <f t="shared" si="17"/>
        <v>43.251470150206366</v>
      </c>
    </row>
    <row r="150" spans="1:17" s="10" customFormat="1">
      <c r="A150" s="1516"/>
      <c r="B150" s="774">
        <v>4</v>
      </c>
      <c r="C150" s="2025" t="s">
        <v>152</v>
      </c>
      <c r="D150" s="1191">
        <v>105</v>
      </c>
      <c r="E150" s="1195" t="s">
        <v>37</v>
      </c>
      <c r="F150" s="1193">
        <v>57.45</v>
      </c>
      <c r="G150" s="1193">
        <v>8.35</v>
      </c>
      <c r="H150" s="1193">
        <v>17.13</v>
      </c>
      <c r="I150" s="1193">
        <v>31.97</v>
      </c>
      <c r="J150" s="1194">
        <v>2608.98</v>
      </c>
      <c r="K150" s="1193">
        <v>31.12</v>
      </c>
      <c r="L150" s="1194">
        <v>2539.69</v>
      </c>
      <c r="M150" s="475">
        <f t="shared" si="14"/>
        <v>1.2253464005449485E-2</v>
      </c>
      <c r="N150" s="1113">
        <v>59.4</v>
      </c>
      <c r="O150" s="477">
        <f t="shared" si="15"/>
        <v>0.72785576192369938</v>
      </c>
      <c r="P150" s="603">
        <f t="shared" si="16"/>
        <v>735.20784032696906</v>
      </c>
      <c r="Q150" s="478">
        <f t="shared" si="17"/>
        <v>43.671345715421957</v>
      </c>
    </row>
    <row r="151" spans="1:17" s="10" customFormat="1">
      <c r="A151" s="1516"/>
      <c r="B151" s="774">
        <v>5</v>
      </c>
      <c r="C151" s="2025" t="s">
        <v>147</v>
      </c>
      <c r="D151" s="1191">
        <v>108</v>
      </c>
      <c r="E151" s="1192" t="s">
        <v>37</v>
      </c>
      <c r="F151" s="1193">
        <v>54.37</v>
      </c>
      <c r="G151" s="1193">
        <v>4.75</v>
      </c>
      <c r="H151" s="1193">
        <v>17.28</v>
      </c>
      <c r="I151" s="1193">
        <v>32.340000000000003</v>
      </c>
      <c r="J151" s="1194">
        <v>2561.06</v>
      </c>
      <c r="K151" s="1193">
        <v>32.340000000000003</v>
      </c>
      <c r="L151" s="1194">
        <v>2561.06</v>
      </c>
      <c r="M151" s="475">
        <f t="shared" si="14"/>
        <v>1.2627583891045116E-2</v>
      </c>
      <c r="N151" s="1113">
        <v>59.4</v>
      </c>
      <c r="O151" s="477">
        <f t="shared" si="15"/>
        <v>0.7500784831280799</v>
      </c>
      <c r="P151" s="603">
        <f t="shared" si="16"/>
        <v>757.65503346270691</v>
      </c>
      <c r="Q151" s="478">
        <f t="shared" si="17"/>
        <v>45.004708987684786</v>
      </c>
    </row>
    <row r="152" spans="1:17" s="10" customFormat="1">
      <c r="A152" s="1516"/>
      <c r="B152" s="774">
        <v>6</v>
      </c>
      <c r="C152" s="2027" t="s">
        <v>501</v>
      </c>
      <c r="D152" s="1191">
        <v>21</v>
      </c>
      <c r="E152" s="1195" t="s">
        <v>37</v>
      </c>
      <c r="F152" s="1193">
        <v>21.82</v>
      </c>
      <c r="G152" s="1193">
        <v>1.82</v>
      </c>
      <c r="H152" s="1193">
        <v>3.36</v>
      </c>
      <c r="I152" s="1193">
        <v>16.64</v>
      </c>
      <c r="J152" s="1194">
        <v>1088.6600000000001</v>
      </c>
      <c r="K152" s="1193">
        <v>16.64</v>
      </c>
      <c r="L152" s="1194">
        <v>1088.6600000000001</v>
      </c>
      <c r="M152" s="475">
        <f t="shared" si="14"/>
        <v>1.5284845589991365E-2</v>
      </c>
      <c r="N152" s="1113">
        <v>59.4</v>
      </c>
      <c r="O152" s="477">
        <f t="shared" si="15"/>
        <v>0.9079198280454871</v>
      </c>
      <c r="P152" s="603">
        <f t="shared" si="16"/>
        <v>917.0907353994819</v>
      </c>
      <c r="Q152" s="478">
        <f t="shared" si="17"/>
        <v>54.475189682729223</v>
      </c>
    </row>
    <row r="153" spans="1:17" s="10" customFormat="1">
      <c r="A153" s="1516"/>
      <c r="B153" s="774">
        <v>7</v>
      </c>
      <c r="C153" s="2025" t="s">
        <v>151</v>
      </c>
      <c r="D153" s="1191">
        <v>33</v>
      </c>
      <c r="E153" s="1192" t="s">
        <v>37</v>
      </c>
      <c r="F153" s="1193">
        <v>29.35</v>
      </c>
      <c r="G153" s="1193">
        <v>2.5299999999999998</v>
      </c>
      <c r="H153" s="1193">
        <v>5.12</v>
      </c>
      <c r="I153" s="1193">
        <v>21.7</v>
      </c>
      <c r="J153" s="1194">
        <v>1419.26</v>
      </c>
      <c r="K153" s="1193">
        <v>21.7</v>
      </c>
      <c r="L153" s="1194">
        <v>1419.26</v>
      </c>
      <c r="M153" s="475">
        <f t="shared" si="14"/>
        <v>1.5289657990783929E-2</v>
      </c>
      <c r="N153" s="1113">
        <v>59.4</v>
      </c>
      <c r="O153" s="477">
        <f t="shared" si="15"/>
        <v>0.90820568465256535</v>
      </c>
      <c r="P153" s="603">
        <f t="shared" si="16"/>
        <v>917.37947944703569</v>
      </c>
      <c r="Q153" s="478">
        <f t="shared" si="17"/>
        <v>54.492341079153924</v>
      </c>
    </row>
    <row r="154" spans="1:17" s="10" customFormat="1">
      <c r="A154" s="1516"/>
      <c r="B154" s="774">
        <v>8</v>
      </c>
      <c r="C154" s="2025" t="s">
        <v>146</v>
      </c>
      <c r="D154" s="1191">
        <v>12</v>
      </c>
      <c r="E154" s="1192" t="s">
        <v>37</v>
      </c>
      <c r="F154" s="1193">
        <v>11.54</v>
      </c>
      <c r="G154" s="1193">
        <v>1.23</v>
      </c>
      <c r="H154" s="1193">
        <v>1.76</v>
      </c>
      <c r="I154" s="1193">
        <v>8.5500000000000007</v>
      </c>
      <c r="J154" s="1194">
        <v>604.23</v>
      </c>
      <c r="K154" s="1193">
        <v>8.48</v>
      </c>
      <c r="L154" s="1194">
        <v>552.99</v>
      </c>
      <c r="M154" s="475">
        <f t="shared" si="14"/>
        <v>1.5334816181124433E-2</v>
      </c>
      <c r="N154" s="1113">
        <v>59.4</v>
      </c>
      <c r="O154" s="477">
        <f t="shared" si="15"/>
        <v>0.91088808115879127</v>
      </c>
      <c r="P154" s="603">
        <f t="shared" si="16"/>
        <v>920.08897086746595</v>
      </c>
      <c r="Q154" s="478">
        <f t="shared" si="17"/>
        <v>54.653284869527475</v>
      </c>
    </row>
    <row r="155" spans="1:17" s="10" customFormat="1">
      <c r="A155" s="1516"/>
      <c r="B155" s="774">
        <v>9</v>
      </c>
      <c r="C155" s="2025" t="s">
        <v>150</v>
      </c>
      <c r="D155" s="1191">
        <v>107</v>
      </c>
      <c r="E155" s="1192" t="s">
        <v>37</v>
      </c>
      <c r="F155" s="1193">
        <v>62.61</v>
      </c>
      <c r="G155" s="1193">
        <v>5.07</v>
      </c>
      <c r="H155" s="1193">
        <v>17.2</v>
      </c>
      <c r="I155" s="1193">
        <v>40.340000000000003</v>
      </c>
      <c r="J155" s="1194">
        <v>2563.58</v>
      </c>
      <c r="K155" s="1193">
        <v>40.03</v>
      </c>
      <c r="L155" s="1194">
        <v>2544.59</v>
      </c>
      <c r="M155" s="475">
        <f t="shared" si="14"/>
        <v>1.5731414491136096E-2</v>
      </c>
      <c r="N155" s="1113">
        <v>59.4</v>
      </c>
      <c r="O155" s="477">
        <f t="shared" si="15"/>
        <v>0.93444602077348404</v>
      </c>
      <c r="P155" s="603">
        <f t="shared" si="16"/>
        <v>943.88486946816579</v>
      </c>
      <c r="Q155" s="478">
        <f t="shared" si="17"/>
        <v>56.066761246409051</v>
      </c>
    </row>
    <row r="156" spans="1:17" s="10" customFormat="1" ht="12" thickBot="1">
      <c r="A156" s="1517"/>
      <c r="B156" s="775">
        <v>10</v>
      </c>
      <c r="C156" s="2028" t="s">
        <v>317</v>
      </c>
      <c r="D156" s="1196">
        <v>59</v>
      </c>
      <c r="E156" s="1197" t="s">
        <v>37</v>
      </c>
      <c r="F156" s="1198">
        <v>44.68</v>
      </c>
      <c r="G156" s="1198">
        <v>4.93</v>
      </c>
      <c r="H156" s="1198">
        <v>0.6</v>
      </c>
      <c r="I156" s="1198">
        <v>39.15</v>
      </c>
      <c r="J156" s="1199">
        <v>2449.7199999999998</v>
      </c>
      <c r="K156" s="1198">
        <v>38.409999999999997</v>
      </c>
      <c r="L156" s="1199">
        <v>2403.11</v>
      </c>
      <c r="M156" s="659">
        <f t="shared" si="14"/>
        <v>1.5983454773189739E-2</v>
      </c>
      <c r="N156" s="1114">
        <v>59.4</v>
      </c>
      <c r="O156" s="645">
        <f t="shared" si="15"/>
        <v>0.94941721352747044</v>
      </c>
      <c r="P156" s="645">
        <f t="shared" si="16"/>
        <v>959.00728639138435</v>
      </c>
      <c r="Q156" s="646">
        <f t="shared" si="17"/>
        <v>56.965032811648229</v>
      </c>
    </row>
    <row r="157" spans="1:17" s="10" customFormat="1">
      <c r="A157" s="1518" t="s">
        <v>285</v>
      </c>
      <c r="B157" s="776">
        <v>1</v>
      </c>
      <c r="C157" s="2029" t="s">
        <v>319</v>
      </c>
      <c r="D157" s="2030">
        <v>20</v>
      </c>
      <c r="E157" s="2031" t="s">
        <v>37</v>
      </c>
      <c r="F157" s="2032">
        <v>19.440000000000001</v>
      </c>
      <c r="G157" s="2032">
        <v>1.95</v>
      </c>
      <c r="H157" s="2032">
        <v>3.2</v>
      </c>
      <c r="I157" s="2032">
        <v>14.29</v>
      </c>
      <c r="J157" s="2033">
        <v>1079.8800000000001</v>
      </c>
      <c r="K157" s="2032">
        <v>14.29</v>
      </c>
      <c r="L157" s="2033">
        <v>1079.8800000000001</v>
      </c>
      <c r="M157" s="610">
        <f>K157/L157</f>
        <v>1.3232951809460308E-2</v>
      </c>
      <c r="N157" s="2034">
        <v>59.4</v>
      </c>
      <c r="O157" s="611">
        <f>M157*N157</f>
        <v>0.78603733748194227</v>
      </c>
      <c r="P157" s="611">
        <f>M157*60*1000</f>
        <v>793.97710856761853</v>
      </c>
      <c r="Q157" s="612">
        <f>P157*N157/1000</f>
        <v>47.16224024891654</v>
      </c>
    </row>
    <row r="158" spans="1:17" s="10" customFormat="1">
      <c r="A158" s="1519"/>
      <c r="B158" s="777">
        <v>2</v>
      </c>
      <c r="C158" s="2035" t="s">
        <v>502</v>
      </c>
      <c r="D158" s="1200">
        <v>45</v>
      </c>
      <c r="E158" s="1201" t="s">
        <v>37</v>
      </c>
      <c r="F158" s="1202">
        <v>36.82</v>
      </c>
      <c r="G158" s="1202">
        <v>2.8</v>
      </c>
      <c r="H158" s="1202">
        <v>7.2</v>
      </c>
      <c r="I158" s="1202">
        <v>26.82</v>
      </c>
      <c r="J158" s="1202">
        <v>1971.2</v>
      </c>
      <c r="K158" s="1202">
        <v>26.82</v>
      </c>
      <c r="L158" s="1202">
        <v>1971.2</v>
      </c>
      <c r="M158" s="479">
        <f t="shared" ref="M158:M166" si="18">K158/L158</f>
        <v>1.3605925324675324E-2</v>
      </c>
      <c r="N158" s="1203">
        <v>59.4</v>
      </c>
      <c r="O158" s="481">
        <f t="shared" ref="O158:O166" si="19">M158*N158</f>
        <v>0.80819196428571427</v>
      </c>
      <c r="P158" s="611">
        <f t="shared" ref="P158:P166" si="20">M158*60*1000</f>
        <v>816.35551948051943</v>
      </c>
      <c r="Q158" s="482">
        <f t="shared" ref="Q158:Q166" si="21">P158*N158/1000</f>
        <v>48.491517857142853</v>
      </c>
    </row>
    <row r="159" spans="1:17" s="10" customFormat="1">
      <c r="A159" s="1519"/>
      <c r="B159" s="777">
        <v>3</v>
      </c>
      <c r="C159" s="2036" t="s">
        <v>318</v>
      </c>
      <c r="D159" s="1200">
        <v>12</v>
      </c>
      <c r="E159" s="1201" t="s">
        <v>37</v>
      </c>
      <c r="F159" s="1202">
        <v>11.4</v>
      </c>
      <c r="G159" s="1202">
        <v>0.63</v>
      </c>
      <c r="H159" s="1202">
        <v>1.92</v>
      </c>
      <c r="I159" s="1202">
        <v>8.85</v>
      </c>
      <c r="J159" s="1204">
        <v>617.34</v>
      </c>
      <c r="K159" s="1202">
        <v>8.85</v>
      </c>
      <c r="L159" s="1204">
        <v>617.34</v>
      </c>
      <c r="M159" s="479">
        <f t="shared" si="18"/>
        <v>1.433569831859267E-2</v>
      </c>
      <c r="N159" s="1203">
        <v>59.4</v>
      </c>
      <c r="O159" s="481">
        <f t="shared" si="19"/>
        <v>0.85154048012440464</v>
      </c>
      <c r="P159" s="611">
        <f t="shared" si="20"/>
        <v>860.14189911556025</v>
      </c>
      <c r="Q159" s="482">
        <f t="shared" si="21"/>
        <v>51.092428807464273</v>
      </c>
    </row>
    <row r="160" spans="1:17" s="10" customFormat="1">
      <c r="A160" s="1519"/>
      <c r="B160" s="777">
        <v>4</v>
      </c>
      <c r="C160" s="2036" t="s">
        <v>154</v>
      </c>
      <c r="D160" s="1205">
        <v>6</v>
      </c>
      <c r="E160" s="1201" t="s">
        <v>37</v>
      </c>
      <c r="F160" s="1202">
        <v>6.43</v>
      </c>
      <c r="G160" s="1202">
        <v>0.53</v>
      </c>
      <c r="H160" s="1202">
        <v>0.96</v>
      </c>
      <c r="I160" s="1202">
        <v>4.9400000000000004</v>
      </c>
      <c r="J160" s="1204">
        <v>305.61</v>
      </c>
      <c r="K160" s="1202">
        <v>4.9400000000000004</v>
      </c>
      <c r="L160" s="1204">
        <v>305.61</v>
      </c>
      <c r="M160" s="479">
        <f t="shared" si="18"/>
        <v>1.6164392526422565E-2</v>
      </c>
      <c r="N160" s="1203">
        <v>59.4</v>
      </c>
      <c r="O160" s="481">
        <f t="shared" si="19"/>
        <v>0.96016491606950038</v>
      </c>
      <c r="P160" s="611">
        <f t="shared" si="20"/>
        <v>969.86355158535389</v>
      </c>
      <c r="Q160" s="482">
        <f t="shared" si="21"/>
        <v>57.609894964170017</v>
      </c>
    </row>
    <row r="161" spans="1:17" s="10" customFormat="1">
      <c r="A161" s="1519"/>
      <c r="B161" s="777">
        <v>5</v>
      </c>
      <c r="C161" s="2036" t="s">
        <v>320</v>
      </c>
      <c r="D161" s="1200">
        <v>16</v>
      </c>
      <c r="E161" s="1201" t="s">
        <v>37</v>
      </c>
      <c r="F161" s="1202">
        <v>19.670000000000002</v>
      </c>
      <c r="G161" s="1202">
        <v>1.31</v>
      </c>
      <c r="H161" s="1202">
        <v>2.33</v>
      </c>
      <c r="I161" s="1202">
        <v>16.03</v>
      </c>
      <c r="J161" s="1204">
        <v>939.96</v>
      </c>
      <c r="K161" s="1202">
        <v>14.88</v>
      </c>
      <c r="L161" s="1202">
        <v>872.36</v>
      </c>
      <c r="M161" s="479">
        <f t="shared" si="18"/>
        <v>1.7057178229171445E-2</v>
      </c>
      <c r="N161" s="1203">
        <v>59.4</v>
      </c>
      <c r="O161" s="481">
        <f t="shared" si="19"/>
        <v>1.0131963868127838</v>
      </c>
      <c r="P161" s="611">
        <f t="shared" si="20"/>
        <v>1023.4306937502867</v>
      </c>
      <c r="Q161" s="482">
        <f t="shared" si="21"/>
        <v>60.791783208767022</v>
      </c>
    </row>
    <row r="162" spans="1:17" s="10" customFormat="1">
      <c r="A162" s="1519"/>
      <c r="B162" s="777">
        <v>6</v>
      </c>
      <c r="C162" s="2036" t="s">
        <v>156</v>
      </c>
      <c r="D162" s="1205">
        <v>19</v>
      </c>
      <c r="E162" s="1201" t="s">
        <v>37</v>
      </c>
      <c r="F162" s="1202">
        <v>14.14</v>
      </c>
      <c r="G162" s="1202">
        <v>0.94</v>
      </c>
      <c r="H162" s="1202">
        <v>0.49</v>
      </c>
      <c r="I162" s="1202">
        <v>12.71</v>
      </c>
      <c r="J162" s="1204">
        <v>670.33</v>
      </c>
      <c r="K162" s="1202">
        <v>12.71</v>
      </c>
      <c r="L162" s="1204">
        <v>670.33</v>
      </c>
      <c r="M162" s="479">
        <f t="shared" si="18"/>
        <v>1.8960810347142452E-2</v>
      </c>
      <c r="N162" s="1203">
        <v>59.4</v>
      </c>
      <c r="O162" s="481">
        <f t="shared" si="19"/>
        <v>1.1262721346202615</v>
      </c>
      <c r="P162" s="611">
        <f t="shared" si="20"/>
        <v>1137.6486208285471</v>
      </c>
      <c r="Q162" s="482">
        <f t="shared" si="21"/>
        <v>67.576328077215706</v>
      </c>
    </row>
    <row r="163" spans="1:17" s="10" customFormat="1">
      <c r="A163" s="1519"/>
      <c r="B163" s="777">
        <v>7</v>
      </c>
      <c r="C163" s="2035" t="s">
        <v>341</v>
      </c>
      <c r="D163" s="1205">
        <v>39</v>
      </c>
      <c r="E163" s="1201" t="s">
        <v>37</v>
      </c>
      <c r="F163" s="1202">
        <v>28.88</v>
      </c>
      <c r="G163" s="1202">
        <v>1.25</v>
      </c>
      <c r="H163" s="1202">
        <v>4.84</v>
      </c>
      <c r="I163" s="1202">
        <v>22.79</v>
      </c>
      <c r="J163" s="1206">
        <v>1183.53</v>
      </c>
      <c r="K163" s="1202">
        <v>22.79</v>
      </c>
      <c r="L163" s="1206">
        <v>1183.53</v>
      </c>
      <c r="M163" s="479">
        <f t="shared" si="18"/>
        <v>1.9255954644157733E-2</v>
      </c>
      <c r="N163" s="1203">
        <v>59.4</v>
      </c>
      <c r="O163" s="481">
        <f t="shared" si="19"/>
        <v>1.1438037058629693</v>
      </c>
      <c r="P163" s="611">
        <f t="shared" si="20"/>
        <v>1155.357278649464</v>
      </c>
      <c r="Q163" s="482">
        <f t="shared" si="21"/>
        <v>68.628222351778149</v>
      </c>
    </row>
    <row r="164" spans="1:17" s="10" customFormat="1">
      <c r="A164" s="1519"/>
      <c r="B164" s="777">
        <v>8</v>
      </c>
      <c r="C164" s="2036" t="s">
        <v>155</v>
      </c>
      <c r="D164" s="1205">
        <v>4</v>
      </c>
      <c r="E164" s="1201" t="s">
        <v>37</v>
      </c>
      <c r="F164" s="1202">
        <v>3.72</v>
      </c>
      <c r="G164" s="1202">
        <v>7.0000000000000007E-2</v>
      </c>
      <c r="H164" s="1202">
        <v>0.04</v>
      </c>
      <c r="I164" s="1202">
        <v>3.61</v>
      </c>
      <c r="J164" s="1204">
        <v>158.1</v>
      </c>
      <c r="K164" s="1202">
        <v>3.61</v>
      </c>
      <c r="L164" s="1204">
        <v>158.1</v>
      </c>
      <c r="M164" s="479">
        <f t="shared" si="18"/>
        <v>2.2833649588867806E-2</v>
      </c>
      <c r="N164" s="1203">
        <v>59.4</v>
      </c>
      <c r="O164" s="481">
        <f t="shared" si="19"/>
        <v>1.3563187855787477</v>
      </c>
      <c r="P164" s="611">
        <f t="shared" si="20"/>
        <v>1370.0189753320683</v>
      </c>
      <c r="Q164" s="482">
        <f t="shared" si="21"/>
        <v>81.379127134724854</v>
      </c>
    </row>
    <row r="165" spans="1:17" s="10" customFormat="1">
      <c r="A165" s="1519"/>
      <c r="B165" s="777">
        <v>9</v>
      </c>
      <c r="C165" s="2036" t="s">
        <v>153</v>
      </c>
      <c r="D165" s="1205">
        <v>4</v>
      </c>
      <c r="E165" s="1207" t="s">
        <v>37</v>
      </c>
      <c r="F165" s="1202">
        <v>5.19</v>
      </c>
      <c r="G165" s="1202">
        <v>0.1</v>
      </c>
      <c r="H165" s="1202">
        <v>0.4</v>
      </c>
      <c r="I165" s="1202">
        <v>4.6900000000000004</v>
      </c>
      <c r="J165" s="1204">
        <v>191.55</v>
      </c>
      <c r="K165" s="1202">
        <v>4.6900000000000004</v>
      </c>
      <c r="L165" s="1204">
        <v>191.55</v>
      </c>
      <c r="M165" s="479">
        <f t="shared" si="18"/>
        <v>2.4484468807099976E-2</v>
      </c>
      <c r="N165" s="1203">
        <v>59.4</v>
      </c>
      <c r="O165" s="481">
        <f t="shared" si="19"/>
        <v>1.4543774471417386</v>
      </c>
      <c r="P165" s="611">
        <f t="shared" si="20"/>
        <v>1469.0681284259986</v>
      </c>
      <c r="Q165" s="482">
        <f t="shared" si="21"/>
        <v>87.262646828504302</v>
      </c>
    </row>
    <row r="166" spans="1:17" s="10" customFormat="1" ht="12" thickBot="1">
      <c r="A166" s="1520"/>
      <c r="B166" s="778">
        <v>10</v>
      </c>
      <c r="C166" s="2037" t="s">
        <v>157</v>
      </c>
      <c r="D166" s="1208">
        <v>4</v>
      </c>
      <c r="E166" s="1209" t="s">
        <v>37</v>
      </c>
      <c r="F166" s="1210">
        <v>7.06</v>
      </c>
      <c r="G166" s="1210">
        <v>0.4</v>
      </c>
      <c r="H166" s="1210">
        <v>0.64</v>
      </c>
      <c r="I166" s="1210">
        <v>6.02</v>
      </c>
      <c r="J166" s="1211">
        <v>215.91</v>
      </c>
      <c r="K166" s="1210">
        <v>6.02</v>
      </c>
      <c r="L166" s="1211">
        <v>215.91</v>
      </c>
      <c r="M166" s="654">
        <f t="shared" si="18"/>
        <v>2.7881987865314251E-2</v>
      </c>
      <c r="N166" s="1109">
        <v>59.4</v>
      </c>
      <c r="O166" s="650">
        <f t="shared" si="19"/>
        <v>1.6561900791996664</v>
      </c>
      <c r="P166" s="650">
        <f t="shared" si="20"/>
        <v>1672.919271918855</v>
      </c>
      <c r="Q166" s="651">
        <f t="shared" si="21"/>
        <v>99.371404751979981</v>
      </c>
    </row>
    <row r="168" spans="1:17" s="10" customFormat="1" ht="20.25" customHeight="1">
      <c r="A168" s="1442" t="s">
        <v>30</v>
      </c>
      <c r="B168" s="1442"/>
      <c r="C168" s="1442"/>
      <c r="D168" s="1442"/>
      <c r="E168" s="1442"/>
      <c r="F168" s="1442"/>
      <c r="G168" s="1442"/>
      <c r="H168" s="1442"/>
      <c r="I168" s="1442"/>
      <c r="J168" s="1442"/>
      <c r="K168" s="1442"/>
      <c r="L168" s="1442"/>
      <c r="M168" s="1442"/>
      <c r="N168" s="1442"/>
      <c r="O168" s="1442"/>
      <c r="P168" s="1442"/>
      <c r="Q168" s="1442"/>
    </row>
    <row r="169" spans="1:17" s="10" customFormat="1" ht="14.25" customHeight="1" thickBot="1">
      <c r="A169" s="747"/>
      <c r="B169" s="747"/>
      <c r="C169" s="747"/>
      <c r="D169" s="747"/>
      <c r="E169" s="1420" t="s">
        <v>323</v>
      </c>
      <c r="F169" s="1420"/>
      <c r="G169" s="1420"/>
      <c r="H169" s="1420"/>
      <c r="I169" s="747">
        <v>4.4000000000000004</v>
      </c>
      <c r="J169" s="747" t="s">
        <v>322</v>
      </c>
      <c r="K169" s="747" t="s">
        <v>324</v>
      </c>
      <c r="L169" s="748">
        <v>408</v>
      </c>
      <c r="M169" s="747"/>
      <c r="N169" s="747"/>
      <c r="O169" s="747"/>
      <c r="P169" s="747"/>
      <c r="Q169" s="747"/>
    </row>
    <row r="170" spans="1:17" ht="12.75" customHeight="1">
      <c r="A170" s="1421" t="s">
        <v>1</v>
      </c>
      <c r="B170" s="1423" t="s">
        <v>0</v>
      </c>
      <c r="C170" s="1425" t="s">
        <v>2</v>
      </c>
      <c r="D170" s="1425" t="s">
        <v>3</v>
      </c>
      <c r="E170" s="1425" t="s">
        <v>11</v>
      </c>
      <c r="F170" s="1428" t="s">
        <v>12</v>
      </c>
      <c r="G170" s="1429"/>
      <c r="H170" s="1429"/>
      <c r="I170" s="1430"/>
      <c r="J170" s="1425" t="s">
        <v>4</v>
      </c>
      <c r="K170" s="1425" t="s">
        <v>13</v>
      </c>
      <c r="L170" s="1425" t="s">
        <v>5</v>
      </c>
      <c r="M170" s="1425" t="s">
        <v>6</v>
      </c>
      <c r="N170" s="1425" t="s">
        <v>14</v>
      </c>
      <c r="O170" s="1452" t="s">
        <v>15</v>
      </c>
      <c r="P170" s="1452" t="s">
        <v>31</v>
      </c>
      <c r="Q170" s="1433" t="s">
        <v>23</v>
      </c>
    </row>
    <row r="171" spans="1:17" s="2" customFormat="1" ht="33.75">
      <c r="A171" s="1422"/>
      <c r="B171" s="1424"/>
      <c r="C171" s="1426"/>
      <c r="D171" s="1427"/>
      <c r="E171" s="1427"/>
      <c r="F171" s="210" t="s">
        <v>16</v>
      </c>
      <c r="G171" s="210" t="s">
        <v>17</v>
      </c>
      <c r="H171" s="210" t="s">
        <v>18</v>
      </c>
      <c r="I171" s="210" t="s">
        <v>19</v>
      </c>
      <c r="J171" s="1427"/>
      <c r="K171" s="1427"/>
      <c r="L171" s="1427"/>
      <c r="M171" s="1427"/>
      <c r="N171" s="1427"/>
      <c r="O171" s="1453"/>
      <c r="P171" s="1453"/>
      <c r="Q171" s="1434"/>
    </row>
    <row r="172" spans="1:17" s="3" customFormat="1" ht="17.25" customHeight="1" thickBot="1">
      <c r="A172" s="1422"/>
      <c r="B172" s="1424"/>
      <c r="C172" s="1426"/>
      <c r="D172" s="8" t="s">
        <v>7</v>
      </c>
      <c r="E172" s="8" t="s">
        <v>8</v>
      </c>
      <c r="F172" s="8" t="s">
        <v>9</v>
      </c>
      <c r="G172" s="8" t="s">
        <v>9</v>
      </c>
      <c r="H172" s="8" t="s">
        <v>9</v>
      </c>
      <c r="I172" s="8" t="s">
        <v>9</v>
      </c>
      <c r="J172" s="8" t="s">
        <v>20</v>
      </c>
      <c r="K172" s="8" t="s">
        <v>9</v>
      </c>
      <c r="L172" s="8" t="s">
        <v>20</v>
      </c>
      <c r="M172" s="8" t="s">
        <v>69</v>
      </c>
      <c r="N172" s="8" t="s">
        <v>359</v>
      </c>
      <c r="O172" s="8" t="s">
        <v>360</v>
      </c>
      <c r="P172" s="1105" t="s">
        <v>24</v>
      </c>
      <c r="Q172" s="1106" t="s">
        <v>361</v>
      </c>
    </row>
    <row r="173" spans="1:17">
      <c r="A173" s="1521" t="s">
        <v>194</v>
      </c>
      <c r="B173" s="11">
        <v>1</v>
      </c>
      <c r="C173" s="621" t="s">
        <v>519</v>
      </c>
      <c r="D173" s="578">
        <v>30</v>
      </c>
      <c r="E173" s="578">
        <v>1991</v>
      </c>
      <c r="F173" s="661">
        <v>9.52</v>
      </c>
      <c r="G173" s="661">
        <v>3.52</v>
      </c>
      <c r="H173" s="661">
        <v>4.6399999999999997</v>
      </c>
      <c r="I173" s="661">
        <f t="shared" ref="I173:I199" si="22">F173-G173-H173</f>
        <v>1.3600000000000003</v>
      </c>
      <c r="J173" s="710">
        <v>1509.62</v>
      </c>
      <c r="K173" s="661">
        <v>1.36</v>
      </c>
      <c r="L173" s="710">
        <v>1509.62</v>
      </c>
      <c r="M173" s="2152">
        <f>K173/L173</f>
        <v>9.0088896543501023E-4</v>
      </c>
      <c r="N173" s="710">
        <v>50.25</v>
      </c>
      <c r="O173" s="582">
        <f>M173*N173</f>
        <v>4.5269670513109261E-2</v>
      </c>
      <c r="P173" s="582">
        <f>M173*60*1000</f>
        <v>54.05333792610061</v>
      </c>
      <c r="Q173" s="583">
        <f>P173*N173/1000</f>
        <v>2.7161802307865557</v>
      </c>
    </row>
    <row r="174" spans="1:17">
      <c r="A174" s="1522"/>
      <c r="B174" s="30">
        <v>2</v>
      </c>
      <c r="C174" s="621" t="s">
        <v>520</v>
      </c>
      <c r="D174" s="578">
        <v>30</v>
      </c>
      <c r="E174" s="578">
        <v>1985</v>
      </c>
      <c r="F174" s="663">
        <v>11.938000000000001</v>
      </c>
      <c r="G174" s="663">
        <v>3.649</v>
      </c>
      <c r="H174" s="663">
        <v>4.8</v>
      </c>
      <c r="I174" s="661">
        <f t="shared" si="22"/>
        <v>3.4890000000000017</v>
      </c>
      <c r="J174" s="711">
        <v>1496.03</v>
      </c>
      <c r="K174" s="663">
        <v>3.4889999999999999</v>
      </c>
      <c r="L174" s="711">
        <v>1496.03</v>
      </c>
      <c r="M174" s="1245">
        <f t="shared" ref="M174:M182" si="23">K174/L174</f>
        <v>2.332172483172129E-3</v>
      </c>
      <c r="N174" s="710">
        <v>50.25</v>
      </c>
      <c r="O174" s="586">
        <f t="shared" ref="O174:O192" si="24">M174*N174</f>
        <v>0.11719166727939949</v>
      </c>
      <c r="P174" s="582">
        <f t="shared" ref="P174:P192" si="25">M174*60*1000</f>
        <v>139.93034899032776</v>
      </c>
      <c r="Q174" s="587">
        <f t="shared" ref="Q174:Q192" si="26">P174*N174/1000</f>
        <v>7.03150003676397</v>
      </c>
    </row>
    <row r="175" spans="1:17">
      <c r="A175" s="1522"/>
      <c r="B175" s="30">
        <v>3</v>
      </c>
      <c r="C175" s="624" t="s">
        <v>889</v>
      </c>
      <c r="D175" s="584">
        <v>45</v>
      </c>
      <c r="E175" s="584">
        <v>1989</v>
      </c>
      <c r="F175" s="663">
        <v>18.120999999999999</v>
      </c>
      <c r="G175" s="663">
        <v>4.0679999999999996</v>
      </c>
      <c r="H175" s="663">
        <v>7.2</v>
      </c>
      <c r="I175" s="661">
        <f t="shared" si="22"/>
        <v>6.8529999999999989</v>
      </c>
      <c r="J175" s="711">
        <v>2332.0100000000002</v>
      </c>
      <c r="K175" s="663">
        <v>6.8529999999999998</v>
      </c>
      <c r="L175" s="711">
        <v>2332.0100000000002</v>
      </c>
      <c r="M175" s="1245">
        <f t="shared" si="23"/>
        <v>2.9386666437965529E-3</v>
      </c>
      <c r="N175" s="710">
        <v>50.25</v>
      </c>
      <c r="O175" s="586">
        <f t="shared" si="24"/>
        <v>0.14766799885077678</v>
      </c>
      <c r="P175" s="582">
        <f t="shared" si="25"/>
        <v>176.31999862779318</v>
      </c>
      <c r="Q175" s="587">
        <f t="shared" si="26"/>
        <v>8.8600799310466076</v>
      </c>
    </row>
    <row r="176" spans="1:17">
      <c r="A176" s="1522"/>
      <c r="B176" s="30">
        <v>4</v>
      </c>
      <c r="C176" s="624" t="s">
        <v>522</v>
      </c>
      <c r="D176" s="584">
        <v>30</v>
      </c>
      <c r="E176" s="584">
        <v>1987</v>
      </c>
      <c r="F176" s="663">
        <v>12.42</v>
      </c>
      <c r="G176" s="663">
        <v>2.6970000000000001</v>
      </c>
      <c r="H176" s="663">
        <v>4.8</v>
      </c>
      <c r="I176" s="661">
        <f t="shared" si="22"/>
        <v>4.9229999999999992</v>
      </c>
      <c r="J176" s="711">
        <v>1594.08</v>
      </c>
      <c r="K176" s="663">
        <v>4.923</v>
      </c>
      <c r="L176" s="711">
        <v>1594.08</v>
      </c>
      <c r="M176" s="1245">
        <f t="shared" si="23"/>
        <v>3.088301716350497E-3</v>
      </c>
      <c r="N176" s="710">
        <v>50.25</v>
      </c>
      <c r="O176" s="586">
        <f t="shared" si="24"/>
        <v>0.15518716124661247</v>
      </c>
      <c r="P176" s="582">
        <f t="shared" si="25"/>
        <v>185.29810298102984</v>
      </c>
      <c r="Q176" s="587">
        <f t="shared" si="26"/>
        <v>9.3112296747967509</v>
      </c>
    </row>
    <row r="177" spans="1:17">
      <c r="A177" s="1522"/>
      <c r="B177" s="30">
        <v>5</v>
      </c>
      <c r="C177" s="624" t="s">
        <v>521</v>
      </c>
      <c r="D177" s="584">
        <v>60</v>
      </c>
      <c r="E177" s="584">
        <v>1971</v>
      </c>
      <c r="F177" s="663">
        <v>23.140999999999998</v>
      </c>
      <c r="G177" s="663">
        <v>3.9849999999999999</v>
      </c>
      <c r="H177" s="663">
        <v>9.6</v>
      </c>
      <c r="I177" s="663">
        <f t="shared" si="22"/>
        <v>9.5559999999999992</v>
      </c>
      <c r="J177" s="711">
        <v>2799.22</v>
      </c>
      <c r="K177" s="663">
        <v>9.5559999999999992</v>
      </c>
      <c r="L177" s="711">
        <v>2799.22</v>
      </c>
      <c r="M177" s="1245">
        <f t="shared" si="23"/>
        <v>3.4138081322654169E-3</v>
      </c>
      <c r="N177" s="710">
        <v>50.25</v>
      </c>
      <c r="O177" s="586">
        <f t="shared" si="24"/>
        <v>0.1715438586463372</v>
      </c>
      <c r="P177" s="582">
        <f t="shared" si="25"/>
        <v>204.82848793592501</v>
      </c>
      <c r="Q177" s="587">
        <f t="shared" si="26"/>
        <v>10.292631518780231</v>
      </c>
    </row>
    <row r="178" spans="1:17">
      <c r="A178" s="1522"/>
      <c r="B178" s="30">
        <v>6</v>
      </c>
      <c r="C178" s="624" t="s">
        <v>890</v>
      </c>
      <c r="D178" s="584">
        <v>29</v>
      </c>
      <c r="E178" s="584">
        <v>1984</v>
      </c>
      <c r="F178" s="663">
        <v>9.8260000000000005</v>
      </c>
      <c r="G178" s="663">
        <v>1.968</v>
      </c>
      <c r="H178" s="663">
        <v>2.081</v>
      </c>
      <c r="I178" s="663">
        <f t="shared" si="22"/>
        <v>5.777000000000001</v>
      </c>
      <c r="J178" s="711">
        <v>1486.56</v>
      </c>
      <c r="K178" s="663">
        <v>5.7770000000000001</v>
      </c>
      <c r="L178" s="711">
        <v>1486.56</v>
      </c>
      <c r="M178" s="1245">
        <f t="shared" si="23"/>
        <v>3.8861532666020883E-3</v>
      </c>
      <c r="N178" s="710">
        <v>50.25</v>
      </c>
      <c r="O178" s="586">
        <f t="shared" si="24"/>
        <v>0.19527920164675494</v>
      </c>
      <c r="P178" s="582">
        <f t="shared" si="25"/>
        <v>233.1691959961253</v>
      </c>
      <c r="Q178" s="587">
        <f t="shared" si="26"/>
        <v>11.716752098805296</v>
      </c>
    </row>
    <row r="179" spans="1:17">
      <c r="A179" s="1440"/>
      <c r="B179" s="30">
        <v>7</v>
      </c>
      <c r="C179" s="624" t="s">
        <v>891</v>
      </c>
      <c r="D179" s="584">
        <v>32</v>
      </c>
      <c r="E179" s="584">
        <v>1980</v>
      </c>
      <c r="F179" s="663">
        <v>16.065000000000001</v>
      </c>
      <c r="G179" s="663">
        <v>3.7839999999999998</v>
      </c>
      <c r="H179" s="663">
        <v>5.12</v>
      </c>
      <c r="I179" s="663">
        <f t="shared" si="22"/>
        <v>7.1610000000000023</v>
      </c>
      <c r="J179" s="711">
        <v>1792.6</v>
      </c>
      <c r="K179" s="663">
        <v>7.1609999999999996</v>
      </c>
      <c r="L179" s="711">
        <v>1792.6</v>
      </c>
      <c r="M179" s="1245">
        <f t="shared" si="23"/>
        <v>3.9947562200156198E-3</v>
      </c>
      <c r="N179" s="710">
        <v>50.25</v>
      </c>
      <c r="O179" s="586">
        <f t="shared" si="24"/>
        <v>0.20073650005578489</v>
      </c>
      <c r="P179" s="582">
        <f t="shared" si="25"/>
        <v>239.68537320093719</v>
      </c>
      <c r="Q179" s="587">
        <f t="shared" si="26"/>
        <v>12.044190003347094</v>
      </c>
    </row>
    <row r="180" spans="1:17">
      <c r="A180" s="1440"/>
      <c r="B180" s="30">
        <v>8</v>
      </c>
      <c r="C180" s="624" t="s">
        <v>892</v>
      </c>
      <c r="D180" s="584">
        <v>48</v>
      </c>
      <c r="E180" s="584">
        <v>1972</v>
      </c>
      <c r="F180" s="663">
        <v>24.91</v>
      </c>
      <c r="G180" s="663">
        <v>4.6479999999999997</v>
      </c>
      <c r="H180" s="663">
        <v>7.3949999999999996</v>
      </c>
      <c r="I180" s="663">
        <f t="shared" si="22"/>
        <v>12.867000000000001</v>
      </c>
      <c r="J180" s="711">
        <v>3214.75</v>
      </c>
      <c r="K180" s="663">
        <v>12.867000000000001</v>
      </c>
      <c r="L180" s="711">
        <v>3214.75</v>
      </c>
      <c r="M180" s="1245">
        <f t="shared" si="23"/>
        <v>4.0024885294346378E-3</v>
      </c>
      <c r="N180" s="710">
        <v>50.25</v>
      </c>
      <c r="O180" s="586">
        <f t="shared" si="24"/>
        <v>0.20112504860409056</v>
      </c>
      <c r="P180" s="582">
        <f t="shared" si="25"/>
        <v>240.14931176607826</v>
      </c>
      <c r="Q180" s="587">
        <f t="shared" si="26"/>
        <v>12.067502916245433</v>
      </c>
    </row>
    <row r="181" spans="1:17">
      <c r="A181" s="1440"/>
      <c r="B181" s="30">
        <v>9</v>
      </c>
      <c r="C181" s="624" t="s">
        <v>893</v>
      </c>
      <c r="D181" s="584">
        <v>75</v>
      </c>
      <c r="E181" s="584">
        <v>1976</v>
      </c>
      <c r="F181" s="663">
        <v>35.54</v>
      </c>
      <c r="G181" s="663">
        <v>6.3620000000000001</v>
      </c>
      <c r="H181" s="663">
        <v>12</v>
      </c>
      <c r="I181" s="663">
        <f t="shared" si="22"/>
        <v>17.177999999999997</v>
      </c>
      <c r="J181" s="711">
        <v>3969.84</v>
      </c>
      <c r="K181" s="663">
        <v>17.178000000000001</v>
      </c>
      <c r="L181" s="711">
        <v>3969.84</v>
      </c>
      <c r="M181" s="1245">
        <f t="shared" si="23"/>
        <v>4.3271265340668642E-3</v>
      </c>
      <c r="N181" s="710">
        <v>50.25</v>
      </c>
      <c r="O181" s="586">
        <f t="shared" si="24"/>
        <v>0.21743810833685992</v>
      </c>
      <c r="P181" s="582">
        <f t="shared" si="25"/>
        <v>259.62759204401186</v>
      </c>
      <c r="Q181" s="587">
        <f t="shared" si="26"/>
        <v>13.046286500211595</v>
      </c>
    </row>
    <row r="182" spans="1:17" ht="12" thickBot="1">
      <c r="A182" s="1441"/>
      <c r="B182" s="1256">
        <v>10</v>
      </c>
      <c r="C182" s="639" t="s">
        <v>894</v>
      </c>
      <c r="D182" s="664">
        <v>100</v>
      </c>
      <c r="E182" s="664">
        <v>1966</v>
      </c>
      <c r="F182" s="713">
        <v>44.591000000000001</v>
      </c>
      <c r="G182" s="713">
        <v>7.5149999999999997</v>
      </c>
      <c r="H182" s="713">
        <v>16</v>
      </c>
      <c r="I182" s="713">
        <f t="shared" si="22"/>
        <v>21.076000000000001</v>
      </c>
      <c r="J182" s="714">
        <v>4431.54</v>
      </c>
      <c r="K182" s="713">
        <v>21.076000000000001</v>
      </c>
      <c r="L182" s="714">
        <v>4431.54</v>
      </c>
      <c r="M182" s="1246">
        <f t="shared" si="23"/>
        <v>4.7559087811460581E-3</v>
      </c>
      <c r="N182" s="714">
        <v>50.25</v>
      </c>
      <c r="O182" s="665">
        <f t="shared" si="24"/>
        <v>0.23898441625258943</v>
      </c>
      <c r="P182" s="666">
        <f t="shared" si="25"/>
        <v>285.35452686876351</v>
      </c>
      <c r="Q182" s="667">
        <f t="shared" si="26"/>
        <v>14.339064975155367</v>
      </c>
    </row>
    <row r="183" spans="1:17">
      <c r="A183" s="1503" t="s">
        <v>195</v>
      </c>
      <c r="B183" s="13">
        <v>1</v>
      </c>
      <c r="C183" s="2153" t="s">
        <v>895</v>
      </c>
      <c r="D183" s="781">
        <v>24</v>
      </c>
      <c r="E183" s="781">
        <v>1969</v>
      </c>
      <c r="F183" s="2154">
        <v>10.585000000000001</v>
      </c>
      <c r="G183" s="2154">
        <v>1.605</v>
      </c>
      <c r="H183" s="2154">
        <v>3.84</v>
      </c>
      <c r="I183" s="674">
        <f t="shared" si="22"/>
        <v>5.1400000000000006</v>
      </c>
      <c r="J183" s="715">
        <v>1330.98</v>
      </c>
      <c r="K183" s="671">
        <v>5.14</v>
      </c>
      <c r="L183" s="715">
        <v>906.69</v>
      </c>
      <c r="M183" s="1247">
        <f>K183/L183</f>
        <v>5.6689717544033784E-3</v>
      </c>
      <c r="N183" s="716">
        <v>50.25</v>
      </c>
      <c r="O183" s="594">
        <f t="shared" si="24"/>
        <v>0.28486583065876975</v>
      </c>
      <c r="P183" s="594">
        <f t="shared" si="25"/>
        <v>340.1383052642027</v>
      </c>
      <c r="Q183" s="595">
        <f t="shared" si="26"/>
        <v>17.091949839526187</v>
      </c>
    </row>
    <row r="184" spans="1:17">
      <c r="A184" s="1504"/>
      <c r="B184" s="14">
        <v>2</v>
      </c>
      <c r="C184" s="596" t="s">
        <v>896</v>
      </c>
      <c r="D184" s="589">
        <v>51</v>
      </c>
      <c r="E184" s="589">
        <v>2007</v>
      </c>
      <c r="F184" s="674">
        <v>27.303000000000001</v>
      </c>
      <c r="G184" s="674">
        <v>6.7869999999999999</v>
      </c>
      <c r="H184" s="674">
        <v>2.7810000000000001</v>
      </c>
      <c r="I184" s="674">
        <f t="shared" si="22"/>
        <v>17.735000000000003</v>
      </c>
      <c r="J184" s="717">
        <v>2930.23</v>
      </c>
      <c r="K184" s="674">
        <v>17.734999999999999</v>
      </c>
      <c r="L184" s="717">
        <v>2930.23</v>
      </c>
      <c r="M184" s="1247">
        <f>K184/L184</f>
        <v>6.0524259187845321E-3</v>
      </c>
      <c r="N184" s="716">
        <v>50.25</v>
      </c>
      <c r="O184" s="594">
        <f t="shared" si="24"/>
        <v>0.30413440241892276</v>
      </c>
      <c r="P184" s="594">
        <f t="shared" si="25"/>
        <v>363.14555512707193</v>
      </c>
      <c r="Q184" s="595">
        <f t="shared" si="26"/>
        <v>18.248064145135366</v>
      </c>
    </row>
    <row r="185" spans="1:17">
      <c r="A185" s="1504"/>
      <c r="B185" s="14">
        <v>3</v>
      </c>
      <c r="C185" s="675" t="s">
        <v>897</v>
      </c>
      <c r="D185" s="589">
        <v>108</v>
      </c>
      <c r="E185" s="589">
        <v>1978</v>
      </c>
      <c r="F185" s="674">
        <v>66.207999999999998</v>
      </c>
      <c r="G185" s="674">
        <v>9.968</v>
      </c>
      <c r="H185" s="674">
        <v>17.2</v>
      </c>
      <c r="I185" s="674">
        <f t="shared" si="22"/>
        <v>39.039999999999992</v>
      </c>
      <c r="J185" s="717">
        <v>6171.99</v>
      </c>
      <c r="K185" s="674">
        <v>39.04</v>
      </c>
      <c r="L185" s="717">
        <v>6171.99</v>
      </c>
      <c r="M185" s="1248">
        <f t="shared" ref="M185:M192" si="27">K185/L185</f>
        <v>6.3253504947350858E-3</v>
      </c>
      <c r="N185" s="716">
        <v>50.25</v>
      </c>
      <c r="O185" s="594">
        <f t="shared" si="24"/>
        <v>0.31784886236043808</v>
      </c>
      <c r="P185" s="594">
        <f t="shared" si="25"/>
        <v>379.52102968410514</v>
      </c>
      <c r="Q185" s="599">
        <f t="shared" si="26"/>
        <v>19.070931741626282</v>
      </c>
    </row>
    <row r="186" spans="1:17">
      <c r="A186" s="1504"/>
      <c r="B186" s="14">
        <v>4</v>
      </c>
      <c r="C186" s="675" t="s">
        <v>898</v>
      </c>
      <c r="D186" s="589">
        <v>60</v>
      </c>
      <c r="E186" s="589">
        <v>1965</v>
      </c>
      <c r="F186" s="674">
        <v>32.369999999999997</v>
      </c>
      <c r="G186" s="674">
        <v>4.43</v>
      </c>
      <c r="H186" s="674">
        <v>9.6</v>
      </c>
      <c r="I186" s="674">
        <f t="shared" si="22"/>
        <v>18.339999999999996</v>
      </c>
      <c r="J186" s="717">
        <v>2734.01</v>
      </c>
      <c r="K186" s="674">
        <v>18.34</v>
      </c>
      <c r="L186" s="717">
        <v>2734.01</v>
      </c>
      <c r="M186" s="1248">
        <f t="shared" si="27"/>
        <v>6.7080954349106256E-3</v>
      </c>
      <c r="N186" s="716">
        <v>50.25</v>
      </c>
      <c r="O186" s="676">
        <f t="shared" si="24"/>
        <v>0.33708179560425894</v>
      </c>
      <c r="P186" s="594">
        <f t="shared" si="25"/>
        <v>402.48572609463753</v>
      </c>
      <c r="Q186" s="599">
        <f t="shared" si="26"/>
        <v>20.224907736255535</v>
      </c>
    </row>
    <row r="187" spans="1:17">
      <c r="A187" s="1504"/>
      <c r="B187" s="14">
        <v>5</v>
      </c>
      <c r="C187" s="675" t="s">
        <v>899</v>
      </c>
      <c r="D187" s="589">
        <v>30</v>
      </c>
      <c r="E187" s="589">
        <v>1981</v>
      </c>
      <c r="F187" s="674">
        <v>18.416</v>
      </c>
      <c r="G187" s="674">
        <v>3</v>
      </c>
      <c r="H187" s="674">
        <v>4.8</v>
      </c>
      <c r="I187" s="674">
        <f t="shared" si="22"/>
        <v>10.616</v>
      </c>
      <c r="J187" s="717">
        <v>1501.2</v>
      </c>
      <c r="K187" s="674">
        <v>10.616</v>
      </c>
      <c r="L187" s="717">
        <v>1501.2</v>
      </c>
      <c r="M187" s="1248">
        <f t="shared" si="27"/>
        <v>7.0716759925393011E-3</v>
      </c>
      <c r="N187" s="716">
        <v>50.25</v>
      </c>
      <c r="O187" s="676">
        <f t="shared" si="24"/>
        <v>0.3553517186250999</v>
      </c>
      <c r="P187" s="594">
        <f t="shared" si="25"/>
        <v>424.3005595523581</v>
      </c>
      <c r="Q187" s="599">
        <f t="shared" si="26"/>
        <v>21.321103117505995</v>
      </c>
    </row>
    <row r="188" spans="1:17">
      <c r="A188" s="1504"/>
      <c r="B188" s="14">
        <v>6</v>
      </c>
      <c r="C188" s="675" t="s">
        <v>900</v>
      </c>
      <c r="D188" s="589">
        <v>108</v>
      </c>
      <c r="E188" s="589">
        <v>1986</v>
      </c>
      <c r="F188" s="674">
        <v>75.891000000000005</v>
      </c>
      <c r="G188" s="674">
        <v>11.585000000000001</v>
      </c>
      <c r="H188" s="674">
        <v>17.28</v>
      </c>
      <c r="I188" s="674">
        <f t="shared" si="22"/>
        <v>47.02600000000001</v>
      </c>
      <c r="J188" s="717">
        <v>6237.36</v>
      </c>
      <c r="K188" s="674">
        <v>47.026000000000003</v>
      </c>
      <c r="L188" s="717">
        <v>6237.36</v>
      </c>
      <c r="M188" s="1248">
        <f t="shared" si="27"/>
        <v>7.5394076981286961E-3</v>
      </c>
      <c r="N188" s="716">
        <v>50.25</v>
      </c>
      <c r="O188" s="676">
        <f t="shared" si="24"/>
        <v>0.378855236830967</v>
      </c>
      <c r="P188" s="594">
        <f t="shared" si="25"/>
        <v>452.3644618877218</v>
      </c>
      <c r="Q188" s="599">
        <f t="shared" si="26"/>
        <v>22.73131420985802</v>
      </c>
    </row>
    <row r="189" spans="1:17">
      <c r="A189" s="1504"/>
      <c r="B189" s="14">
        <v>7</v>
      </c>
      <c r="C189" s="675" t="s">
        <v>901</v>
      </c>
      <c r="D189" s="589">
        <v>41</v>
      </c>
      <c r="E189" s="589">
        <v>1992</v>
      </c>
      <c r="F189" s="674">
        <v>28.908999999999999</v>
      </c>
      <c r="G189" s="674">
        <v>3.9039999999999999</v>
      </c>
      <c r="H189" s="674">
        <v>6.56</v>
      </c>
      <c r="I189" s="674">
        <f t="shared" si="22"/>
        <v>18.445</v>
      </c>
      <c r="J189" s="717">
        <v>2334.5300000000002</v>
      </c>
      <c r="K189" s="674">
        <v>18.445</v>
      </c>
      <c r="L189" s="717">
        <v>2334.5300000000002</v>
      </c>
      <c r="M189" s="1248">
        <f t="shared" si="27"/>
        <v>7.9009479424123914E-3</v>
      </c>
      <c r="N189" s="716">
        <v>50.25</v>
      </c>
      <c r="O189" s="676">
        <f t="shared" si="24"/>
        <v>0.39702263410622268</v>
      </c>
      <c r="P189" s="594">
        <f t="shared" si="25"/>
        <v>474.05687654474349</v>
      </c>
      <c r="Q189" s="599">
        <f t="shared" si="26"/>
        <v>23.821358046373359</v>
      </c>
    </row>
    <row r="190" spans="1:17">
      <c r="A190" s="1504"/>
      <c r="B190" s="14">
        <v>8</v>
      </c>
      <c r="C190" s="675" t="s">
        <v>902</v>
      </c>
      <c r="D190" s="589">
        <v>44</v>
      </c>
      <c r="E190" s="589">
        <v>1980</v>
      </c>
      <c r="F190" s="674">
        <v>30.798999999999999</v>
      </c>
      <c r="G190" s="674">
        <v>4.3559999999999999</v>
      </c>
      <c r="H190" s="674">
        <v>7.2</v>
      </c>
      <c r="I190" s="674">
        <f t="shared" si="22"/>
        <v>19.242999999999999</v>
      </c>
      <c r="J190" s="717">
        <v>2325.46</v>
      </c>
      <c r="K190" s="674">
        <v>19.242999999999999</v>
      </c>
      <c r="L190" s="717">
        <v>2325.5</v>
      </c>
      <c r="M190" s="1248">
        <f t="shared" si="27"/>
        <v>8.274779617286605E-3</v>
      </c>
      <c r="N190" s="716">
        <v>50.25</v>
      </c>
      <c r="O190" s="676">
        <f t="shared" si="24"/>
        <v>0.41580767576865191</v>
      </c>
      <c r="P190" s="594">
        <f t="shared" si="25"/>
        <v>496.4867770371963</v>
      </c>
      <c r="Q190" s="599">
        <f t="shared" si="26"/>
        <v>24.948460546119112</v>
      </c>
    </row>
    <row r="191" spans="1:17">
      <c r="A191" s="1504"/>
      <c r="B191" s="14">
        <v>9</v>
      </c>
      <c r="C191" s="675" t="s">
        <v>903</v>
      </c>
      <c r="D191" s="589">
        <v>61</v>
      </c>
      <c r="E191" s="589">
        <v>1970</v>
      </c>
      <c r="F191" s="674">
        <v>37.826999999999998</v>
      </c>
      <c r="G191" s="674">
        <v>4.5629999999999997</v>
      </c>
      <c r="H191" s="674">
        <v>9.6</v>
      </c>
      <c r="I191" s="674">
        <f t="shared" si="22"/>
        <v>23.663999999999994</v>
      </c>
      <c r="J191" s="717">
        <v>2729.44</v>
      </c>
      <c r="K191" s="674">
        <v>23.664000000000001</v>
      </c>
      <c r="L191" s="717">
        <v>2729.44</v>
      </c>
      <c r="M191" s="1248">
        <f t="shared" si="27"/>
        <v>8.6699103112726425E-3</v>
      </c>
      <c r="N191" s="716">
        <v>50.25</v>
      </c>
      <c r="O191" s="676">
        <f t="shared" si="24"/>
        <v>0.43566299314145029</v>
      </c>
      <c r="P191" s="594">
        <f t="shared" si="25"/>
        <v>520.19461867635857</v>
      </c>
      <c r="Q191" s="599">
        <f t="shared" si="26"/>
        <v>26.139779588487016</v>
      </c>
    </row>
    <row r="192" spans="1:17" ht="12" thickBot="1">
      <c r="A192" s="1504"/>
      <c r="B192" s="14">
        <v>10</v>
      </c>
      <c r="C192" s="677" t="s">
        <v>904</v>
      </c>
      <c r="D192" s="678">
        <v>80</v>
      </c>
      <c r="E192" s="678">
        <v>1970</v>
      </c>
      <c r="F192" s="680">
        <v>54.054000000000002</v>
      </c>
      <c r="G192" s="680">
        <v>5.9619999999999997</v>
      </c>
      <c r="H192" s="680">
        <v>12.8</v>
      </c>
      <c r="I192" s="680">
        <f t="shared" si="22"/>
        <v>35.292000000000002</v>
      </c>
      <c r="J192" s="718">
        <v>3889.45</v>
      </c>
      <c r="K192" s="680">
        <v>35.292000000000002</v>
      </c>
      <c r="L192" s="718">
        <v>3889.45</v>
      </c>
      <c r="M192" s="1249">
        <f t="shared" si="27"/>
        <v>9.0737764979624373E-3</v>
      </c>
      <c r="N192" s="718">
        <v>50.25</v>
      </c>
      <c r="O192" s="682">
        <f t="shared" si="24"/>
        <v>0.45595726902261247</v>
      </c>
      <c r="P192" s="682">
        <f t="shared" si="25"/>
        <v>544.42658987774632</v>
      </c>
      <c r="Q192" s="683">
        <f t="shared" si="26"/>
        <v>27.357436141356754</v>
      </c>
    </row>
    <row r="193" spans="1:17" ht="11.25" customHeight="1">
      <c r="A193" s="1505" t="s">
        <v>281</v>
      </c>
      <c r="B193" s="69">
        <v>1</v>
      </c>
      <c r="C193" s="640" t="s">
        <v>905</v>
      </c>
      <c r="D193" s="684">
        <v>70</v>
      </c>
      <c r="E193" s="684">
        <v>1963</v>
      </c>
      <c r="F193" s="686">
        <v>61.606000000000002</v>
      </c>
      <c r="G193" s="686">
        <v>5.8529999999999998</v>
      </c>
      <c r="H193" s="686">
        <v>0.7</v>
      </c>
      <c r="I193" s="686">
        <f t="shared" si="22"/>
        <v>55.052999999999997</v>
      </c>
      <c r="J193" s="719">
        <v>3023.47</v>
      </c>
      <c r="K193" s="686">
        <v>55.052</v>
      </c>
      <c r="L193" s="720">
        <v>3023.47</v>
      </c>
      <c r="M193" s="1250">
        <f>K193/L193</f>
        <v>1.8208217710114539E-2</v>
      </c>
      <c r="N193" s="720">
        <v>50.25</v>
      </c>
      <c r="O193" s="603">
        <f>M193*N193</f>
        <v>0.91496293993325561</v>
      </c>
      <c r="P193" s="603">
        <f>M193*60*1000</f>
        <v>1092.4930626068724</v>
      </c>
      <c r="Q193" s="604">
        <f>P193*N193/1000</f>
        <v>54.897776395995336</v>
      </c>
    </row>
    <row r="194" spans="1:17">
      <c r="A194" s="1409"/>
      <c r="B194" s="70">
        <v>2</v>
      </c>
      <c r="C194" s="642" t="s">
        <v>906</v>
      </c>
      <c r="D194" s="687">
        <v>20</v>
      </c>
      <c r="E194" s="687">
        <v>1964</v>
      </c>
      <c r="F194" s="689">
        <v>18.855</v>
      </c>
      <c r="G194" s="689">
        <v>2.2069999999999999</v>
      </c>
      <c r="H194" s="689">
        <v>0.2</v>
      </c>
      <c r="I194" s="689">
        <f t="shared" si="22"/>
        <v>16.448</v>
      </c>
      <c r="J194" s="721">
        <v>895.93</v>
      </c>
      <c r="K194" s="689">
        <v>16.446999999999999</v>
      </c>
      <c r="L194" s="721">
        <v>895.93</v>
      </c>
      <c r="M194" s="1251">
        <f t="shared" ref="M194:M202" si="28">K194/L194</f>
        <v>1.8357460962351968E-2</v>
      </c>
      <c r="N194" s="720">
        <v>50.25</v>
      </c>
      <c r="O194" s="477">
        <f t="shared" ref="O194:O202" si="29">M194*N194</f>
        <v>0.92246241335818635</v>
      </c>
      <c r="P194" s="603">
        <f t="shared" ref="P194:P202" si="30">M194*60*1000</f>
        <v>1101.4476577411181</v>
      </c>
      <c r="Q194" s="478">
        <f t="shared" ref="Q194:Q202" si="31">P194*N194/1000</f>
        <v>55.347744801491189</v>
      </c>
    </row>
    <row r="195" spans="1:17">
      <c r="A195" s="1409"/>
      <c r="B195" s="70">
        <v>3</v>
      </c>
      <c r="C195" s="642" t="s">
        <v>907</v>
      </c>
      <c r="D195" s="687">
        <v>19</v>
      </c>
      <c r="E195" s="687">
        <v>1961</v>
      </c>
      <c r="F195" s="689">
        <v>19.260999999999999</v>
      </c>
      <c r="G195" s="689">
        <v>2.1179999999999999</v>
      </c>
      <c r="H195" s="689">
        <v>0.19</v>
      </c>
      <c r="I195" s="689">
        <f t="shared" si="22"/>
        <v>16.952999999999999</v>
      </c>
      <c r="J195" s="721">
        <v>899.72</v>
      </c>
      <c r="K195" s="689">
        <v>14.244999999999999</v>
      </c>
      <c r="L195" s="721">
        <v>756.01</v>
      </c>
      <c r="M195" s="1251">
        <f t="shared" si="28"/>
        <v>1.8842343355246621E-2</v>
      </c>
      <c r="N195" s="720">
        <v>50.25</v>
      </c>
      <c r="O195" s="477">
        <f t="shared" si="29"/>
        <v>0.94682775360114269</v>
      </c>
      <c r="P195" s="603">
        <f t="shared" si="30"/>
        <v>1130.5406013147974</v>
      </c>
      <c r="Q195" s="478">
        <f t="shared" si="31"/>
        <v>56.809665216068566</v>
      </c>
    </row>
    <row r="196" spans="1:17">
      <c r="A196" s="1409"/>
      <c r="B196" s="70">
        <v>4</v>
      </c>
      <c r="C196" s="642" t="s">
        <v>908</v>
      </c>
      <c r="D196" s="687">
        <v>12</v>
      </c>
      <c r="E196" s="687">
        <v>1954</v>
      </c>
      <c r="F196" s="689">
        <v>14.000999999999999</v>
      </c>
      <c r="G196" s="689">
        <v>1.1117999999999999</v>
      </c>
      <c r="H196" s="689">
        <v>1.92</v>
      </c>
      <c r="I196" s="689">
        <f t="shared" si="22"/>
        <v>10.969199999999999</v>
      </c>
      <c r="J196" s="721">
        <v>575.37</v>
      </c>
      <c r="K196" s="689">
        <v>10.968999999999999</v>
      </c>
      <c r="L196" s="721">
        <v>575.37</v>
      </c>
      <c r="M196" s="1251">
        <f t="shared" si="28"/>
        <v>1.9064254305924882E-2</v>
      </c>
      <c r="N196" s="720">
        <v>50.25</v>
      </c>
      <c r="O196" s="477">
        <f t="shared" si="29"/>
        <v>0.95797877887272531</v>
      </c>
      <c r="P196" s="603">
        <f t="shared" si="30"/>
        <v>1143.8552583554929</v>
      </c>
      <c r="Q196" s="478">
        <f t="shared" si="31"/>
        <v>57.478726732363519</v>
      </c>
    </row>
    <row r="197" spans="1:17">
      <c r="A197" s="1409"/>
      <c r="B197" s="70">
        <v>5</v>
      </c>
      <c r="C197" s="642" t="s">
        <v>909</v>
      </c>
      <c r="D197" s="687">
        <v>13</v>
      </c>
      <c r="E197" s="687">
        <v>1954</v>
      </c>
      <c r="F197" s="689">
        <v>13.759</v>
      </c>
      <c r="G197" s="689">
        <v>0.81396000000000002</v>
      </c>
      <c r="H197" s="689">
        <v>1.84</v>
      </c>
      <c r="I197" s="689">
        <f t="shared" si="22"/>
        <v>11.105040000000001</v>
      </c>
      <c r="J197" s="721">
        <v>562.47</v>
      </c>
      <c r="K197" s="689">
        <v>11.105</v>
      </c>
      <c r="L197" s="721">
        <v>562.47</v>
      </c>
      <c r="M197" s="1251">
        <f t="shared" si="28"/>
        <v>1.974327519689939E-2</v>
      </c>
      <c r="N197" s="720">
        <v>50.25</v>
      </c>
      <c r="O197" s="477">
        <f t="shared" si="29"/>
        <v>0.9920995786441944</v>
      </c>
      <c r="P197" s="603">
        <f t="shared" si="30"/>
        <v>1184.5965118139634</v>
      </c>
      <c r="Q197" s="478">
        <f t="shared" si="31"/>
        <v>59.525974718651661</v>
      </c>
    </row>
    <row r="198" spans="1:17">
      <c r="A198" s="1409"/>
      <c r="B198" s="70">
        <v>6</v>
      </c>
      <c r="C198" s="642" t="s">
        <v>910</v>
      </c>
      <c r="D198" s="687">
        <v>4</v>
      </c>
      <c r="E198" s="687">
        <v>1954</v>
      </c>
      <c r="F198" s="689">
        <v>6.24</v>
      </c>
      <c r="G198" s="689">
        <v>0.2417</v>
      </c>
      <c r="H198" s="689">
        <v>0.64</v>
      </c>
      <c r="I198" s="689">
        <f t="shared" si="22"/>
        <v>5.3583000000000007</v>
      </c>
      <c r="J198" s="721">
        <v>268.89999999999998</v>
      </c>
      <c r="K198" s="689">
        <v>5.3582599999999996</v>
      </c>
      <c r="L198" s="721">
        <v>268.89999999999998</v>
      </c>
      <c r="M198" s="1251">
        <f t="shared" si="28"/>
        <v>1.9926589810338416E-2</v>
      </c>
      <c r="N198" s="720">
        <v>50.25</v>
      </c>
      <c r="O198" s="477">
        <f t="shared" si="29"/>
        <v>1.0013111379695054</v>
      </c>
      <c r="P198" s="603">
        <f t="shared" si="30"/>
        <v>1195.5953886203049</v>
      </c>
      <c r="Q198" s="478">
        <f t="shared" si="31"/>
        <v>60.078668278170319</v>
      </c>
    </row>
    <row r="199" spans="1:17">
      <c r="A199" s="1409"/>
      <c r="B199" s="70">
        <v>7</v>
      </c>
      <c r="C199" s="642" t="s">
        <v>911</v>
      </c>
      <c r="D199" s="687">
        <v>8</v>
      </c>
      <c r="E199" s="687">
        <v>1953</v>
      </c>
      <c r="F199" s="689">
        <v>6.0410000000000004</v>
      </c>
      <c r="G199" s="689">
        <v>0.44166</v>
      </c>
      <c r="H199" s="689">
        <v>7.0000000000000007E-2</v>
      </c>
      <c r="I199" s="689">
        <f t="shared" si="22"/>
        <v>5.5293400000000004</v>
      </c>
      <c r="J199" s="721">
        <v>273.08</v>
      </c>
      <c r="K199" s="689">
        <v>3.5104099999999998</v>
      </c>
      <c r="L199" s="721">
        <v>173.37</v>
      </c>
      <c r="M199" s="1251">
        <f t="shared" si="28"/>
        <v>2.024808213647113E-2</v>
      </c>
      <c r="N199" s="720">
        <v>50.25</v>
      </c>
      <c r="O199" s="477">
        <f t="shared" si="29"/>
        <v>1.0174661273576744</v>
      </c>
      <c r="P199" s="603">
        <f t="shared" si="30"/>
        <v>1214.8849281882678</v>
      </c>
      <c r="Q199" s="478">
        <f t="shared" si="31"/>
        <v>61.04796764146046</v>
      </c>
    </row>
    <row r="200" spans="1:17">
      <c r="A200" s="1409"/>
      <c r="B200" s="70">
        <v>8</v>
      </c>
      <c r="C200" s="642" t="s">
        <v>912</v>
      </c>
      <c r="D200" s="687">
        <v>30</v>
      </c>
      <c r="E200" s="687">
        <v>1959</v>
      </c>
      <c r="F200" s="689">
        <v>26.94</v>
      </c>
      <c r="G200" s="689"/>
      <c r="H200" s="689"/>
      <c r="I200" s="689">
        <f>F200-G200-H200</f>
        <v>26.94</v>
      </c>
      <c r="J200" s="721">
        <v>1417.77</v>
      </c>
      <c r="K200" s="689">
        <v>20.867909999999998</v>
      </c>
      <c r="L200" s="721">
        <v>1028.8900000000001</v>
      </c>
      <c r="M200" s="1251">
        <f t="shared" si="28"/>
        <v>2.0281964058354144E-2</v>
      </c>
      <c r="N200" s="720">
        <v>50.25</v>
      </c>
      <c r="O200" s="477">
        <f t="shared" si="29"/>
        <v>1.0191686939322957</v>
      </c>
      <c r="P200" s="603">
        <f t="shared" si="30"/>
        <v>1216.9178435012486</v>
      </c>
      <c r="Q200" s="478">
        <f t="shared" si="31"/>
        <v>61.150121635937744</v>
      </c>
    </row>
    <row r="201" spans="1:17">
      <c r="A201" s="1409"/>
      <c r="B201" s="70">
        <v>9</v>
      </c>
      <c r="C201" s="642" t="s">
        <v>523</v>
      </c>
      <c r="D201" s="687">
        <v>15</v>
      </c>
      <c r="E201" s="687">
        <v>1950</v>
      </c>
      <c r="F201" s="689">
        <v>10.433999999999999</v>
      </c>
      <c r="G201" s="689"/>
      <c r="H201" s="689"/>
      <c r="I201" s="689">
        <f>F201-G201-H201</f>
        <v>10.433999999999999</v>
      </c>
      <c r="J201" s="721">
        <v>485.17</v>
      </c>
      <c r="K201" s="689">
        <v>10.433999999999999</v>
      </c>
      <c r="L201" s="721">
        <v>485.17</v>
      </c>
      <c r="M201" s="1251">
        <f t="shared" si="28"/>
        <v>2.1505863923985406E-2</v>
      </c>
      <c r="N201" s="720">
        <v>50.25</v>
      </c>
      <c r="O201" s="477">
        <f t="shared" si="29"/>
        <v>1.0806696621802667</v>
      </c>
      <c r="P201" s="603">
        <f t="shared" si="30"/>
        <v>1290.3518354391244</v>
      </c>
      <c r="Q201" s="478">
        <f t="shared" si="31"/>
        <v>64.840179730816004</v>
      </c>
    </row>
    <row r="202" spans="1:17" ht="12" thickBot="1">
      <c r="A202" s="1409"/>
      <c r="B202" s="70">
        <v>10</v>
      </c>
      <c r="C202" s="644" t="s">
        <v>525</v>
      </c>
      <c r="D202" s="690">
        <v>65</v>
      </c>
      <c r="E202" s="690">
        <v>1963</v>
      </c>
      <c r="F202" s="692">
        <v>24.366</v>
      </c>
      <c r="G202" s="692">
        <v>3.7765499999999999</v>
      </c>
      <c r="H202" s="692">
        <v>0.65</v>
      </c>
      <c r="I202" s="692">
        <f>F202-G202-H202</f>
        <v>19.939450000000001</v>
      </c>
      <c r="J202" s="722">
        <v>1312.02</v>
      </c>
      <c r="K202" s="692">
        <v>29.939450000000001</v>
      </c>
      <c r="L202" s="722">
        <v>1312.02</v>
      </c>
      <c r="M202" s="1252">
        <f t="shared" si="28"/>
        <v>2.2819354887882809E-2</v>
      </c>
      <c r="N202" s="722">
        <v>50.25</v>
      </c>
      <c r="O202" s="645">
        <f t="shared" si="29"/>
        <v>1.1466725831161111</v>
      </c>
      <c r="P202" s="645">
        <f t="shared" si="30"/>
        <v>1369.1612932729686</v>
      </c>
      <c r="Q202" s="646">
        <f t="shared" si="31"/>
        <v>68.800354986966681</v>
      </c>
    </row>
    <row r="203" spans="1:17" ht="12.75" customHeight="1">
      <c r="A203" s="1487" t="s">
        <v>282</v>
      </c>
      <c r="B203" s="17">
        <v>1</v>
      </c>
      <c r="C203" s="606" t="s">
        <v>913</v>
      </c>
      <c r="D203" s="607">
        <v>6</v>
      </c>
      <c r="E203" s="607">
        <v>1959</v>
      </c>
      <c r="F203" s="694">
        <v>5.0199999999999996</v>
      </c>
      <c r="G203" s="694">
        <v>0.47888999999999998</v>
      </c>
      <c r="H203" s="694">
        <v>0.06</v>
      </c>
      <c r="I203" s="697">
        <f t="shared" ref="I203:I210" si="32">F203-G203-H203</f>
        <v>4.4811100000000001</v>
      </c>
      <c r="J203" s="723">
        <v>225.56</v>
      </c>
      <c r="K203" s="694">
        <v>3.4667400000000002</v>
      </c>
      <c r="L203" s="724">
        <v>149.31</v>
      </c>
      <c r="M203" s="1253">
        <f>K203/L203</f>
        <v>2.3218404661442638E-2</v>
      </c>
      <c r="N203" s="724">
        <v>50.25</v>
      </c>
      <c r="O203" s="611">
        <f>M203*N203</f>
        <v>1.1667248342374925</v>
      </c>
      <c r="P203" s="611">
        <f>M203*60*1000</f>
        <v>1393.1042796865584</v>
      </c>
      <c r="Q203" s="612">
        <f>P203*N203/1000</f>
        <v>70.003490054249554</v>
      </c>
    </row>
    <row r="204" spans="1:17">
      <c r="A204" s="1488"/>
      <c r="B204" s="18">
        <v>2</v>
      </c>
      <c r="C204" s="1038" t="s">
        <v>914</v>
      </c>
      <c r="D204" s="695">
        <v>8</v>
      </c>
      <c r="E204" s="695">
        <v>1958</v>
      </c>
      <c r="F204" s="697">
        <v>14.138999999999999</v>
      </c>
      <c r="G204" s="697">
        <v>0.53190000000000004</v>
      </c>
      <c r="H204" s="697">
        <v>0.56000000000000005</v>
      </c>
      <c r="I204" s="697">
        <f t="shared" si="32"/>
        <v>13.047099999999999</v>
      </c>
      <c r="J204" s="725">
        <v>559.91</v>
      </c>
      <c r="K204" s="697">
        <v>6.3432899999999997</v>
      </c>
      <c r="L204" s="725">
        <v>272.22000000000003</v>
      </c>
      <c r="M204" s="1254">
        <f t="shared" ref="M204:M212" si="33">K204/L204</f>
        <v>2.3302071853647782E-2</v>
      </c>
      <c r="N204" s="724">
        <v>50.25</v>
      </c>
      <c r="O204" s="481">
        <f t="shared" ref="O204:O212" si="34">M204*N204</f>
        <v>1.1709291106458011</v>
      </c>
      <c r="P204" s="611">
        <f t="shared" ref="P204:P212" si="35">M204*60*1000</f>
        <v>1398.1243112188668</v>
      </c>
      <c r="Q204" s="482">
        <f t="shared" ref="Q204:Q212" si="36">P204*N204/1000</f>
        <v>70.25574663874805</v>
      </c>
    </row>
    <row r="205" spans="1:17">
      <c r="A205" s="1488"/>
      <c r="B205" s="18">
        <v>3</v>
      </c>
      <c r="C205" s="648" t="s">
        <v>526</v>
      </c>
      <c r="D205" s="695">
        <v>81</v>
      </c>
      <c r="E205" s="695">
        <v>1961</v>
      </c>
      <c r="F205" s="697">
        <v>39.317999999999998</v>
      </c>
      <c r="G205" s="697">
        <v>5.97</v>
      </c>
      <c r="H205" s="697">
        <v>0.8</v>
      </c>
      <c r="I205" s="697">
        <f t="shared" si="32"/>
        <v>32.548000000000002</v>
      </c>
      <c r="J205" s="725">
        <v>1344.76</v>
      </c>
      <c r="K205" s="697">
        <v>32.547939999999997</v>
      </c>
      <c r="L205" s="725">
        <v>1344.76</v>
      </c>
      <c r="M205" s="1254">
        <f t="shared" si="33"/>
        <v>2.4203530741544958E-2</v>
      </c>
      <c r="N205" s="724">
        <v>50.25</v>
      </c>
      <c r="O205" s="481">
        <f t="shared" si="34"/>
        <v>1.2162274197626342</v>
      </c>
      <c r="P205" s="611">
        <f t="shared" si="35"/>
        <v>1452.2118444926975</v>
      </c>
      <c r="Q205" s="482">
        <f t="shared" si="36"/>
        <v>72.973645185758059</v>
      </c>
    </row>
    <row r="206" spans="1:17">
      <c r="A206" s="1488"/>
      <c r="B206" s="18">
        <v>4</v>
      </c>
      <c r="C206" s="648" t="s">
        <v>524</v>
      </c>
      <c r="D206" s="695">
        <v>6</v>
      </c>
      <c r="E206" s="695">
        <v>1953</v>
      </c>
      <c r="F206" s="697">
        <v>4.99</v>
      </c>
      <c r="G206" s="697">
        <v>0.41099999999999998</v>
      </c>
      <c r="H206" s="697">
        <v>0.04</v>
      </c>
      <c r="I206" s="697">
        <f t="shared" si="32"/>
        <v>4.5390000000000006</v>
      </c>
      <c r="J206" s="725">
        <v>272.16000000000003</v>
      </c>
      <c r="K206" s="697">
        <v>3.5009999999999999</v>
      </c>
      <c r="L206" s="725">
        <v>142.96</v>
      </c>
      <c r="M206" s="1254">
        <f t="shared" si="33"/>
        <v>2.448936765528819E-2</v>
      </c>
      <c r="N206" s="724">
        <v>50.25</v>
      </c>
      <c r="O206" s="481">
        <f t="shared" si="34"/>
        <v>1.2305907246782315</v>
      </c>
      <c r="P206" s="611">
        <f t="shared" si="35"/>
        <v>1469.3620593172914</v>
      </c>
      <c r="Q206" s="482">
        <f t="shared" si="36"/>
        <v>73.835443480693897</v>
      </c>
    </row>
    <row r="207" spans="1:17">
      <c r="A207" s="1488"/>
      <c r="B207" s="18">
        <v>5</v>
      </c>
      <c r="C207" s="648" t="s">
        <v>528</v>
      </c>
      <c r="D207" s="695">
        <v>5</v>
      </c>
      <c r="E207" s="695">
        <v>1959</v>
      </c>
      <c r="F207" s="697">
        <v>9.0259999999999998</v>
      </c>
      <c r="G207" s="697">
        <v>0.49469999999999997</v>
      </c>
      <c r="H207" s="697">
        <v>0.66</v>
      </c>
      <c r="I207" s="697">
        <f t="shared" si="32"/>
        <v>7.8712999999999997</v>
      </c>
      <c r="J207" s="725">
        <v>311.52</v>
      </c>
      <c r="K207" s="697">
        <v>5.4885799999999998</v>
      </c>
      <c r="L207" s="725">
        <v>217.22</v>
      </c>
      <c r="M207" s="1254">
        <f t="shared" si="33"/>
        <v>2.5267378694411195E-2</v>
      </c>
      <c r="N207" s="724">
        <v>50.25</v>
      </c>
      <c r="O207" s="481">
        <f t="shared" si="34"/>
        <v>1.2696857793941625</v>
      </c>
      <c r="P207" s="611">
        <f t="shared" si="35"/>
        <v>1516.0427216646717</v>
      </c>
      <c r="Q207" s="482">
        <f t="shared" si="36"/>
        <v>76.18114676364975</v>
      </c>
    </row>
    <row r="208" spans="1:17">
      <c r="A208" s="1488"/>
      <c r="B208" s="18">
        <v>6</v>
      </c>
      <c r="C208" s="648" t="s">
        <v>527</v>
      </c>
      <c r="D208" s="695">
        <v>20</v>
      </c>
      <c r="E208" s="695">
        <v>1957</v>
      </c>
      <c r="F208" s="697">
        <v>18.46</v>
      </c>
      <c r="G208" s="697">
        <v>1.6339999999999999</v>
      </c>
      <c r="H208" s="697">
        <v>0.16</v>
      </c>
      <c r="I208" s="697">
        <f t="shared" si="32"/>
        <v>16.666</v>
      </c>
      <c r="J208" s="725">
        <v>654.08000000000004</v>
      </c>
      <c r="K208" s="697">
        <v>16.685960000000001</v>
      </c>
      <c r="L208" s="725">
        <v>654.08000000000004</v>
      </c>
      <c r="M208" s="1254">
        <f t="shared" si="33"/>
        <v>2.5510579745596871E-2</v>
      </c>
      <c r="N208" s="724">
        <v>50.25</v>
      </c>
      <c r="O208" s="481">
        <f t="shared" si="34"/>
        <v>1.2819066322162427</v>
      </c>
      <c r="P208" s="611">
        <f t="shared" si="35"/>
        <v>1530.6347847358122</v>
      </c>
      <c r="Q208" s="482">
        <f t="shared" si="36"/>
        <v>76.914397932974566</v>
      </c>
    </row>
    <row r="209" spans="1:17">
      <c r="A209" s="1488"/>
      <c r="B209" s="18">
        <v>7</v>
      </c>
      <c r="C209" s="648" t="s">
        <v>915</v>
      </c>
      <c r="D209" s="695">
        <v>6</v>
      </c>
      <c r="E209" s="695">
        <v>1953</v>
      </c>
      <c r="F209" s="697">
        <v>4.5209999999999999</v>
      </c>
      <c r="G209" s="697"/>
      <c r="H209" s="697"/>
      <c r="I209" s="697">
        <f t="shared" si="32"/>
        <v>4.5209999999999999</v>
      </c>
      <c r="J209" s="725">
        <v>173.48</v>
      </c>
      <c r="K209" s="697">
        <v>4.5209999999999999</v>
      </c>
      <c r="L209" s="725">
        <v>173.48</v>
      </c>
      <c r="M209" s="1254">
        <f t="shared" si="33"/>
        <v>2.6060640996080242E-2</v>
      </c>
      <c r="N209" s="724">
        <v>50.25</v>
      </c>
      <c r="O209" s="481">
        <f t="shared" si="34"/>
        <v>1.3095472100530321</v>
      </c>
      <c r="P209" s="611">
        <f t="shared" si="35"/>
        <v>1563.6384597648146</v>
      </c>
      <c r="Q209" s="482">
        <f t="shared" si="36"/>
        <v>78.572832603181936</v>
      </c>
    </row>
    <row r="210" spans="1:17">
      <c r="A210" s="1488"/>
      <c r="B210" s="18">
        <v>8</v>
      </c>
      <c r="C210" s="648" t="s">
        <v>530</v>
      </c>
      <c r="D210" s="695">
        <v>6</v>
      </c>
      <c r="E210" s="695">
        <v>1926</v>
      </c>
      <c r="F210" s="697">
        <v>8.2989999999999995</v>
      </c>
      <c r="G210" s="697">
        <v>0.41463</v>
      </c>
      <c r="H210" s="697">
        <v>0.8</v>
      </c>
      <c r="I210" s="697">
        <f t="shared" si="32"/>
        <v>7.0843699999999998</v>
      </c>
      <c r="J210" s="725">
        <v>254.15</v>
      </c>
      <c r="K210" s="697">
        <v>5.4155100000000003</v>
      </c>
      <c r="L210" s="725">
        <v>194.28</v>
      </c>
      <c r="M210" s="1254">
        <f t="shared" si="33"/>
        <v>2.7874768375540458E-2</v>
      </c>
      <c r="N210" s="724">
        <v>50.25</v>
      </c>
      <c r="O210" s="481">
        <f t="shared" si="34"/>
        <v>1.4007071108709079</v>
      </c>
      <c r="P210" s="611">
        <f t="shared" si="35"/>
        <v>1672.4861025324274</v>
      </c>
      <c r="Q210" s="482">
        <f t="shared" si="36"/>
        <v>84.042426652254477</v>
      </c>
    </row>
    <row r="211" spans="1:17">
      <c r="A211" s="1488"/>
      <c r="B211" s="18">
        <v>9</v>
      </c>
      <c r="C211" s="1038" t="s">
        <v>529</v>
      </c>
      <c r="D211" s="695">
        <v>6</v>
      </c>
      <c r="E211" s="695">
        <v>1955</v>
      </c>
      <c r="F211" s="697">
        <v>8.0050000000000008</v>
      </c>
      <c r="G211" s="697">
        <v>0.63849999999999996</v>
      </c>
      <c r="H211" s="697">
        <v>0.06</v>
      </c>
      <c r="I211" s="697">
        <f>F211-G211-H211</f>
        <v>7.3065000000000015</v>
      </c>
      <c r="J211" s="725">
        <v>249.66</v>
      </c>
      <c r="K211" s="697">
        <v>6.0427900000000001</v>
      </c>
      <c r="L211" s="725">
        <v>206.48</v>
      </c>
      <c r="M211" s="1254">
        <f t="shared" si="33"/>
        <v>2.9265740023246806E-2</v>
      </c>
      <c r="N211" s="724">
        <v>50.25</v>
      </c>
      <c r="O211" s="481">
        <f t="shared" si="34"/>
        <v>1.4706034361681519</v>
      </c>
      <c r="P211" s="611">
        <f t="shared" si="35"/>
        <v>1755.9444013948084</v>
      </c>
      <c r="Q211" s="482">
        <f t="shared" si="36"/>
        <v>88.236206170089119</v>
      </c>
    </row>
    <row r="212" spans="1:17" ht="12" thickBot="1">
      <c r="A212" s="1489"/>
      <c r="B212" s="19">
        <v>10</v>
      </c>
      <c r="C212" s="649" t="s">
        <v>531</v>
      </c>
      <c r="D212" s="700">
        <v>23</v>
      </c>
      <c r="E212" s="700">
        <v>1963</v>
      </c>
      <c r="F212" s="1159">
        <v>15.496</v>
      </c>
      <c r="G212" s="1159"/>
      <c r="H212" s="1159"/>
      <c r="I212" s="1159">
        <f>F212-G212-H212</f>
        <v>15.496</v>
      </c>
      <c r="J212" s="726">
        <v>502.6</v>
      </c>
      <c r="K212" s="1159">
        <v>15.496</v>
      </c>
      <c r="L212" s="726">
        <v>502.6</v>
      </c>
      <c r="M212" s="1255">
        <f t="shared" si="33"/>
        <v>3.08316752884998E-2</v>
      </c>
      <c r="N212" s="726">
        <v>50.25</v>
      </c>
      <c r="O212" s="650">
        <f t="shared" si="34"/>
        <v>1.5492916832471149</v>
      </c>
      <c r="P212" s="650">
        <f t="shared" si="35"/>
        <v>1849.9005173099881</v>
      </c>
      <c r="Q212" s="651">
        <f t="shared" si="36"/>
        <v>92.957500994826901</v>
      </c>
    </row>
    <row r="216" spans="1:17" s="1104" customFormat="1" ht="15">
      <c r="A216" s="1442" t="s">
        <v>32</v>
      </c>
      <c r="B216" s="1442"/>
      <c r="C216" s="1442"/>
      <c r="D216" s="1442"/>
      <c r="E216" s="1442"/>
      <c r="F216" s="1442"/>
      <c r="G216" s="1442"/>
      <c r="H216" s="1442"/>
      <c r="I216" s="1442"/>
      <c r="J216" s="1442"/>
      <c r="K216" s="1442"/>
      <c r="L216" s="1442"/>
      <c r="M216" s="1442"/>
      <c r="N216" s="1442"/>
      <c r="O216" s="1442"/>
      <c r="P216" s="1442"/>
      <c r="Q216" s="1442"/>
    </row>
    <row r="217" spans="1:17" s="10" customFormat="1" ht="13.5" customHeight="1" thickBot="1">
      <c r="A217" s="747"/>
      <c r="B217" s="747"/>
      <c r="C217" s="747"/>
      <c r="D217" s="747"/>
      <c r="E217" s="1420" t="s">
        <v>323</v>
      </c>
      <c r="F217" s="1420"/>
      <c r="G217" s="1420"/>
      <c r="H217" s="1420"/>
      <c r="I217" s="747">
        <v>5.78</v>
      </c>
      <c r="J217" s="747" t="s">
        <v>322</v>
      </c>
      <c r="K217" s="747" t="s">
        <v>324</v>
      </c>
      <c r="L217" s="748">
        <v>366.6</v>
      </c>
      <c r="M217" s="747"/>
      <c r="N217" s="747"/>
      <c r="O217" s="747"/>
      <c r="P217" s="747"/>
      <c r="Q217" s="747"/>
    </row>
    <row r="218" spans="1:17" ht="12.75" customHeight="1">
      <c r="A218" s="1421" t="s">
        <v>1</v>
      </c>
      <c r="B218" s="1423" t="s">
        <v>0</v>
      </c>
      <c r="C218" s="1425" t="s">
        <v>2</v>
      </c>
      <c r="D218" s="1425" t="s">
        <v>3</v>
      </c>
      <c r="E218" s="1425" t="s">
        <v>11</v>
      </c>
      <c r="F218" s="1428" t="s">
        <v>12</v>
      </c>
      <c r="G218" s="1429"/>
      <c r="H218" s="1429"/>
      <c r="I218" s="1430"/>
      <c r="J218" s="1425" t="s">
        <v>4</v>
      </c>
      <c r="K218" s="1425" t="s">
        <v>13</v>
      </c>
      <c r="L218" s="1425" t="s">
        <v>5</v>
      </c>
      <c r="M218" s="1425" t="s">
        <v>6</v>
      </c>
      <c r="N218" s="1425" t="s">
        <v>14</v>
      </c>
      <c r="O218" s="1452" t="s">
        <v>15</v>
      </c>
      <c r="P218" s="1425" t="s">
        <v>22</v>
      </c>
      <c r="Q218" s="1433" t="s">
        <v>23</v>
      </c>
    </row>
    <row r="219" spans="1:17" s="2" customFormat="1" ht="33.75">
      <c r="A219" s="1422"/>
      <c r="B219" s="1424"/>
      <c r="C219" s="1426"/>
      <c r="D219" s="1427"/>
      <c r="E219" s="1427"/>
      <c r="F219" s="484" t="s">
        <v>16</v>
      </c>
      <c r="G219" s="484" t="s">
        <v>17</v>
      </c>
      <c r="H219" s="484" t="s">
        <v>18</v>
      </c>
      <c r="I219" s="484" t="s">
        <v>19</v>
      </c>
      <c r="J219" s="1427"/>
      <c r="K219" s="1427"/>
      <c r="L219" s="1427"/>
      <c r="M219" s="1427"/>
      <c r="N219" s="1427"/>
      <c r="O219" s="1453"/>
      <c r="P219" s="1427"/>
      <c r="Q219" s="1434"/>
    </row>
    <row r="220" spans="1:17" s="3" customFormat="1" ht="13.5" customHeight="1" thickBot="1">
      <c r="A220" s="1422"/>
      <c r="B220" s="1424"/>
      <c r="C220" s="1426"/>
      <c r="D220" s="8" t="s">
        <v>7</v>
      </c>
      <c r="E220" s="8" t="s">
        <v>8</v>
      </c>
      <c r="F220" s="8" t="s">
        <v>9</v>
      </c>
      <c r="G220" s="8" t="s">
        <v>9</v>
      </c>
      <c r="H220" s="8" t="s">
        <v>9</v>
      </c>
      <c r="I220" s="8" t="s">
        <v>9</v>
      </c>
      <c r="J220" s="8" t="s">
        <v>20</v>
      </c>
      <c r="K220" s="8" t="s">
        <v>9</v>
      </c>
      <c r="L220" s="8" t="s">
        <v>20</v>
      </c>
      <c r="M220" s="8" t="s">
        <v>58</v>
      </c>
      <c r="N220" s="8" t="s">
        <v>359</v>
      </c>
      <c r="O220" s="8" t="s">
        <v>360</v>
      </c>
      <c r="P220" s="1105" t="s">
        <v>24</v>
      </c>
      <c r="Q220" s="1106" t="s">
        <v>361</v>
      </c>
    </row>
    <row r="221" spans="1:17" s="42" customFormat="1">
      <c r="A221" s="1401" t="s">
        <v>279</v>
      </c>
      <c r="B221" s="44">
        <v>1</v>
      </c>
      <c r="C221" s="621" t="s">
        <v>465</v>
      </c>
      <c r="D221" s="1990">
        <v>32</v>
      </c>
      <c r="E221" s="545" t="s">
        <v>37</v>
      </c>
      <c r="F221" s="545">
        <f>G221+H221+I221</f>
        <v>7.0599590000000001</v>
      </c>
      <c r="G221" s="1991">
        <v>1.6018590000000001</v>
      </c>
      <c r="H221" s="1991">
        <v>5.12</v>
      </c>
      <c r="I221" s="1991">
        <v>0.33810000000000001</v>
      </c>
      <c r="J221" s="622">
        <v>1417.51</v>
      </c>
      <c r="K221" s="661">
        <v>0.33810000000000001</v>
      </c>
      <c r="L221" s="622">
        <v>1417.51</v>
      </c>
      <c r="M221" s="580">
        <f>K221/L221</f>
        <v>2.3851683586006449E-4</v>
      </c>
      <c r="N221" s="622">
        <v>48.8</v>
      </c>
      <c r="O221" s="623">
        <f>M221*N221</f>
        <v>1.1639621589971146E-2</v>
      </c>
      <c r="P221" s="623">
        <f>M221*60*1000</f>
        <v>14.311010151603869</v>
      </c>
      <c r="Q221" s="469">
        <f>P221*N221/1000</f>
        <v>0.69837729539826876</v>
      </c>
    </row>
    <row r="222" spans="1:17" s="42" customFormat="1">
      <c r="A222" s="1440"/>
      <c r="B222" s="41">
        <v>2</v>
      </c>
      <c r="C222" s="624" t="s">
        <v>822</v>
      </c>
      <c r="D222" s="1992">
        <v>76</v>
      </c>
      <c r="E222" s="470" t="s">
        <v>37</v>
      </c>
      <c r="F222" s="545">
        <f t="shared" ref="F222:F260" si="37">G222+H222+I222</f>
        <v>21.640055</v>
      </c>
      <c r="G222" s="662">
        <v>6.63</v>
      </c>
      <c r="H222" s="662">
        <v>11.92</v>
      </c>
      <c r="I222" s="662">
        <v>3.090055</v>
      </c>
      <c r="J222" s="625">
        <v>3987.52</v>
      </c>
      <c r="K222" s="663">
        <v>3.090055</v>
      </c>
      <c r="L222" s="625">
        <v>3987.52</v>
      </c>
      <c r="M222" s="471">
        <f t="shared" ref="M222:M230" si="38">K222/L222</f>
        <v>7.7493153639354782E-4</v>
      </c>
      <c r="N222" s="622">
        <v>48.8</v>
      </c>
      <c r="O222" s="472">
        <f t="shared" ref="O222:O240" si="39">M222*N222</f>
        <v>3.7816658976005134E-2</v>
      </c>
      <c r="P222" s="623">
        <f t="shared" ref="P222:P240" si="40">M222*60*1000</f>
        <v>46.495892183612874</v>
      </c>
      <c r="Q222" s="473">
        <f t="shared" ref="Q222:Q240" si="41">P222*N222/1000</f>
        <v>2.2689995385603079</v>
      </c>
    </row>
    <row r="223" spans="1:17">
      <c r="A223" s="1440"/>
      <c r="B223" s="12">
        <v>3</v>
      </c>
      <c r="C223" s="624" t="s">
        <v>463</v>
      </c>
      <c r="D223" s="1992">
        <v>45</v>
      </c>
      <c r="E223" s="470" t="s">
        <v>37</v>
      </c>
      <c r="F223" s="545">
        <f t="shared" si="37"/>
        <v>16.007361</v>
      </c>
      <c r="G223" s="662">
        <v>3.6701130000000002</v>
      </c>
      <c r="H223" s="662">
        <v>7.2</v>
      </c>
      <c r="I223" s="662">
        <v>5.1372479999999996</v>
      </c>
      <c r="J223" s="625">
        <v>2336.12</v>
      </c>
      <c r="K223" s="663">
        <v>5.1372479999999996</v>
      </c>
      <c r="L223" s="625">
        <v>2336.12</v>
      </c>
      <c r="M223" s="471">
        <f t="shared" si="38"/>
        <v>2.1990514185915105E-3</v>
      </c>
      <c r="N223" s="622">
        <v>48.8</v>
      </c>
      <c r="O223" s="472">
        <f t="shared" si="39"/>
        <v>0.1073137092272657</v>
      </c>
      <c r="P223" s="623">
        <f t="shared" si="40"/>
        <v>131.94308511549065</v>
      </c>
      <c r="Q223" s="473">
        <f t="shared" si="41"/>
        <v>6.4388225536359434</v>
      </c>
    </row>
    <row r="224" spans="1:17">
      <c r="A224" s="1440"/>
      <c r="B224" s="12">
        <v>4</v>
      </c>
      <c r="C224" s="624" t="s">
        <v>390</v>
      </c>
      <c r="D224" s="1992">
        <v>100</v>
      </c>
      <c r="E224" s="470" t="s">
        <v>37</v>
      </c>
      <c r="F224" s="545">
        <f t="shared" si="37"/>
        <v>31.984839999999998</v>
      </c>
      <c r="G224" s="662">
        <v>5.9290050000000001</v>
      </c>
      <c r="H224" s="662">
        <v>16</v>
      </c>
      <c r="I224" s="662">
        <v>10.055835</v>
      </c>
      <c r="J224" s="625">
        <v>4428.2300000000005</v>
      </c>
      <c r="K224" s="663">
        <v>10.055835</v>
      </c>
      <c r="L224" s="625">
        <v>4428.2300000000005</v>
      </c>
      <c r="M224" s="471">
        <f t="shared" si="38"/>
        <v>2.2708474943713402E-3</v>
      </c>
      <c r="N224" s="622">
        <v>48.8</v>
      </c>
      <c r="O224" s="472">
        <f t="shared" si="39"/>
        <v>0.11081735772532139</v>
      </c>
      <c r="P224" s="623">
        <f t="shared" si="40"/>
        <v>136.25084966228042</v>
      </c>
      <c r="Q224" s="473">
        <f t="shared" si="41"/>
        <v>6.6490414635192838</v>
      </c>
    </row>
    <row r="225" spans="1:17">
      <c r="A225" s="1440"/>
      <c r="B225" s="12">
        <v>5</v>
      </c>
      <c r="C225" s="624" t="s">
        <v>471</v>
      </c>
      <c r="D225" s="1992">
        <v>119</v>
      </c>
      <c r="E225" s="470" t="s">
        <v>37</v>
      </c>
      <c r="F225" s="545">
        <f t="shared" si="37"/>
        <v>45.067463000000004</v>
      </c>
      <c r="G225" s="662">
        <v>8.6577599999999997</v>
      </c>
      <c r="H225" s="662">
        <v>18.96</v>
      </c>
      <c r="I225" s="662">
        <v>17.449703</v>
      </c>
      <c r="J225" s="625">
        <v>5881.32</v>
      </c>
      <c r="K225" s="663">
        <v>17.449703</v>
      </c>
      <c r="L225" s="625">
        <v>5881.32</v>
      </c>
      <c r="M225" s="471">
        <f t="shared" si="38"/>
        <v>2.9669705100215599E-3</v>
      </c>
      <c r="N225" s="622">
        <v>48.8</v>
      </c>
      <c r="O225" s="472">
        <f t="shared" si="39"/>
        <v>0.14478816088905211</v>
      </c>
      <c r="P225" s="623">
        <f t="shared" si="40"/>
        <v>178.0182306012936</v>
      </c>
      <c r="Q225" s="473">
        <f t="shared" si="41"/>
        <v>8.687289653343127</v>
      </c>
    </row>
    <row r="226" spans="1:17">
      <c r="A226" s="1440"/>
      <c r="B226" s="12">
        <v>6</v>
      </c>
      <c r="C226" s="624" t="s">
        <v>466</v>
      </c>
      <c r="D226" s="1992">
        <v>28</v>
      </c>
      <c r="E226" s="470" t="s">
        <v>37</v>
      </c>
      <c r="F226" s="545">
        <f t="shared" si="37"/>
        <v>10.74061</v>
      </c>
      <c r="G226" s="662">
        <v>2.0074619999999999</v>
      </c>
      <c r="H226" s="662">
        <v>4.08</v>
      </c>
      <c r="I226" s="662">
        <v>4.6531479999999998</v>
      </c>
      <c r="J226" s="625">
        <v>1539.28</v>
      </c>
      <c r="K226" s="663">
        <v>4.6531479999999998</v>
      </c>
      <c r="L226" s="625">
        <v>1539.28</v>
      </c>
      <c r="M226" s="471">
        <f t="shared" si="38"/>
        <v>3.0229379969856037E-3</v>
      </c>
      <c r="N226" s="622">
        <v>48.8</v>
      </c>
      <c r="O226" s="472">
        <f t="shared" si="39"/>
        <v>0.14751937425289746</v>
      </c>
      <c r="P226" s="623">
        <f t="shared" si="40"/>
        <v>181.37627981913624</v>
      </c>
      <c r="Q226" s="473">
        <f t="shared" si="41"/>
        <v>8.8511624551738475</v>
      </c>
    </row>
    <row r="227" spans="1:17">
      <c r="A227" s="1440"/>
      <c r="B227" s="12">
        <v>7</v>
      </c>
      <c r="C227" s="624" t="s">
        <v>464</v>
      </c>
      <c r="D227" s="1992">
        <v>45</v>
      </c>
      <c r="E227" s="470" t="s">
        <v>37</v>
      </c>
      <c r="F227" s="545">
        <f t="shared" si="37"/>
        <v>18.225774999999999</v>
      </c>
      <c r="G227" s="662">
        <v>3.8466750000000003</v>
      </c>
      <c r="H227" s="662">
        <v>7.2</v>
      </c>
      <c r="I227" s="662">
        <v>7.1791</v>
      </c>
      <c r="J227" s="625">
        <v>2328.9</v>
      </c>
      <c r="K227" s="663">
        <v>7.1791</v>
      </c>
      <c r="L227" s="625">
        <v>2328.9</v>
      </c>
      <c r="M227" s="471">
        <f t="shared" si="38"/>
        <v>3.0826141096655072E-3</v>
      </c>
      <c r="N227" s="622">
        <v>48.8</v>
      </c>
      <c r="O227" s="472">
        <f t="shared" si="39"/>
        <v>0.15043156855167675</v>
      </c>
      <c r="P227" s="623">
        <f t="shared" si="40"/>
        <v>184.95684657993041</v>
      </c>
      <c r="Q227" s="473">
        <f t="shared" si="41"/>
        <v>9.0258941131006036</v>
      </c>
    </row>
    <row r="228" spans="1:17">
      <c r="A228" s="1440"/>
      <c r="B228" s="12">
        <v>8</v>
      </c>
      <c r="C228" s="624" t="s">
        <v>823</v>
      </c>
      <c r="D228" s="1992">
        <v>75</v>
      </c>
      <c r="E228" s="470" t="s">
        <v>37</v>
      </c>
      <c r="F228" s="545">
        <f t="shared" si="37"/>
        <v>31.954553000000001</v>
      </c>
      <c r="G228" s="662">
        <v>7.1911530000000008</v>
      </c>
      <c r="H228" s="662">
        <v>11.92</v>
      </c>
      <c r="I228" s="662">
        <v>12.843399999999999</v>
      </c>
      <c r="J228" s="625">
        <v>3988.9900000000002</v>
      </c>
      <c r="K228" s="663">
        <v>12.843399999999999</v>
      </c>
      <c r="L228" s="625">
        <v>3988.9900000000002</v>
      </c>
      <c r="M228" s="471">
        <f t="shared" si="38"/>
        <v>3.2197122579901176E-3</v>
      </c>
      <c r="N228" s="622">
        <v>48.8</v>
      </c>
      <c r="O228" s="472">
        <f t="shared" si="39"/>
        <v>0.15712195818991773</v>
      </c>
      <c r="P228" s="623">
        <f t="shared" si="40"/>
        <v>193.18273547940706</v>
      </c>
      <c r="Q228" s="473">
        <f t="shared" si="41"/>
        <v>9.4273174913950637</v>
      </c>
    </row>
    <row r="229" spans="1:17">
      <c r="A229" s="1440"/>
      <c r="B229" s="12">
        <v>9</v>
      </c>
      <c r="C229" s="624" t="s">
        <v>467</v>
      </c>
      <c r="D229" s="1992">
        <v>55</v>
      </c>
      <c r="E229" s="470" t="s">
        <v>37</v>
      </c>
      <c r="F229" s="545">
        <f t="shared" si="37"/>
        <v>19.837009000000002</v>
      </c>
      <c r="G229" s="662">
        <v>2.8560000000000003</v>
      </c>
      <c r="H229" s="662">
        <v>8.56</v>
      </c>
      <c r="I229" s="662">
        <v>8.4210089999999997</v>
      </c>
      <c r="J229" s="625">
        <v>2537.7200000000003</v>
      </c>
      <c r="K229" s="663">
        <v>8.4210089999999997</v>
      </c>
      <c r="L229" s="625">
        <v>2537.7200000000003</v>
      </c>
      <c r="M229" s="471">
        <f t="shared" si="38"/>
        <v>3.3183365383099785E-3</v>
      </c>
      <c r="N229" s="622">
        <v>48.8</v>
      </c>
      <c r="O229" s="472">
        <f t="shared" si="39"/>
        <v>0.16193482306952695</v>
      </c>
      <c r="P229" s="623">
        <f t="shared" si="40"/>
        <v>199.1001922985987</v>
      </c>
      <c r="Q229" s="473">
        <f t="shared" si="41"/>
        <v>9.7160893841716156</v>
      </c>
    </row>
    <row r="230" spans="1:17" ht="12" thickBot="1">
      <c r="A230" s="1441"/>
      <c r="B230" s="31">
        <v>10</v>
      </c>
      <c r="C230" s="639" t="s">
        <v>824</v>
      </c>
      <c r="D230" s="1993">
        <v>24</v>
      </c>
      <c r="E230" s="750" t="s">
        <v>37</v>
      </c>
      <c r="F230" s="545">
        <f t="shared" si="37"/>
        <v>9.1064420000000013</v>
      </c>
      <c r="G230" s="712">
        <v>1.5544290000000001</v>
      </c>
      <c r="H230" s="712">
        <v>3.7600000000000002</v>
      </c>
      <c r="I230" s="712">
        <v>3.7920130000000003</v>
      </c>
      <c r="J230" s="658">
        <v>1107.3600000000001</v>
      </c>
      <c r="K230" s="713">
        <v>3.7920130000000003</v>
      </c>
      <c r="L230" s="658">
        <v>1107.3600000000001</v>
      </c>
      <c r="M230" s="657">
        <f t="shared" si="38"/>
        <v>3.4243723811587918E-3</v>
      </c>
      <c r="N230" s="658">
        <v>48.8</v>
      </c>
      <c r="O230" s="1994">
        <f t="shared" si="39"/>
        <v>0.16710937220054903</v>
      </c>
      <c r="P230" s="1995">
        <f t="shared" si="40"/>
        <v>205.4623428695275</v>
      </c>
      <c r="Q230" s="1996">
        <f t="shared" si="41"/>
        <v>10.026562332032942</v>
      </c>
    </row>
    <row r="231" spans="1:17">
      <c r="A231" s="1448" t="s">
        <v>280</v>
      </c>
      <c r="B231" s="171">
        <v>1</v>
      </c>
      <c r="C231" s="675" t="s">
        <v>825</v>
      </c>
      <c r="D231" s="1997">
        <v>20</v>
      </c>
      <c r="E231" s="591" t="s">
        <v>37</v>
      </c>
      <c r="F231" s="668">
        <f t="shared" si="37"/>
        <v>10.045000000000002</v>
      </c>
      <c r="G231" s="668">
        <v>1.53</v>
      </c>
      <c r="H231" s="668">
        <v>3.2</v>
      </c>
      <c r="I231" s="669">
        <v>5.3150000000000004</v>
      </c>
      <c r="J231" s="670">
        <v>1239.08</v>
      </c>
      <c r="K231" s="671">
        <v>5.3150000000000004</v>
      </c>
      <c r="L231" s="670">
        <v>1239.08</v>
      </c>
      <c r="M231" s="593">
        <f>K231/L231</f>
        <v>4.2894728346837985E-3</v>
      </c>
      <c r="N231" s="672">
        <v>48.8</v>
      </c>
      <c r="O231" s="594">
        <f t="shared" si="39"/>
        <v>0.20932627433256937</v>
      </c>
      <c r="P231" s="594">
        <f t="shared" si="40"/>
        <v>257.36837008102793</v>
      </c>
      <c r="Q231" s="595">
        <f t="shared" si="41"/>
        <v>12.559576459954162</v>
      </c>
    </row>
    <row r="232" spans="1:17">
      <c r="A232" s="1449"/>
      <c r="B232" s="168">
        <v>2</v>
      </c>
      <c r="C232" s="675" t="s">
        <v>470</v>
      </c>
      <c r="D232" s="1997">
        <v>60</v>
      </c>
      <c r="E232" s="590" t="s">
        <v>37</v>
      </c>
      <c r="F232" s="669">
        <f t="shared" si="37"/>
        <v>24.736611</v>
      </c>
      <c r="G232" s="669">
        <v>3.3946109999999998</v>
      </c>
      <c r="H232" s="669">
        <v>9.6</v>
      </c>
      <c r="I232" s="669">
        <v>11.742000000000001</v>
      </c>
      <c r="J232" s="673">
        <v>2726.17</v>
      </c>
      <c r="K232" s="674">
        <v>11.742000000000001</v>
      </c>
      <c r="L232" s="673">
        <v>2726.17</v>
      </c>
      <c r="M232" s="593">
        <f>K232/L232</f>
        <v>4.3071415208882791E-3</v>
      </c>
      <c r="N232" s="673">
        <v>48.8</v>
      </c>
      <c r="O232" s="594">
        <f t="shared" si="39"/>
        <v>0.21018850621934801</v>
      </c>
      <c r="P232" s="594">
        <f t="shared" si="40"/>
        <v>258.42849125329673</v>
      </c>
      <c r="Q232" s="595">
        <f t="shared" si="41"/>
        <v>12.61131037316088</v>
      </c>
    </row>
    <row r="233" spans="1:17">
      <c r="A233" s="1449"/>
      <c r="B233" s="168">
        <v>3</v>
      </c>
      <c r="C233" s="675" t="s">
        <v>826</v>
      </c>
      <c r="D233" s="1997">
        <v>100</v>
      </c>
      <c r="E233" s="590" t="s">
        <v>37</v>
      </c>
      <c r="F233" s="669">
        <f t="shared" si="37"/>
        <v>40.1006</v>
      </c>
      <c r="G233" s="669">
        <v>4.1310000000000002</v>
      </c>
      <c r="H233" s="669">
        <v>16</v>
      </c>
      <c r="I233" s="669">
        <v>19.9696</v>
      </c>
      <c r="J233" s="673">
        <v>4420.67</v>
      </c>
      <c r="K233" s="674">
        <v>19.9696</v>
      </c>
      <c r="L233" s="673">
        <v>4420.67</v>
      </c>
      <c r="M233" s="598">
        <f t="shared" ref="M233:M240" si="42">K233/L233</f>
        <v>4.5173242969957037E-3</v>
      </c>
      <c r="N233" s="672">
        <v>48.8</v>
      </c>
      <c r="O233" s="594">
        <f t="shared" si="39"/>
        <v>0.22044542569339032</v>
      </c>
      <c r="P233" s="594">
        <f t="shared" si="40"/>
        <v>271.03945781974221</v>
      </c>
      <c r="Q233" s="599">
        <f t="shared" si="41"/>
        <v>13.226725541603418</v>
      </c>
    </row>
    <row r="234" spans="1:17">
      <c r="A234" s="1449"/>
      <c r="B234" s="168">
        <v>4</v>
      </c>
      <c r="C234" s="675" t="s">
        <v>468</v>
      </c>
      <c r="D234" s="1997">
        <v>75</v>
      </c>
      <c r="E234" s="590" t="s">
        <v>37</v>
      </c>
      <c r="F234" s="669">
        <f t="shared" si="37"/>
        <v>38.517020000000002</v>
      </c>
      <c r="G234" s="669">
        <v>7.4460000000000006</v>
      </c>
      <c r="H234" s="669">
        <v>12</v>
      </c>
      <c r="I234" s="669">
        <v>19.071020000000001</v>
      </c>
      <c r="J234" s="673">
        <v>4068.38</v>
      </c>
      <c r="K234" s="674">
        <v>19.071020000000001</v>
      </c>
      <c r="L234" s="673">
        <v>4068.38</v>
      </c>
      <c r="M234" s="598">
        <f t="shared" si="42"/>
        <v>4.6876201338124758E-3</v>
      </c>
      <c r="N234" s="673">
        <v>48.8</v>
      </c>
      <c r="O234" s="676">
        <f t="shared" si="39"/>
        <v>0.22875586253004881</v>
      </c>
      <c r="P234" s="594">
        <f t="shared" si="40"/>
        <v>281.25720802874855</v>
      </c>
      <c r="Q234" s="599">
        <f t="shared" si="41"/>
        <v>13.725351751802929</v>
      </c>
    </row>
    <row r="235" spans="1:17">
      <c r="A235" s="1449"/>
      <c r="B235" s="168">
        <v>5</v>
      </c>
      <c r="C235" s="675" t="s">
        <v>827</v>
      </c>
      <c r="D235" s="1997">
        <v>45</v>
      </c>
      <c r="E235" s="590" t="s">
        <v>37</v>
      </c>
      <c r="F235" s="669">
        <f t="shared" si="37"/>
        <v>22.631077000000001</v>
      </c>
      <c r="G235" s="669">
        <v>4.0917300000000001</v>
      </c>
      <c r="H235" s="669">
        <v>7.2</v>
      </c>
      <c r="I235" s="669">
        <v>11.339347</v>
      </c>
      <c r="J235" s="673">
        <v>2325.27</v>
      </c>
      <c r="K235" s="674">
        <v>11.339347</v>
      </c>
      <c r="L235" s="673">
        <v>2325.27</v>
      </c>
      <c r="M235" s="598">
        <f t="shared" si="42"/>
        <v>4.8765721830153061E-3</v>
      </c>
      <c r="N235" s="672">
        <v>48.8</v>
      </c>
      <c r="O235" s="676">
        <f t="shared" si="39"/>
        <v>0.23797672253114693</v>
      </c>
      <c r="P235" s="594">
        <f t="shared" si="40"/>
        <v>292.59433098091836</v>
      </c>
      <c r="Q235" s="599">
        <f t="shared" si="41"/>
        <v>14.278603351868815</v>
      </c>
    </row>
    <row r="236" spans="1:17">
      <c r="A236" s="1449"/>
      <c r="B236" s="168">
        <v>6</v>
      </c>
      <c r="C236" s="675" t="s">
        <v>469</v>
      </c>
      <c r="D236" s="1997">
        <v>45</v>
      </c>
      <c r="E236" s="590" t="s">
        <v>37</v>
      </c>
      <c r="F236" s="669">
        <f t="shared" si="37"/>
        <v>20.760100000000001</v>
      </c>
      <c r="G236" s="669">
        <v>2.2440000000000002</v>
      </c>
      <c r="H236" s="669">
        <v>7.2</v>
      </c>
      <c r="I236" s="669">
        <v>11.316099999999999</v>
      </c>
      <c r="J236" s="673">
        <v>2320.35</v>
      </c>
      <c r="K236" s="674">
        <v>11.316099999999999</v>
      </c>
      <c r="L236" s="673">
        <v>2320.35</v>
      </c>
      <c r="M236" s="598">
        <f t="shared" si="42"/>
        <v>4.8768935720904169E-3</v>
      </c>
      <c r="N236" s="673">
        <v>48.8</v>
      </c>
      <c r="O236" s="676">
        <f t="shared" si="39"/>
        <v>0.23799240631801233</v>
      </c>
      <c r="P236" s="594">
        <f t="shared" si="40"/>
        <v>292.61361432542498</v>
      </c>
      <c r="Q236" s="599">
        <f t="shared" si="41"/>
        <v>14.279544379080738</v>
      </c>
    </row>
    <row r="237" spans="1:17">
      <c r="A237" s="1449"/>
      <c r="B237" s="168">
        <v>7</v>
      </c>
      <c r="C237" s="675" t="s">
        <v>828</v>
      </c>
      <c r="D237" s="1997">
        <v>24</v>
      </c>
      <c r="E237" s="590" t="s">
        <v>37</v>
      </c>
      <c r="F237" s="669">
        <f t="shared" si="37"/>
        <v>11.101134</v>
      </c>
      <c r="G237" s="669">
        <v>1.4450339999999999</v>
      </c>
      <c r="H237" s="669">
        <v>3.84</v>
      </c>
      <c r="I237" s="669">
        <v>5.8161000000000005</v>
      </c>
      <c r="J237" s="673">
        <v>1127.22</v>
      </c>
      <c r="K237" s="674">
        <v>5.8161000000000005</v>
      </c>
      <c r="L237" s="673">
        <v>1127.22</v>
      </c>
      <c r="M237" s="598">
        <f t="shared" si="42"/>
        <v>5.1596848884867203E-3</v>
      </c>
      <c r="N237" s="672">
        <v>48.8</v>
      </c>
      <c r="O237" s="676">
        <f t="shared" si="39"/>
        <v>0.25179262255815194</v>
      </c>
      <c r="P237" s="594">
        <f t="shared" si="40"/>
        <v>309.5810933092032</v>
      </c>
      <c r="Q237" s="599">
        <f t="shared" si="41"/>
        <v>15.107557353489115</v>
      </c>
    </row>
    <row r="238" spans="1:17">
      <c r="A238" s="1449"/>
      <c r="B238" s="168">
        <v>8</v>
      </c>
      <c r="C238" s="675" t="s">
        <v>829</v>
      </c>
      <c r="D238" s="1997">
        <v>43</v>
      </c>
      <c r="E238" s="590" t="s">
        <v>37</v>
      </c>
      <c r="F238" s="669">
        <f t="shared" si="37"/>
        <v>22.669800000000002</v>
      </c>
      <c r="G238" s="669">
        <v>2.6010000000000004</v>
      </c>
      <c r="H238" s="669">
        <v>6.97</v>
      </c>
      <c r="I238" s="669">
        <v>13.098800000000001</v>
      </c>
      <c r="J238" s="673">
        <v>2362.09</v>
      </c>
      <c r="K238" s="674">
        <v>13.098800000000001</v>
      </c>
      <c r="L238" s="673">
        <v>2362.09</v>
      </c>
      <c r="M238" s="598">
        <f t="shared" si="42"/>
        <v>5.5454279896193625E-3</v>
      </c>
      <c r="N238" s="673">
        <v>48.8</v>
      </c>
      <c r="O238" s="676">
        <f t="shared" si="39"/>
        <v>0.27061688589342486</v>
      </c>
      <c r="P238" s="594">
        <f t="shared" si="40"/>
        <v>332.72567937716173</v>
      </c>
      <c r="Q238" s="599">
        <f t="shared" si="41"/>
        <v>16.237013153605492</v>
      </c>
    </row>
    <row r="239" spans="1:17">
      <c r="A239" s="1449"/>
      <c r="B239" s="168">
        <v>9</v>
      </c>
      <c r="C239" s="675" t="s">
        <v>830</v>
      </c>
      <c r="D239" s="1997">
        <v>32</v>
      </c>
      <c r="E239" s="590" t="s">
        <v>37</v>
      </c>
      <c r="F239" s="669">
        <f t="shared" si="37"/>
        <v>13.0259</v>
      </c>
      <c r="G239" s="669">
        <v>3.2639999999999998</v>
      </c>
      <c r="H239" s="669">
        <v>0.32</v>
      </c>
      <c r="I239" s="669">
        <v>9.4419000000000004</v>
      </c>
      <c r="J239" s="673">
        <v>1420.48</v>
      </c>
      <c r="K239" s="674">
        <v>9.4419000000000004</v>
      </c>
      <c r="L239" s="673">
        <v>1420.48</v>
      </c>
      <c r="M239" s="598">
        <f t="shared" si="42"/>
        <v>6.6469784861455288E-3</v>
      </c>
      <c r="N239" s="672">
        <v>48.8</v>
      </c>
      <c r="O239" s="676">
        <f t="shared" si="39"/>
        <v>0.32437255012390176</v>
      </c>
      <c r="P239" s="594">
        <f t="shared" si="40"/>
        <v>398.81870916873174</v>
      </c>
      <c r="Q239" s="599">
        <f t="shared" si="41"/>
        <v>19.462353007434107</v>
      </c>
    </row>
    <row r="240" spans="1:17" ht="13.5" customHeight="1" thickBot="1">
      <c r="A240" s="1450"/>
      <c r="B240" s="172">
        <v>10</v>
      </c>
      <c r="C240" s="677" t="s">
        <v>831</v>
      </c>
      <c r="D240" s="1998">
        <v>1</v>
      </c>
      <c r="E240" s="727" t="s">
        <v>37</v>
      </c>
      <c r="F240" s="1117">
        <f t="shared" si="37"/>
        <v>7.0000000000000009</v>
      </c>
      <c r="G240" s="1117">
        <v>0.89183699999999999</v>
      </c>
      <c r="H240" s="1117">
        <v>1.6</v>
      </c>
      <c r="I240" s="1117">
        <v>4.5081630000000006</v>
      </c>
      <c r="J240" s="679">
        <v>641.61</v>
      </c>
      <c r="K240" s="680">
        <v>4.5081630000000006</v>
      </c>
      <c r="L240" s="679">
        <v>641.61</v>
      </c>
      <c r="M240" s="681">
        <f t="shared" si="42"/>
        <v>7.0263290784121201E-3</v>
      </c>
      <c r="N240" s="679">
        <v>48.8</v>
      </c>
      <c r="O240" s="682">
        <f t="shared" si="39"/>
        <v>0.34288485902651145</v>
      </c>
      <c r="P240" s="682">
        <f t="shared" si="40"/>
        <v>421.5797447047272</v>
      </c>
      <c r="Q240" s="683">
        <f t="shared" si="41"/>
        <v>20.573091541590685</v>
      </c>
    </row>
    <row r="241" spans="1:17">
      <c r="A241" s="1417" t="s">
        <v>274</v>
      </c>
      <c r="B241" s="69">
        <v>1</v>
      </c>
      <c r="C241" s="640" t="s">
        <v>832</v>
      </c>
      <c r="D241" s="1999">
        <v>45</v>
      </c>
      <c r="E241" s="474" t="s">
        <v>37</v>
      </c>
      <c r="F241" s="685">
        <f t="shared" si="37"/>
        <v>41.979992000000003</v>
      </c>
      <c r="G241" s="685">
        <v>3.5189999999999997</v>
      </c>
      <c r="H241" s="685">
        <v>7.2</v>
      </c>
      <c r="I241" s="685">
        <v>31.260992000000002</v>
      </c>
      <c r="J241" s="641">
        <v>2330.4</v>
      </c>
      <c r="K241" s="686">
        <v>31.260992000000002</v>
      </c>
      <c r="L241" s="643">
        <v>2330.4</v>
      </c>
      <c r="M241" s="602">
        <f>K241/L241</f>
        <v>1.3414431857191898E-2</v>
      </c>
      <c r="N241" s="643">
        <v>48.8</v>
      </c>
      <c r="O241" s="603">
        <f>M241*N241</f>
        <v>0.65462427463096462</v>
      </c>
      <c r="P241" s="603">
        <f>M241*60*1000</f>
        <v>804.86591143151384</v>
      </c>
      <c r="Q241" s="604">
        <f>P241*N241/1000</f>
        <v>39.277456477857875</v>
      </c>
    </row>
    <row r="242" spans="1:17">
      <c r="A242" s="1409"/>
      <c r="B242" s="70">
        <v>2</v>
      </c>
      <c r="C242" s="642" t="s">
        <v>833</v>
      </c>
      <c r="D242" s="2000">
        <v>50</v>
      </c>
      <c r="E242" s="476" t="s">
        <v>37</v>
      </c>
      <c r="F242" s="688">
        <f t="shared" si="37"/>
        <v>36.350004999999996</v>
      </c>
      <c r="G242" s="688">
        <v>3.0089999999999999</v>
      </c>
      <c r="H242" s="688">
        <v>8</v>
      </c>
      <c r="I242" s="688">
        <v>25.341004999999999</v>
      </c>
      <c r="J242" s="652">
        <v>1855.55</v>
      </c>
      <c r="K242" s="689">
        <v>25.341004999999999</v>
      </c>
      <c r="L242" s="652">
        <v>1855.55</v>
      </c>
      <c r="M242" s="475">
        <f t="shared" ref="M242:M250" si="43">K242/L242</f>
        <v>1.3656869930748295E-2</v>
      </c>
      <c r="N242" s="652">
        <v>48.8</v>
      </c>
      <c r="O242" s="477">
        <f t="shared" ref="O242:O250" si="44">M242*N242</f>
        <v>0.66645525262051675</v>
      </c>
      <c r="P242" s="603">
        <f t="shared" ref="P242:P250" si="45">M242*60*1000</f>
        <v>819.41219584489761</v>
      </c>
      <c r="Q242" s="478">
        <f t="shared" ref="Q242:Q250" si="46">P242*N242/1000</f>
        <v>39.987315157231002</v>
      </c>
    </row>
    <row r="243" spans="1:17">
      <c r="A243" s="1409"/>
      <c r="B243" s="70">
        <v>3</v>
      </c>
      <c r="C243" s="642" t="s">
        <v>834</v>
      </c>
      <c r="D243" s="2000">
        <v>25</v>
      </c>
      <c r="E243" s="476" t="s">
        <v>37</v>
      </c>
      <c r="F243" s="688">
        <f t="shared" si="37"/>
        <v>27.302000999999997</v>
      </c>
      <c r="G243" s="688">
        <v>2.1930000000000001</v>
      </c>
      <c r="H243" s="688">
        <v>4</v>
      </c>
      <c r="I243" s="688">
        <v>21.109000999999999</v>
      </c>
      <c r="J243" s="652">
        <v>1511.07</v>
      </c>
      <c r="K243" s="689">
        <v>21.109000999999999</v>
      </c>
      <c r="L243" s="652">
        <v>1511.07</v>
      </c>
      <c r="M243" s="475">
        <f t="shared" si="43"/>
        <v>1.396957189276473E-2</v>
      </c>
      <c r="N243" s="643">
        <v>48.8</v>
      </c>
      <c r="O243" s="477">
        <f t="shared" si="44"/>
        <v>0.68171510836691884</v>
      </c>
      <c r="P243" s="603">
        <f t="shared" si="45"/>
        <v>838.17431356588384</v>
      </c>
      <c r="Q243" s="478">
        <f t="shared" si="46"/>
        <v>40.902906502015135</v>
      </c>
    </row>
    <row r="244" spans="1:17">
      <c r="A244" s="1409"/>
      <c r="B244" s="70">
        <v>4</v>
      </c>
      <c r="C244" s="642" t="s">
        <v>835</v>
      </c>
      <c r="D244" s="2000">
        <v>25</v>
      </c>
      <c r="E244" s="476" t="s">
        <v>37</v>
      </c>
      <c r="F244" s="688">
        <f t="shared" si="37"/>
        <v>23.699994999999998</v>
      </c>
      <c r="G244" s="688">
        <v>0.81599999999999995</v>
      </c>
      <c r="H244" s="688">
        <v>4</v>
      </c>
      <c r="I244" s="688">
        <v>18.883994999999999</v>
      </c>
      <c r="J244" s="652">
        <v>1327.2</v>
      </c>
      <c r="K244" s="689">
        <v>18.883994999999999</v>
      </c>
      <c r="L244" s="652">
        <v>1327.2</v>
      </c>
      <c r="M244" s="475">
        <f t="shared" si="43"/>
        <v>1.4228447106690776E-2</v>
      </c>
      <c r="N244" s="652">
        <v>48.8</v>
      </c>
      <c r="O244" s="477">
        <f t="shared" si="44"/>
        <v>0.69434821880650988</v>
      </c>
      <c r="P244" s="603">
        <f t="shared" si="45"/>
        <v>853.70682640144662</v>
      </c>
      <c r="Q244" s="478">
        <f t="shared" si="46"/>
        <v>41.66089312839059</v>
      </c>
    </row>
    <row r="245" spans="1:17">
      <c r="A245" s="1409"/>
      <c r="B245" s="70">
        <v>5</v>
      </c>
      <c r="C245" s="642" t="s">
        <v>836</v>
      </c>
      <c r="D245" s="2000">
        <v>64</v>
      </c>
      <c r="E245" s="476" t="s">
        <v>37</v>
      </c>
      <c r="F245" s="688">
        <f t="shared" si="37"/>
        <v>46.989986000000002</v>
      </c>
      <c r="G245" s="688">
        <v>3.5189999999999997</v>
      </c>
      <c r="H245" s="688">
        <v>9.94</v>
      </c>
      <c r="I245" s="688">
        <v>33.530985999999999</v>
      </c>
      <c r="J245" s="652">
        <v>2353.5300000000002</v>
      </c>
      <c r="K245" s="689">
        <v>33.530985999999999</v>
      </c>
      <c r="L245" s="652">
        <v>2353.5300000000002</v>
      </c>
      <c r="M245" s="475">
        <f t="shared" si="43"/>
        <v>1.4247103712295995E-2</v>
      </c>
      <c r="N245" s="643">
        <v>48.8</v>
      </c>
      <c r="O245" s="477">
        <f t="shared" si="44"/>
        <v>0.69525866116004453</v>
      </c>
      <c r="P245" s="603">
        <f t="shared" si="45"/>
        <v>854.82622273775974</v>
      </c>
      <c r="Q245" s="478">
        <f t="shared" si="46"/>
        <v>41.715519669602678</v>
      </c>
    </row>
    <row r="246" spans="1:17">
      <c r="A246" s="1409"/>
      <c r="B246" s="70">
        <v>6</v>
      </c>
      <c r="C246" s="642" t="s">
        <v>837</v>
      </c>
      <c r="D246" s="2000">
        <v>21</v>
      </c>
      <c r="E246" s="476" t="s">
        <v>37</v>
      </c>
      <c r="F246" s="688">
        <f t="shared" si="37"/>
        <v>18.8</v>
      </c>
      <c r="G246" s="688">
        <v>0.66300000000000003</v>
      </c>
      <c r="H246" s="688">
        <v>3.2</v>
      </c>
      <c r="I246" s="688">
        <v>14.937000000000001</v>
      </c>
      <c r="J246" s="652">
        <v>1044.05</v>
      </c>
      <c r="K246" s="689">
        <v>14.937000000000001</v>
      </c>
      <c r="L246" s="652">
        <v>1044.05</v>
      </c>
      <c r="M246" s="475">
        <f t="shared" si="43"/>
        <v>1.4306786073463916E-2</v>
      </c>
      <c r="N246" s="652">
        <v>48.8</v>
      </c>
      <c r="O246" s="477">
        <f t="shared" si="44"/>
        <v>0.69817116038503901</v>
      </c>
      <c r="P246" s="603">
        <f t="shared" si="45"/>
        <v>858.4071644078349</v>
      </c>
      <c r="Q246" s="478">
        <f t="shared" si="46"/>
        <v>41.890269623102341</v>
      </c>
    </row>
    <row r="247" spans="1:17">
      <c r="A247" s="1409"/>
      <c r="B247" s="70">
        <v>7</v>
      </c>
      <c r="C247" s="642" t="s">
        <v>473</v>
      </c>
      <c r="D247" s="2000">
        <v>44</v>
      </c>
      <c r="E247" s="476" t="s">
        <v>37</v>
      </c>
      <c r="F247" s="688">
        <f t="shared" si="37"/>
        <v>56.709993000000004</v>
      </c>
      <c r="G247" s="688">
        <v>7.4515080000000005</v>
      </c>
      <c r="H247" s="688">
        <v>6.88</v>
      </c>
      <c r="I247" s="688">
        <v>42.378485000000005</v>
      </c>
      <c r="J247" s="652">
        <v>2962.01</v>
      </c>
      <c r="K247" s="689">
        <v>42.378485000000005</v>
      </c>
      <c r="L247" s="652">
        <v>2962.01</v>
      </c>
      <c r="M247" s="475">
        <f t="shared" si="43"/>
        <v>1.4307340285819427E-2</v>
      </c>
      <c r="N247" s="643">
        <v>48.8</v>
      </c>
      <c r="O247" s="477">
        <f t="shared" si="44"/>
        <v>0.69819820594798798</v>
      </c>
      <c r="P247" s="603">
        <f t="shared" si="45"/>
        <v>858.44041714916568</v>
      </c>
      <c r="Q247" s="478">
        <f t="shared" si="46"/>
        <v>41.891892356879282</v>
      </c>
    </row>
    <row r="248" spans="1:17">
      <c r="A248" s="1409"/>
      <c r="B248" s="70">
        <v>8</v>
      </c>
      <c r="C248" s="642" t="s">
        <v>310</v>
      </c>
      <c r="D248" s="2000">
        <v>10</v>
      </c>
      <c r="E248" s="476" t="s">
        <v>37</v>
      </c>
      <c r="F248" s="688">
        <f t="shared" si="37"/>
        <v>9.73</v>
      </c>
      <c r="G248" s="688">
        <v>5.0999999999999997E-2</v>
      </c>
      <c r="H248" s="688">
        <v>1.1300000000000001</v>
      </c>
      <c r="I248" s="688">
        <v>8.5489999999999995</v>
      </c>
      <c r="J248" s="652">
        <v>584.33000000000004</v>
      </c>
      <c r="K248" s="689">
        <v>8.5489999999999995</v>
      </c>
      <c r="L248" s="652">
        <v>584.33000000000004</v>
      </c>
      <c r="M248" s="475">
        <f t="shared" si="43"/>
        <v>1.4630431434292265E-2</v>
      </c>
      <c r="N248" s="652">
        <v>48.8</v>
      </c>
      <c r="O248" s="477">
        <f t="shared" si="44"/>
        <v>0.71396505399346244</v>
      </c>
      <c r="P248" s="603">
        <f t="shared" si="45"/>
        <v>877.82588605753585</v>
      </c>
      <c r="Q248" s="478">
        <f t="shared" si="46"/>
        <v>42.837903239607748</v>
      </c>
    </row>
    <row r="249" spans="1:17">
      <c r="A249" s="1409"/>
      <c r="B249" s="70">
        <v>9</v>
      </c>
      <c r="C249" s="642" t="s">
        <v>838</v>
      </c>
      <c r="D249" s="2000">
        <v>24</v>
      </c>
      <c r="E249" s="476" t="s">
        <v>37</v>
      </c>
      <c r="F249" s="688">
        <f t="shared" si="37"/>
        <v>19.8</v>
      </c>
      <c r="G249" s="688">
        <v>1.0506</v>
      </c>
      <c r="H249" s="688">
        <v>3.84</v>
      </c>
      <c r="I249" s="688">
        <v>14.909400000000002</v>
      </c>
      <c r="J249" s="652">
        <v>1000.52</v>
      </c>
      <c r="K249" s="689">
        <v>14.909400000000002</v>
      </c>
      <c r="L249" s="652">
        <v>1000.52</v>
      </c>
      <c r="M249" s="475">
        <f t="shared" si="43"/>
        <v>1.490165114140647E-2</v>
      </c>
      <c r="N249" s="643">
        <v>48.8</v>
      </c>
      <c r="O249" s="477">
        <f t="shared" si="44"/>
        <v>0.72720057570063568</v>
      </c>
      <c r="P249" s="603">
        <f t="shared" si="45"/>
        <v>894.09906848438823</v>
      </c>
      <c r="Q249" s="478">
        <f t="shared" si="46"/>
        <v>43.632034542038141</v>
      </c>
    </row>
    <row r="250" spans="1:17" ht="12" thickBot="1">
      <c r="A250" s="1409"/>
      <c r="B250" s="70">
        <v>10</v>
      </c>
      <c r="C250" s="644" t="s">
        <v>472</v>
      </c>
      <c r="D250" s="2001">
        <v>45</v>
      </c>
      <c r="E250" s="709" t="s">
        <v>37</v>
      </c>
      <c r="F250" s="691">
        <f t="shared" si="37"/>
        <v>44.566991000000002</v>
      </c>
      <c r="G250" s="691">
        <v>2.7030000000000003</v>
      </c>
      <c r="H250" s="691">
        <v>7.2</v>
      </c>
      <c r="I250" s="691">
        <v>34.663991000000003</v>
      </c>
      <c r="J250" s="660">
        <v>2326.0500000000002</v>
      </c>
      <c r="K250" s="692">
        <v>34.663991000000003</v>
      </c>
      <c r="L250" s="660">
        <v>2326.0500000000002</v>
      </c>
      <c r="M250" s="659">
        <f t="shared" si="43"/>
        <v>1.4902513273575375E-2</v>
      </c>
      <c r="N250" s="660">
        <v>48.8</v>
      </c>
      <c r="O250" s="645">
        <f t="shared" si="44"/>
        <v>0.72724264775047831</v>
      </c>
      <c r="P250" s="645">
        <f t="shared" si="45"/>
        <v>894.15079641452257</v>
      </c>
      <c r="Q250" s="646">
        <f t="shared" si="46"/>
        <v>43.634558865028701</v>
      </c>
    </row>
    <row r="251" spans="1:17">
      <c r="A251" s="1410" t="s">
        <v>278</v>
      </c>
      <c r="B251" s="38">
        <v>1</v>
      </c>
      <c r="C251" s="606" t="s">
        <v>839</v>
      </c>
      <c r="D251" s="2002">
        <v>55</v>
      </c>
      <c r="E251" s="552" t="s">
        <v>37</v>
      </c>
      <c r="F251" s="693">
        <f t="shared" si="37"/>
        <v>50.321004000000002</v>
      </c>
      <c r="G251" s="693">
        <v>3.4169999999999998</v>
      </c>
      <c r="H251" s="693">
        <v>8.8000000000000007</v>
      </c>
      <c r="I251" s="693">
        <v>38.104004000000003</v>
      </c>
      <c r="J251" s="647">
        <v>2541.46</v>
      </c>
      <c r="K251" s="694">
        <v>38.104004000000003</v>
      </c>
      <c r="L251" s="581">
        <v>2541.46</v>
      </c>
      <c r="M251" s="610">
        <f>K251/L251</f>
        <v>1.499295837825502E-2</v>
      </c>
      <c r="N251" s="581">
        <v>48.8</v>
      </c>
      <c r="O251" s="611">
        <f>M251*N251</f>
        <v>0.73165636885884489</v>
      </c>
      <c r="P251" s="611">
        <f>M251*60*1000</f>
        <v>899.57750269530129</v>
      </c>
      <c r="Q251" s="612">
        <f>P251*N251/1000</f>
        <v>43.8993821315307</v>
      </c>
    </row>
    <row r="252" spans="1:17">
      <c r="A252" s="1412"/>
      <c r="B252" s="18">
        <v>2</v>
      </c>
      <c r="C252" s="648" t="s">
        <v>309</v>
      </c>
      <c r="D252" s="2003">
        <v>28</v>
      </c>
      <c r="E252" s="480" t="s">
        <v>37</v>
      </c>
      <c r="F252" s="696">
        <f t="shared" si="37"/>
        <v>21.299999000000003</v>
      </c>
      <c r="G252" s="696">
        <v>0.70176000000000005</v>
      </c>
      <c r="H252" s="696">
        <v>0.28000000000000003</v>
      </c>
      <c r="I252" s="696">
        <v>20.318239000000002</v>
      </c>
      <c r="J252" s="653">
        <v>1295.3600000000001</v>
      </c>
      <c r="K252" s="697">
        <v>20.318239000000002</v>
      </c>
      <c r="L252" s="653">
        <v>1295.3600000000001</v>
      </c>
      <c r="M252" s="479">
        <f t="shared" ref="M252:M260" si="47">K252/L252</f>
        <v>1.5685399425642291E-2</v>
      </c>
      <c r="N252" s="653">
        <v>48.8</v>
      </c>
      <c r="O252" s="481">
        <f t="shared" ref="O252:O260" si="48">M252*N252</f>
        <v>0.76544749197134376</v>
      </c>
      <c r="P252" s="611">
        <f t="shared" ref="P252:P260" si="49">M252*60*1000</f>
        <v>941.1239655385375</v>
      </c>
      <c r="Q252" s="482">
        <f t="shared" ref="Q252:Q260" si="50">P252*N252/1000</f>
        <v>45.926849518280626</v>
      </c>
    </row>
    <row r="253" spans="1:17">
      <c r="A253" s="1412"/>
      <c r="B253" s="18">
        <v>3</v>
      </c>
      <c r="C253" s="648" t="s">
        <v>307</v>
      </c>
      <c r="D253" s="2003">
        <v>27</v>
      </c>
      <c r="E253" s="480" t="s">
        <v>37</v>
      </c>
      <c r="F253" s="696">
        <f t="shared" si="37"/>
        <v>22.999998000000001</v>
      </c>
      <c r="G253" s="696">
        <v>1.173</v>
      </c>
      <c r="H253" s="696">
        <v>0.27</v>
      </c>
      <c r="I253" s="696">
        <v>21.556998</v>
      </c>
      <c r="J253" s="653">
        <v>1364.56</v>
      </c>
      <c r="K253" s="697">
        <v>21.556998</v>
      </c>
      <c r="L253" s="653">
        <v>1364.56</v>
      </c>
      <c r="M253" s="479">
        <f t="shared" si="47"/>
        <v>1.5797764847276779E-2</v>
      </c>
      <c r="N253" s="581">
        <v>48.8</v>
      </c>
      <c r="O253" s="481">
        <f t="shared" si="48"/>
        <v>0.77093092454710677</v>
      </c>
      <c r="P253" s="611">
        <f t="shared" si="49"/>
        <v>947.86589083660681</v>
      </c>
      <c r="Q253" s="482">
        <f t="shared" si="50"/>
        <v>46.255855472826404</v>
      </c>
    </row>
    <row r="254" spans="1:17">
      <c r="A254" s="1412"/>
      <c r="B254" s="18">
        <v>4</v>
      </c>
      <c r="C254" s="648" t="s">
        <v>840</v>
      </c>
      <c r="D254" s="2003">
        <v>92</v>
      </c>
      <c r="E254" s="480" t="s">
        <v>37</v>
      </c>
      <c r="F254" s="696">
        <f t="shared" si="37"/>
        <v>56.980000000000004</v>
      </c>
      <c r="G254" s="696">
        <v>3.1110000000000002</v>
      </c>
      <c r="H254" s="696">
        <v>0.83000000000000007</v>
      </c>
      <c r="I254" s="696">
        <v>53.039000000000001</v>
      </c>
      <c r="J254" s="653">
        <v>3341.21</v>
      </c>
      <c r="K254" s="697">
        <v>52.85</v>
      </c>
      <c r="L254" s="653">
        <v>3290.64</v>
      </c>
      <c r="M254" s="479">
        <f t="shared" si="47"/>
        <v>1.6060705516252157E-2</v>
      </c>
      <c r="N254" s="653">
        <v>48.8</v>
      </c>
      <c r="O254" s="481">
        <f t="shared" si="48"/>
        <v>0.78376242919310524</v>
      </c>
      <c r="P254" s="611">
        <f t="shared" si="49"/>
        <v>963.64233097512943</v>
      </c>
      <c r="Q254" s="482">
        <f t="shared" si="50"/>
        <v>47.025745751586314</v>
      </c>
    </row>
    <row r="255" spans="1:17">
      <c r="A255" s="1412"/>
      <c r="B255" s="18">
        <v>5</v>
      </c>
      <c r="C255" s="648" t="s">
        <v>308</v>
      </c>
      <c r="D255" s="2003">
        <v>23</v>
      </c>
      <c r="E255" s="480" t="s">
        <v>37</v>
      </c>
      <c r="F255" s="696">
        <f t="shared" si="37"/>
        <v>20.099999999999998</v>
      </c>
      <c r="G255" s="696">
        <v>0.61199999999999999</v>
      </c>
      <c r="H255" s="696">
        <v>0.23</v>
      </c>
      <c r="I255" s="696">
        <v>19.257999999999999</v>
      </c>
      <c r="J255" s="653">
        <v>1196.19</v>
      </c>
      <c r="K255" s="697">
        <v>19.257999999999999</v>
      </c>
      <c r="L255" s="653">
        <v>1196.19</v>
      </c>
      <c r="M255" s="479">
        <f t="shared" si="47"/>
        <v>1.6099449084175588E-2</v>
      </c>
      <c r="N255" s="581">
        <v>48.8</v>
      </c>
      <c r="O255" s="481">
        <f t="shared" si="48"/>
        <v>0.78565311530776871</v>
      </c>
      <c r="P255" s="611">
        <f t="shared" si="49"/>
        <v>965.96694505053529</v>
      </c>
      <c r="Q255" s="482">
        <f t="shared" si="50"/>
        <v>47.139186918466116</v>
      </c>
    </row>
    <row r="256" spans="1:17">
      <c r="A256" s="1412"/>
      <c r="B256" s="18">
        <v>6</v>
      </c>
      <c r="C256" s="648" t="s">
        <v>841</v>
      </c>
      <c r="D256" s="2003">
        <v>20</v>
      </c>
      <c r="E256" s="480" t="s">
        <v>37</v>
      </c>
      <c r="F256" s="696">
        <f t="shared" si="37"/>
        <v>22.200002000000001</v>
      </c>
      <c r="G256" s="696">
        <v>1.02</v>
      </c>
      <c r="H256" s="696">
        <v>3.12</v>
      </c>
      <c r="I256" s="696">
        <v>18.060002000000001</v>
      </c>
      <c r="J256" s="653">
        <v>1076.74</v>
      </c>
      <c r="K256" s="697">
        <v>18.060002000000001</v>
      </c>
      <c r="L256" s="653">
        <v>1076.74</v>
      </c>
      <c r="M256" s="479">
        <f t="shared" si="47"/>
        <v>1.6772853242194029E-2</v>
      </c>
      <c r="N256" s="653">
        <v>48.8</v>
      </c>
      <c r="O256" s="481">
        <f t="shared" si="48"/>
        <v>0.81851523821906857</v>
      </c>
      <c r="P256" s="611">
        <f t="shared" si="49"/>
        <v>1006.3711945316418</v>
      </c>
      <c r="Q256" s="482">
        <f t="shared" si="50"/>
        <v>49.11091429314412</v>
      </c>
    </row>
    <row r="257" spans="1:17">
      <c r="A257" s="1412"/>
      <c r="B257" s="18">
        <v>7</v>
      </c>
      <c r="C257" s="648" t="s">
        <v>842</v>
      </c>
      <c r="D257" s="2003">
        <v>109</v>
      </c>
      <c r="E257" s="480" t="s">
        <v>37</v>
      </c>
      <c r="F257" s="696">
        <f t="shared" si="37"/>
        <v>64.450001</v>
      </c>
      <c r="G257" s="696">
        <v>4.335</v>
      </c>
      <c r="H257" s="696">
        <v>16.38</v>
      </c>
      <c r="I257" s="696">
        <v>43.735001000000004</v>
      </c>
      <c r="J257" s="653">
        <v>2560.75</v>
      </c>
      <c r="K257" s="697">
        <v>43.735001000000004</v>
      </c>
      <c r="L257" s="653">
        <v>2560.75</v>
      </c>
      <c r="M257" s="479">
        <f t="shared" si="47"/>
        <v>1.7078981157863909E-2</v>
      </c>
      <c r="N257" s="581">
        <v>48.8</v>
      </c>
      <c r="O257" s="481">
        <f t="shared" si="48"/>
        <v>0.83345428050375869</v>
      </c>
      <c r="P257" s="611">
        <f t="shared" si="49"/>
        <v>1024.7388694718347</v>
      </c>
      <c r="Q257" s="482">
        <f t="shared" si="50"/>
        <v>50.007256830225529</v>
      </c>
    </row>
    <row r="258" spans="1:17">
      <c r="A258" s="1412"/>
      <c r="B258" s="18">
        <v>8</v>
      </c>
      <c r="C258" s="648" t="s">
        <v>158</v>
      </c>
      <c r="D258" s="2003">
        <v>8</v>
      </c>
      <c r="E258" s="480" t="s">
        <v>37</v>
      </c>
      <c r="F258" s="696">
        <f t="shared" si="37"/>
        <v>7.4000019999999997</v>
      </c>
      <c r="G258" s="696">
        <v>0.255</v>
      </c>
      <c r="H258" s="696">
        <v>0.08</v>
      </c>
      <c r="I258" s="696">
        <v>7.0650019999999998</v>
      </c>
      <c r="J258" s="653">
        <v>396.8</v>
      </c>
      <c r="K258" s="697">
        <v>7.0650019999999998</v>
      </c>
      <c r="L258" s="653">
        <v>396.8</v>
      </c>
      <c r="M258" s="479">
        <f t="shared" si="47"/>
        <v>1.780494455645161E-2</v>
      </c>
      <c r="N258" s="653">
        <v>48.8</v>
      </c>
      <c r="O258" s="481">
        <f t="shared" si="48"/>
        <v>0.86888129435483852</v>
      </c>
      <c r="P258" s="611">
        <f t="shared" si="49"/>
        <v>1068.2966733870967</v>
      </c>
      <c r="Q258" s="482">
        <f t="shared" si="50"/>
        <v>52.132877661290316</v>
      </c>
    </row>
    <row r="259" spans="1:17">
      <c r="A259" s="1412"/>
      <c r="B259" s="18">
        <v>9</v>
      </c>
      <c r="C259" s="698" t="s">
        <v>75</v>
      </c>
      <c r="D259" s="2003">
        <v>12</v>
      </c>
      <c r="E259" s="648" t="s">
        <v>37</v>
      </c>
      <c r="F259" s="696">
        <f t="shared" si="37"/>
        <v>14.399001000000002</v>
      </c>
      <c r="G259" s="696">
        <v>0.255</v>
      </c>
      <c r="H259" s="696">
        <v>1.92</v>
      </c>
      <c r="I259" s="696">
        <v>12.224001000000001</v>
      </c>
      <c r="J259" s="653">
        <v>540.32000000000005</v>
      </c>
      <c r="K259" s="697">
        <v>12.224001000000001</v>
      </c>
      <c r="L259" s="653">
        <v>540.32000000000005</v>
      </c>
      <c r="M259" s="479">
        <f t="shared" si="47"/>
        <v>2.2623632291975126E-2</v>
      </c>
      <c r="N259" s="581">
        <v>48.8</v>
      </c>
      <c r="O259" s="481">
        <f t="shared" si="48"/>
        <v>1.1040332558483861</v>
      </c>
      <c r="P259" s="611">
        <f t="shared" si="49"/>
        <v>1357.4179375185076</v>
      </c>
      <c r="Q259" s="482">
        <f t="shared" si="50"/>
        <v>66.241995350903167</v>
      </c>
    </row>
    <row r="260" spans="1:17" ht="12" thickBot="1">
      <c r="A260" s="1413"/>
      <c r="B260" s="19">
        <v>10</v>
      </c>
      <c r="C260" s="699" t="s">
        <v>311</v>
      </c>
      <c r="D260" s="2004">
        <v>4</v>
      </c>
      <c r="E260" s="649" t="s">
        <v>37</v>
      </c>
      <c r="F260" s="702">
        <f t="shared" si="37"/>
        <v>4.3999990000000002</v>
      </c>
      <c r="G260" s="702">
        <v>0</v>
      </c>
      <c r="H260" s="702">
        <v>0</v>
      </c>
      <c r="I260" s="702">
        <v>4.3999990000000002</v>
      </c>
      <c r="J260" s="655">
        <v>135.59</v>
      </c>
      <c r="K260" s="1159">
        <v>4.3999990000000002</v>
      </c>
      <c r="L260" s="655">
        <v>135.59</v>
      </c>
      <c r="M260" s="654">
        <f t="shared" si="47"/>
        <v>3.2450763330629101E-2</v>
      </c>
      <c r="N260" s="655">
        <v>48.8</v>
      </c>
      <c r="O260" s="650">
        <f t="shared" si="48"/>
        <v>1.5835972505347</v>
      </c>
      <c r="P260" s="650">
        <f t="shared" si="49"/>
        <v>1947.045799837746</v>
      </c>
      <c r="Q260" s="651">
        <f t="shared" si="50"/>
        <v>95.015835032082009</v>
      </c>
    </row>
    <row r="262" spans="1:17">
      <c r="C262" s="1"/>
      <c r="D262" s="1"/>
      <c r="E262" s="1"/>
    </row>
    <row r="263" spans="1:17">
      <c r="F263" s="77"/>
      <c r="G263" s="77"/>
      <c r="H263" s="77"/>
      <c r="I263" s="77"/>
    </row>
    <row r="264" spans="1:17">
      <c r="F264" s="77"/>
      <c r="G264" s="77"/>
      <c r="H264" s="77"/>
      <c r="I264" s="77"/>
    </row>
    <row r="265" spans="1:17" ht="15">
      <c r="A265" s="1477" t="s">
        <v>193</v>
      </c>
      <c r="B265" s="1477"/>
      <c r="C265" s="1477"/>
      <c r="D265" s="1477"/>
      <c r="E265" s="1477"/>
      <c r="F265" s="1477"/>
      <c r="G265" s="1477"/>
      <c r="H265" s="1477"/>
      <c r="I265" s="1477"/>
      <c r="J265" s="1477"/>
      <c r="K265" s="1477"/>
      <c r="L265" s="1477"/>
      <c r="M265" s="1477"/>
      <c r="N265" s="1477"/>
      <c r="O265" s="1477"/>
      <c r="P265" s="1477"/>
      <c r="Q265" s="1477"/>
    </row>
    <row r="266" spans="1:17" ht="13.5" thickBot="1">
      <c r="A266" s="747"/>
      <c r="B266" s="747"/>
      <c r="C266" s="747"/>
      <c r="D266" s="747"/>
      <c r="E266" s="1420" t="s">
        <v>323</v>
      </c>
      <c r="F266" s="1420"/>
      <c r="G266" s="1420"/>
      <c r="H266" s="1420"/>
      <c r="I266" s="747">
        <v>4.7</v>
      </c>
      <c r="J266" s="747" t="s">
        <v>322</v>
      </c>
      <c r="K266" s="747" t="s">
        <v>324</v>
      </c>
      <c r="L266" s="748">
        <v>397.7</v>
      </c>
      <c r="M266" s="747"/>
      <c r="N266" s="747"/>
      <c r="O266" s="747"/>
      <c r="P266" s="747"/>
      <c r="Q266" s="747"/>
    </row>
    <row r="267" spans="1:17">
      <c r="A267" s="1479" t="s">
        <v>1</v>
      </c>
      <c r="B267" s="1423" t="s">
        <v>0</v>
      </c>
      <c r="C267" s="1425" t="s">
        <v>2</v>
      </c>
      <c r="D267" s="1425" t="s">
        <v>3</v>
      </c>
      <c r="E267" s="1425" t="s">
        <v>11</v>
      </c>
      <c r="F267" s="1428" t="s">
        <v>12</v>
      </c>
      <c r="G267" s="1429"/>
      <c r="H267" s="1429"/>
      <c r="I267" s="1430"/>
      <c r="J267" s="1425" t="s">
        <v>4</v>
      </c>
      <c r="K267" s="1425" t="s">
        <v>13</v>
      </c>
      <c r="L267" s="1425" t="s">
        <v>5</v>
      </c>
      <c r="M267" s="1425" t="s">
        <v>6</v>
      </c>
      <c r="N267" s="1425" t="s">
        <v>14</v>
      </c>
      <c r="O267" s="1452" t="s">
        <v>15</v>
      </c>
      <c r="P267" s="1425" t="s">
        <v>22</v>
      </c>
      <c r="Q267" s="1433" t="s">
        <v>23</v>
      </c>
    </row>
    <row r="268" spans="1:17" ht="33.75">
      <c r="A268" s="1480"/>
      <c r="B268" s="1424"/>
      <c r="C268" s="1426"/>
      <c r="D268" s="1427"/>
      <c r="E268" s="1427"/>
      <c r="F268" s="15" t="s">
        <v>16</v>
      </c>
      <c r="G268" s="15" t="s">
        <v>17</v>
      </c>
      <c r="H268" s="15" t="s">
        <v>18</v>
      </c>
      <c r="I268" s="15" t="s">
        <v>19</v>
      </c>
      <c r="J268" s="1427"/>
      <c r="K268" s="1427"/>
      <c r="L268" s="1427"/>
      <c r="M268" s="1427"/>
      <c r="N268" s="1427"/>
      <c r="O268" s="1453"/>
      <c r="P268" s="1427"/>
      <c r="Q268" s="1434"/>
    </row>
    <row r="269" spans="1:17">
      <c r="A269" s="1481"/>
      <c r="B269" s="1482"/>
      <c r="C269" s="1427"/>
      <c r="D269" s="87" t="s">
        <v>7</v>
      </c>
      <c r="E269" s="87" t="s">
        <v>8</v>
      </c>
      <c r="F269" s="87" t="s">
        <v>9</v>
      </c>
      <c r="G269" s="87" t="s">
        <v>9</v>
      </c>
      <c r="H269" s="87" t="s">
        <v>9</v>
      </c>
      <c r="I269" s="87" t="s">
        <v>9</v>
      </c>
      <c r="J269" s="87" t="s">
        <v>20</v>
      </c>
      <c r="K269" s="87" t="s">
        <v>9</v>
      </c>
      <c r="L269" s="87" t="s">
        <v>20</v>
      </c>
      <c r="M269" s="87" t="s">
        <v>69</v>
      </c>
      <c r="N269" s="87" t="s">
        <v>359</v>
      </c>
      <c r="O269" s="87" t="s">
        <v>360</v>
      </c>
      <c r="P269" s="88" t="s">
        <v>24</v>
      </c>
      <c r="Q269" s="89" t="s">
        <v>361</v>
      </c>
    </row>
    <row r="270" spans="1:17" ht="12" thickBot="1">
      <c r="A270" s="90">
        <v>1</v>
      </c>
      <c r="B270" s="91">
        <v>2</v>
      </c>
      <c r="C270" s="92">
        <v>3</v>
      </c>
      <c r="D270" s="93">
        <v>4</v>
      </c>
      <c r="E270" s="93">
        <v>5</v>
      </c>
      <c r="F270" s="93">
        <v>6</v>
      </c>
      <c r="G270" s="93">
        <v>7</v>
      </c>
      <c r="H270" s="93">
        <v>8</v>
      </c>
      <c r="I270" s="93">
        <v>9</v>
      </c>
      <c r="J270" s="93">
        <v>10</v>
      </c>
      <c r="K270" s="93">
        <v>11</v>
      </c>
      <c r="L270" s="92">
        <v>12</v>
      </c>
      <c r="M270" s="93">
        <v>13</v>
      </c>
      <c r="N270" s="93">
        <v>14</v>
      </c>
      <c r="O270" s="94">
        <v>15</v>
      </c>
      <c r="P270" s="92">
        <v>16</v>
      </c>
      <c r="Q270" s="95">
        <v>17</v>
      </c>
    </row>
    <row r="271" spans="1:17">
      <c r="A271" s="1493" t="s">
        <v>79</v>
      </c>
      <c r="B271" s="232">
        <v>1</v>
      </c>
      <c r="C271" s="1575" t="s">
        <v>176</v>
      </c>
      <c r="D271" s="1576">
        <v>55</v>
      </c>
      <c r="E271" s="1576">
        <v>1967</v>
      </c>
      <c r="F271" s="1577">
        <v>23.760999999999999</v>
      </c>
      <c r="G271" s="1578">
        <v>5.0882550000000002</v>
      </c>
      <c r="H271" s="1578">
        <v>8.8000000000000007</v>
      </c>
      <c r="I271" s="1578">
        <v>9.8727459999999994</v>
      </c>
      <c r="J271" s="1578">
        <v>2582.1799999999998</v>
      </c>
      <c r="K271" s="1579">
        <v>9.8727459999999994</v>
      </c>
      <c r="L271" s="1578">
        <v>2582.1799999999998</v>
      </c>
      <c r="M271" s="1580">
        <v>3.8234150988699471E-3</v>
      </c>
      <c r="N271" s="1581">
        <v>78.807000000000002</v>
      </c>
      <c r="O271" s="1582">
        <v>0.30131187369664392</v>
      </c>
      <c r="P271" s="1583">
        <v>229.40490593219681</v>
      </c>
      <c r="Q271" s="1676">
        <v>18.078712421798635</v>
      </c>
    </row>
    <row r="272" spans="1:17">
      <c r="A272" s="1494"/>
      <c r="B272" s="97">
        <v>2</v>
      </c>
      <c r="C272" s="1575" t="s">
        <v>169</v>
      </c>
      <c r="D272" s="1576">
        <v>30</v>
      </c>
      <c r="E272" s="1576">
        <v>1971</v>
      </c>
      <c r="F272" s="1577">
        <v>13.983000000000001</v>
      </c>
      <c r="G272" s="1578">
        <v>2.9176289999999998</v>
      </c>
      <c r="H272" s="1578">
        <v>4.8</v>
      </c>
      <c r="I272" s="1578">
        <v>6.2653699999999999</v>
      </c>
      <c r="J272" s="1578">
        <v>1569.65</v>
      </c>
      <c r="K272" s="1579">
        <v>6.2653699999999999</v>
      </c>
      <c r="L272" s="1578">
        <v>1569.65</v>
      </c>
      <c r="M272" s="1580">
        <v>3.9915713694135633E-3</v>
      </c>
      <c r="N272" s="1581">
        <v>78.807000000000002</v>
      </c>
      <c r="O272" s="1582">
        <v>0.31456376490937471</v>
      </c>
      <c r="P272" s="1583">
        <v>239.4942821648138</v>
      </c>
      <c r="Q272" s="1677">
        <v>18.873825894562479</v>
      </c>
    </row>
    <row r="273" spans="1:17">
      <c r="A273" s="1494"/>
      <c r="B273" s="97">
        <v>3</v>
      </c>
      <c r="C273" s="1575" t="s">
        <v>170</v>
      </c>
      <c r="D273" s="1576">
        <v>20</v>
      </c>
      <c r="E273" s="1576">
        <v>1976</v>
      </c>
      <c r="F273" s="1577">
        <v>15.279</v>
      </c>
      <c r="G273" s="1578">
        <v>4.335</v>
      </c>
      <c r="H273" s="1578">
        <v>3.04</v>
      </c>
      <c r="I273" s="1578">
        <v>7.9039999999999999</v>
      </c>
      <c r="J273" s="1578">
        <v>1720.29</v>
      </c>
      <c r="K273" s="1579">
        <v>7.9039999999999999</v>
      </c>
      <c r="L273" s="1578">
        <v>1720.29</v>
      </c>
      <c r="M273" s="1580">
        <v>4.5945741706340214E-3</v>
      </c>
      <c r="N273" s="1581">
        <v>78.807000000000002</v>
      </c>
      <c r="O273" s="1582">
        <v>0.36208460666515535</v>
      </c>
      <c r="P273" s="1583">
        <v>275.67445023804129</v>
      </c>
      <c r="Q273" s="1677">
        <v>21.725076399909323</v>
      </c>
    </row>
    <row r="274" spans="1:17">
      <c r="A274" s="1494"/>
      <c r="B274" s="97">
        <v>4</v>
      </c>
      <c r="C274" s="1575" t="s">
        <v>172</v>
      </c>
      <c r="D274" s="1576">
        <v>10</v>
      </c>
      <c r="E274" s="1576">
        <v>1999</v>
      </c>
      <c r="F274" s="1577">
        <v>6.7957000000000001</v>
      </c>
      <c r="G274" s="1578">
        <v>0</v>
      </c>
      <c r="H274" s="1578">
        <v>0</v>
      </c>
      <c r="I274" s="1578">
        <v>6.7957000000000001</v>
      </c>
      <c r="J274" s="1578">
        <v>1261.9000000000001</v>
      </c>
      <c r="K274" s="1579">
        <v>6.7957000000000001</v>
      </c>
      <c r="L274" s="1578">
        <v>1261.9000000000001</v>
      </c>
      <c r="M274" s="1580">
        <v>5.3852920199698867E-3</v>
      </c>
      <c r="N274" s="1581">
        <v>78.807000000000002</v>
      </c>
      <c r="O274" s="1582">
        <v>0.42439870821776687</v>
      </c>
      <c r="P274" s="1583">
        <v>323.11752119819323</v>
      </c>
      <c r="Q274" s="1677">
        <v>25.463922493066011</v>
      </c>
    </row>
    <row r="275" spans="1:17">
      <c r="A275" s="1494"/>
      <c r="B275" s="97">
        <v>5</v>
      </c>
      <c r="C275" s="1575" t="s">
        <v>173</v>
      </c>
      <c r="D275" s="1576">
        <v>34</v>
      </c>
      <c r="E275" s="1576">
        <v>2001</v>
      </c>
      <c r="F275" s="1577">
        <v>19.891999999999999</v>
      </c>
      <c r="G275" s="1578">
        <v>4.7623259999999998</v>
      </c>
      <c r="H275" s="1578">
        <v>5.44</v>
      </c>
      <c r="I275" s="1578">
        <v>9.6896740000000001</v>
      </c>
      <c r="J275" s="1578">
        <v>1747.92</v>
      </c>
      <c r="K275" s="1579">
        <v>9.6896740000000001</v>
      </c>
      <c r="L275" s="1578">
        <v>1747.92</v>
      </c>
      <c r="M275" s="1580">
        <v>5.5435454711886128E-3</v>
      </c>
      <c r="N275" s="1581">
        <v>78.807000000000002</v>
      </c>
      <c r="O275" s="1582">
        <v>0.43687018794796101</v>
      </c>
      <c r="P275" s="1583">
        <v>332.61272827131677</v>
      </c>
      <c r="Q275" s="1677">
        <v>26.21221127687766</v>
      </c>
    </row>
    <row r="276" spans="1:17">
      <c r="A276" s="1494"/>
      <c r="B276" s="97">
        <v>6</v>
      </c>
      <c r="C276" s="1575" t="s">
        <v>175</v>
      </c>
      <c r="D276" s="1576">
        <v>21</v>
      </c>
      <c r="E276" s="1576">
        <v>2000</v>
      </c>
      <c r="F276" s="1577">
        <v>11.401999999999999</v>
      </c>
      <c r="G276" s="1578">
        <v>2.6957930000000001</v>
      </c>
      <c r="H276" s="1578">
        <v>2.4926879999999998</v>
      </c>
      <c r="I276" s="1578">
        <v>6.2135150000000001</v>
      </c>
      <c r="J276" s="1578">
        <v>1105.27</v>
      </c>
      <c r="K276" s="1579">
        <v>6.2135150000000001</v>
      </c>
      <c r="L276" s="1578">
        <v>1105.27</v>
      </c>
      <c r="M276" s="1580">
        <v>5.6217168655622613E-3</v>
      </c>
      <c r="N276" s="1581">
        <v>78.807000000000002</v>
      </c>
      <c r="O276" s="1582">
        <v>0.44303064102436512</v>
      </c>
      <c r="P276" s="1583">
        <v>337.30301193373566</v>
      </c>
      <c r="Q276" s="1677">
        <v>26.581838461461906</v>
      </c>
    </row>
    <row r="277" spans="1:17">
      <c r="A277" s="1494"/>
      <c r="B277" s="97">
        <v>7</v>
      </c>
      <c r="C277" s="1575" t="s">
        <v>177</v>
      </c>
      <c r="D277" s="1576">
        <v>93</v>
      </c>
      <c r="E277" s="1576">
        <v>1973</v>
      </c>
      <c r="F277" s="1577">
        <v>50.203000000000003</v>
      </c>
      <c r="G277" s="1578">
        <v>10.153124999999999</v>
      </c>
      <c r="H277" s="1578">
        <v>14.4</v>
      </c>
      <c r="I277" s="1578">
        <v>25.649857999999998</v>
      </c>
      <c r="J277" s="1578">
        <v>4520.3</v>
      </c>
      <c r="K277" s="1579">
        <v>25.649857999999998</v>
      </c>
      <c r="L277" s="1578">
        <v>4520.3</v>
      </c>
      <c r="M277" s="1580">
        <v>5.6743707276065746E-3</v>
      </c>
      <c r="N277" s="1581">
        <v>78.807000000000002</v>
      </c>
      <c r="O277" s="1582">
        <v>0.44718013393049133</v>
      </c>
      <c r="P277" s="1583">
        <v>340.46224365639449</v>
      </c>
      <c r="Q277" s="1677">
        <v>26.830808035829484</v>
      </c>
    </row>
    <row r="278" spans="1:17">
      <c r="A278" s="1494"/>
      <c r="B278" s="97">
        <v>8</v>
      </c>
      <c r="C278" s="1575" t="s">
        <v>174</v>
      </c>
      <c r="D278" s="1576">
        <v>30</v>
      </c>
      <c r="E278" s="1576">
        <v>1973</v>
      </c>
      <c r="F278" s="1577">
        <v>18.238</v>
      </c>
      <c r="G278" s="1578">
        <v>3.2690999999999999</v>
      </c>
      <c r="H278" s="1578">
        <v>4.8</v>
      </c>
      <c r="I278" s="1578">
        <v>10.168894999999999</v>
      </c>
      <c r="J278" s="1578">
        <v>1569.45</v>
      </c>
      <c r="K278" s="1579">
        <v>10.168894999999999</v>
      </c>
      <c r="L278" s="1578">
        <v>1569.45</v>
      </c>
      <c r="M278" s="1580">
        <v>6.4792729937239151E-3</v>
      </c>
      <c r="N278" s="1581">
        <v>78.807000000000002</v>
      </c>
      <c r="O278" s="1582">
        <v>0.51061206681640059</v>
      </c>
      <c r="P278" s="1583">
        <v>388.7563796234349</v>
      </c>
      <c r="Q278" s="1677">
        <v>30.636724008984036</v>
      </c>
    </row>
    <row r="279" spans="1:17">
      <c r="A279" s="1494"/>
      <c r="B279" s="97">
        <v>9</v>
      </c>
      <c r="C279" s="1575" t="s">
        <v>171</v>
      </c>
      <c r="D279" s="1576">
        <v>36</v>
      </c>
      <c r="E279" s="1576">
        <v>1984</v>
      </c>
      <c r="F279" s="1577">
        <v>28.956</v>
      </c>
      <c r="G279" s="1578">
        <v>3.2894999999999999</v>
      </c>
      <c r="H279" s="1578">
        <v>8.64</v>
      </c>
      <c r="I279" s="1578">
        <v>17.026499999999999</v>
      </c>
      <c r="J279" s="1578">
        <v>2249.59</v>
      </c>
      <c r="K279" s="1579">
        <v>17.026499999999999</v>
      </c>
      <c r="L279" s="1578">
        <v>2249.59</v>
      </c>
      <c r="M279" s="1580">
        <v>7.5687125209482602E-3</v>
      </c>
      <c r="N279" s="1581">
        <v>78.807000000000002</v>
      </c>
      <c r="O279" s="1582">
        <v>0.59646752763836952</v>
      </c>
      <c r="P279" s="1583">
        <v>454.12275125689558</v>
      </c>
      <c r="Q279" s="1677">
        <v>35.788051658302173</v>
      </c>
    </row>
    <row r="280" spans="1:17" ht="12" thickBot="1">
      <c r="A280" s="1494"/>
      <c r="B280" s="97">
        <v>10</v>
      </c>
      <c r="C280" s="1575" t="s">
        <v>178</v>
      </c>
      <c r="D280" s="1576">
        <v>40</v>
      </c>
      <c r="E280" s="1576">
        <v>2009</v>
      </c>
      <c r="F280" s="1577">
        <v>26.827000000000002</v>
      </c>
      <c r="G280" s="1578">
        <v>5.757924</v>
      </c>
      <c r="H280" s="1578">
        <v>3.2</v>
      </c>
      <c r="I280" s="1578">
        <v>17.869078999999999</v>
      </c>
      <c r="J280" s="1578">
        <v>2225.48</v>
      </c>
      <c r="K280" s="1579">
        <v>17.869078999999999</v>
      </c>
      <c r="L280" s="1578">
        <v>2225.48</v>
      </c>
      <c r="M280" s="1580">
        <v>8.0293145748332947E-3</v>
      </c>
      <c r="N280" s="1581">
        <v>78.807000000000002</v>
      </c>
      <c r="O280" s="1582">
        <v>0.63276619369888742</v>
      </c>
      <c r="P280" s="1583">
        <v>481.75887448999765</v>
      </c>
      <c r="Q280" s="1677">
        <v>37.965971621933249</v>
      </c>
    </row>
    <row r="281" spans="1:17">
      <c r="A281" s="1495" t="s">
        <v>85</v>
      </c>
      <c r="B281" s="11">
        <v>1</v>
      </c>
      <c r="C281" s="1587" t="s">
        <v>180</v>
      </c>
      <c r="D281" s="1588">
        <v>30</v>
      </c>
      <c r="E281" s="1588">
        <v>1979</v>
      </c>
      <c r="F281" s="1589">
        <v>19.3</v>
      </c>
      <c r="G281" s="1589">
        <v>2.6689790000000002</v>
      </c>
      <c r="H281" s="1589">
        <v>4.8</v>
      </c>
      <c r="I281" s="1589">
        <v>11.831023</v>
      </c>
      <c r="J281" s="1589">
        <v>1569.65</v>
      </c>
      <c r="K281" s="1590">
        <v>11.831023</v>
      </c>
      <c r="L281" s="1589">
        <v>1569.65</v>
      </c>
      <c r="M281" s="1591">
        <v>7.5373637435096992E-3</v>
      </c>
      <c r="N281" s="1592">
        <v>78.807000000000002</v>
      </c>
      <c r="O281" s="1593">
        <v>0.59399702453476888</v>
      </c>
      <c r="P281" s="1594">
        <v>452.24182461058194</v>
      </c>
      <c r="Q281" s="1595">
        <v>35.639821472086126</v>
      </c>
    </row>
    <row r="282" spans="1:17">
      <c r="A282" s="1496"/>
      <c r="B282" s="12">
        <v>2</v>
      </c>
      <c r="C282" s="1596" t="s">
        <v>181</v>
      </c>
      <c r="D282" s="1597">
        <v>60</v>
      </c>
      <c r="E282" s="1597">
        <v>1968</v>
      </c>
      <c r="F282" s="1598">
        <v>40.695</v>
      </c>
      <c r="G282" s="1598">
        <v>5.5322979999999999</v>
      </c>
      <c r="H282" s="1598">
        <v>9.6</v>
      </c>
      <c r="I282" s="1598">
        <v>25.562704</v>
      </c>
      <c r="J282" s="1598">
        <v>3261.72</v>
      </c>
      <c r="K282" s="1599">
        <v>25.562704</v>
      </c>
      <c r="L282" s="1598">
        <v>3261.72</v>
      </c>
      <c r="M282" s="1600">
        <v>7.8371852887433625E-3</v>
      </c>
      <c r="N282" s="1601">
        <v>78.807000000000002</v>
      </c>
      <c r="O282" s="1602">
        <v>0.61762506104999815</v>
      </c>
      <c r="P282" s="1603">
        <v>470.23111732460177</v>
      </c>
      <c r="Q282" s="1604">
        <v>37.057503662999892</v>
      </c>
    </row>
    <row r="283" spans="1:17">
      <c r="A283" s="1496"/>
      <c r="B283" s="12">
        <v>3</v>
      </c>
      <c r="C283" s="1596" t="s">
        <v>184</v>
      </c>
      <c r="D283" s="1597">
        <v>31</v>
      </c>
      <c r="E283" s="1597">
        <v>1972</v>
      </c>
      <c r="F283" s="1598">
        <v>21.527999999999999</v>
      </c>
      <c r="G283" s="1598">
        <v>3.0921620000000001</v>
      </c>
      <c r="H283" s="1598">
        <v>4.8</v>
      </c>
      <c r="I283" s="1598">
        <v>13.635839000000001</v>
      </c>
      <c r="J283" s="1598">
        <v>1718.52</v>
      </c>
      <c r="K283" s="1599">
        <v>13.635839000000001</v>
      </c>
      <c r="L283" s="1598">
        <v>1718.52</v>
      </c>
      <c r="M283" s="1600">
        <v>7.9346408537578853E-3</v>
      </c>
      <c r="N283" s="1601">
        <v>78.807000000000002</v>
      </c>
      <c r="O283" s="1602">
        <v>0.62530524176209767</v>
      </c>
      <c r="P283" s="1603">
        <v>476.07845122547309</v>
      </c>
      <c r="Q283" s="1604">
        <v>37.518314505725861</v>
      </c>
    </row>
    <row r="284" spans="1:17">
      <c r="A284" s="1496"/>
      <c r="B284" s="12">
        <v>4</v>
      </c>
      <c r="C284" s="1596" t="s">
        <v>187</v>
      </c>
      <c r="D284" s="1597">
        <v>60</v>
      </c>
      <c r="E284" s="1597">
        <v>1969</v>
      </c>
      <c r="F284" s="1598">
        <v>41.472000000000001</v>
      </c>
      <c r="G284" s="1598">
        <v>5.2530000000000001</v>
      </c>
      <c r="H284" s="1598">
        <v>9.6</v>
      </c>
      <c r="I284" s="1598">
        <v>26.619</v>
      </c>
      <c r="J284" s="1598">
        <v>3165.62</v>
      </c>
      <c r="K284" s="1599">
        <v>26.619</v>
      </c>
      <c r="L284" s="1598">
        <v>3165.62</v>
      </c>
      <c r="M284" s="1600">
        <v>8.4087793228498683E-3</v>
      </c>
      <c r="N284" s="1601">
        <v>78.807000000000002</v>
      </c>
      <c r="O284" s="1602">
        <v>0.66267067209582964</v>
      </c>
      <c r="P284" s="1603">
        <v>504.52675937099212</v>
      </c>
      <c r="Q284" s="1604">
        <v>39.760240325749777</v>
      </c>
    </row>
    <row r="285" spans="1:17">
      <c r="A285" s="1496"/>
      <c r="B285" s="12">
        <v>5</v>
      </c>
      <c r="C285" s="1596" t="s">
        <v>186</v>
      </c>
      <c r="D285" s="1597">
        <v>30</v>
      </c>
      <c r="E285" s="1597">
        <v>1973</v>
      </c>
      <c r="F285" s="1598">
        <v>22.995999999999999</v>
      </c>
      <c r="G285" s="1598">
        <v>3.0089999999999999</v>
      </c>
      <c r="H285" s="1598">
        <v>4.8</v>
      </c>
      <c r="I285" s="1598">
        <v>15.186999999999999</v>
      </c>
      <c r="J285" s="1598">
        <v>1715.3</v>
      </c>
      <c r="K285" s="1599">
        <v>15.186999999999999</v>
      </c>
      <c r="L285" s="1598">
        <v>1715.3</v>
      </c>
      <c r="M285" s="1600">
        <v>8.8538448084883106E-3</v>
      </c>
      <c r="N285" s="1601">
        <v>78.807000000000002</v>
      </c>
      <c r="O285" s="1602">
        <v>0.69774494782253826</v>
      </c>
      <c r="P285" s="1603">
        <v>531.23068850929872</v>
      </c>
      <c r="Q285" s="1604">
        <v>41.864696869352308</v>
      </c>
    </row>
    <row r="286" spans="1:17">
      <c r="A286" s="1496"/>
      <c r="B286" s="12">
        <v>6</v>
      </c>
      <c r="C286" s="1596" t="s">
        <v>179</v>
      </c>
      <c r="D286" s="1597">
        <v>8</v>
      </c>
      <c r="E286" s="1597">
        <v>1994</v>
      </c>
      <c r="F286" s="1598">
        <v>10.007999999999999</v>
      </c>
      <c r="G286" s="1598">
        <v>1.1220000000000001</v>
      </c>
      <c r="H286" s="1598">
        <v>1.2</v>
      </c>
      <c r="I286" s="1598">
        <v>7.6859999999999999</v>
      </c>
      <c r="J286" s="1598">
        <v>832.8</v>
      </c>
      <c r="K286" s="1599">
        <v>7.6859999999999999</v>
      </c>
      <c r="L286" s="1598">
        <v>832.8</v>
      </c>
      <c r="M286" s="1600">
        <v>9.2291066282420755E-3</v>
      </c>
      <c r="N286" s="1601">
        <v>78.807000000000002</v>
      </c>
      <c r="O286" s="1602">
        <v>0.72731820605187325</v>
      </c>
      <c r="P286" s="1603">
        <v>553.74639769452449</v>
      </c>
      <c r="Q286" s="1604">
        <v>43.639092363112397</v>
      </c>
    </row>
    <row r="287" spans="1:17">
      <c r="A287" s="1496"/>
      <c r="B287" s="12">
        <v>7</v>
      </c>
      <c r="C287" s="1596" t="s">
        <v>182</v>
      </c>
      <c r="D287" s="1597">
        <v>30</v>
      </c>
      <c r="E287" s="1597">
        <v>1977</v>
      </c>
      <c r="F287" s="1598">
        <v>21.995000000000001</v>
      </c>
      <c r="G287" s="1598">
        <v>2.754</v>
      </c>
      <c r="H287" s="1598">
        <v>4.8</v>
      </c>
      <c r="I287" s="1598">
        <v>14.441000000000001</v>
      </c>
      <c r="J287" s="1598">
        <v>1557.06</v>
      </c>
      <c r="K287" s="1599">
        <v>14.441000000000001</v>
      </c>
      <c r="L287" s="1598">
        <v>1557.06</v>
      </c>
      <c r="M287" s="1600">
        <v>9.2745302043594994E-3</v>
      </c>
      <c r="N287" s="1601">
        <v>78.807000000000002</v>
      </c>
      <c r="O287" s="1602">
        <v>0.73089790181495906</v>
      </c>
      <c r="P287" s="1603">
        <v>556.47181226156999</v>
      </c>
      <c r="Q287" s="1604">
        <v>43.85387410889755</v>
      </c>
    </row>
    <row r="288" spans="1:17">
      <c r="A288" s="1496"/>
      <c r="B288" s="12">
        <v>8</v>
      </c>
      <c r="C288" s="1596" t="s">
        <v>185</v>
      </c>
      <c r="D288" s="1597">
        <v>79</v>
      </c>
      <c r="E288" s="1597">
        <v>1976</v>
      </c>
      <c r="F288" s="1598">
        <v>58.014000000000003</v>
      </c>
      <c r="G288" s="1598">
        <v>7.0115559999999997</v>
      </c>
      <c r="H288" s="1598">
        <v>12.64</v>
      </c>
      <c r="I288" s="1598">
        <v>38.362451999999998</v>
      </c>
      <c r="J288" s="1598">
        <v>3845.02</v>
      </c>
      <c r="K288" s="1599">
        <v>38.362451999999998</v>
      </c>
      <c r="L288" s="1598">
        <v>3845.02</v>
      </c>
      <c r="M288" s="1600">
        <v>9.9771787923079724E-3</v>
      </c>
      <c r="N288" s="1601">
        <v>78.807000000000002</v>
      </c>
      <c r="O288" s="1602">
        <v>0.78627152908541442</v>
      </c>
      <c r="P288" s="1603">
        <v>598.63072753847837</v>
      </c>
      <c r="Q288" s="1604">
        <v>47.176291745124864</v>
      </c>
    </row>
    <row r="289" spans="1:17">
      <c r="A289" s="1496"/>
      <c r="B289" s="12">
        <v>9</v>
      </c>
      <c r="C289" s="1596" t="s">
        <v>183</v>
      </c>
      <c r="D289" s="1597">
        <v>30</v>
      </c>
      <c r="E289" s="1597">
        <v>1975</v>
      </c>
      <c r="F289" s="1598">
        <v>23.503</v>
      </c>
      <c r="G289" s="1598">
        <v>2.3460000000000001</v>
      </c>
      <c r="H289" s="1598">
        <v>4.8</v>
      </c>
      <c r="I289" s="1598">
        <v>16.356998000000001</v>
      </c>
      <c r="J289" s="1598">
        <v>1582.74</v>
      </c>
      <c r="K289" s="1599">
        <v>16.356998000000001</v>
      </c>
      <c r="L289" s="1598">
        <v>1582.74</v>
      </c>
      <c r="M289" s="1600">
        <v>1.0334608337440135E-2</v>
      </c>
      <c r="N289" s="1601">
        <v>78.807000000000002</v>
      </c>
      <c r="O289" s="1602">
        <v>0.81443947924864479</v>
      </c>
      <c r="P289" s="1603">
        <v>620.07650024640816</v>
      </c>
      <c r="Q289" s="1604">
        <v>48.866368754918689</v>
      </c>
    </row>
    <row r="290" spans="1:17" ht="12" thickBot="1">
      <c r="A290" s="1497"/>
      <c r="B290" s="31">
        <v>10</v>
      </c>
      <c r="C290" s="1280"/>
      <c r="D290" s="1275"/>
      <c r="E290" s="1275"/>
      <c r="F290" s="1281"/>
      <c r="G290" s="1281"/>
      <c r="H290" s="1281"/>
      <c r="I290" s="1281"/>
      <c r="J290" s="1281"/>
      <c r="K290" s="1276"/>
      <c r="L290" s="1281"/>
      <c r="M290" s="1282"/>
      <c r="N290" s="1283"/>
      <c r="O290" s="1277"/>
      <c r="P290" s="1278"/>
      <c r="Q290" s="1279"/>
    </row>
    <row r="291" spans="1:17">
      <c r="A291" s="1498" t="s">
        <v>358</v>
      </c>
      <c r="B291" s="75">
        <v>1</v>
      </c>
      <c r="C291" s="1632" t="s">
        <v>188</v>
      </c>
      <c r="D291" s="1633">
        <v>20</v>
      </c>
      <c r="E291" s="1633">
        <v>1987</v>
      </c>
      <c r="F291" s="1634">
        <v>17.155000000000001</v>
      </c>
      <c r="G291" s="1634">
        <v>2.4250189999999998</v>
      </c>
      <c r="H291" s="1634">
        <v>3.2</v>
      </c>
      <c r="I291" s="1634">
        <v>11.52998</v>
      </c>
      <c r="J291" s="1634">
        <v>1104.7</v>
      </c>
      <c r="K291" s="1635">
        <v>11.52998</v>
      </c>
      <c r="L291" s="1634">
        <v>1104.7</v>
      </c>
      <c r="M291" s="1636">
        <v>1.0437204670951388E-2</v>
      </c>
      <c r="N291" s="1637">
        <v>78.807000000000002</v>
      </c>
      <c r="O291" s="1638">
        <v>0.82252478850366606</v>
      </c>
      <c r="P291" s="1639">
        <v>626.23228025708329</v>
      </c>
      <c r="Q291" s="1640">
        <v>49.351487310219966</v>
      </c>
    </row>
    <row r="292" spans="1:17">
      <c r="A292" s="1499"/>
      <c r="B292" s="75">
        <v>2</v>
      </c>
      <c r="C292" s="1632" t="s">
        <v>190</v>
      </c>
      <c r="D292" s="1633">
        <v>20</v>
      </c>
      <c r="E292" s="1633">
        <v>1983</v>
      </c>
      <c r="F292" s="1634">
        <v>16.382999999999999</v>
      </c>
      <c r="G292" s="1634">
        <v>2.3528989999999999</v>
      </c>
      <c r="H292" s="1634">
        <v>3.2</v>
      </c>
      <c r="I292" s="1634">
        <v>10.8301</v>
      </c>
      <c r="J292" s="1634">
        <v>1037.5</v>
      </c>
      <c r="K292" s="1635">
        <v>10.8301</v>
      </c>
      <c r="L292" s="1634">
        <v>1037.5</v>
      </c>
      <c r="M292" s="1636">
        <v>1.0438650602409639E-2</v>
      </c>
      <c r="N292" s="1637">
        <v>78.807000000000002</v>
      </c>
      <c r="O292" s="1638">
        <v>0.82263873802409637</v>
      </c>
      <c r="P292" s="1639">
        <v>626.31903614457826</v>
      </c>
      <c r="Q292" s="1640">
        <v>49.358324281445775</v>
      </c>
    </row>
    <row r="293" spans="1:17">
      <c r="A293" s="1499"/>
      <c r="B293" s="75">
        <v>3</v>
      </c>
      <c r="C293" s="1632" t="s">
        <v>189</v>
      </c>
      <c r="D293" s="1633">
        <v>20</v>
      </c>
      <c r="E293" s="1633">
        <v>1985</v>
      </c>
      <c r="F293" s="1634">
        <v>18.233000000000001</v>
      </c>
      <c r="G293" s="1634">
        <v>2.2008649999999998</v>
      </c>
      <c r="H293" s="1634">
        <v>3.2</v>
      </c>
      <c r="I293" s="1634">
        <v>12.832131</v>
      </c>
      <c r="J293" s="1634">
        <v>1045.6199999999999</v>
      </c>
      <c r="K293" s="1635">
        <v>12.832131</v>
      </c>
      <c r="L293" s="1634">
        <v>1045.6199999999999</v>
      </c>
      <c r="M293" s="1636">
        <v>1.2272270040741381E-2</v>
      </c>
      <c r="N293" s="1637">
        <v>78.807000000000002</v>
      </c>
      <c r="O293" s="1638">
        <v>0.967140785100706</v>
      </c>
      <c r="P293" s="1639">
        <v>736.33620244448286</v>
      </c>
      <c r="Q293" s="1640">
        <v>58.028447106042357</v>
      </c>
    </row>
    <row r="294" spans="1:17">
      <c r="A294" s="1499"/>
      <c r="B294" s="75">
        <v>4</v>
      </c>
      <c r="C294" s="1632" t="s">
        <v>191</v>
      </c>
      <c r="D294" s="1633">
        <v>20</v>
      </c>
      <c r="E294" s="1633">
        <v>1986</v>
      </c>
      <c r="F294" s="1634">
        <v>20.037600000000001</v>
      </c>
      <c r="G294" s="1634">
        <v>2.5544009999999999</v>
      </c>
      <c r="H294" s="1634">
        <v>3.2</v>
      </c>
      <c r="I294" s="1634">
        <v>14.283196999999999</v>
      </c>
      <c r="J294" s="1634">
        <v>1094.49</v>
      </c>
      <c r="K294" s="1635">
        <v>14.283196999999999</v>
      </c>
      <c r="L294" s="1634">
        <v>1094.49</v>
      </c>
      <c r="M294" s="1636">
        <v>1.3050093650924174E-2</v>
      </c>
      <c r="N294" s="1637">
        <v>78.807000000000002</v>
      </c>
      <c r="O294" s="1638">
        <v>1.0284387303483815</v>
      </c>
      <c r="P294" s="1639">
        <v>783.00561905545044</v>
      </c>
      <c r="Q294" s="1640">
        <v>61.706323820902888</v>
      </c>
    </row>
    <row r="295" spans="1:17">
      <c r="A295" s="1499"/>
      <c r="B295" s="75">
        <v>5</v>
      </c>
      <c r="C295" s="1632" t="s">
        <v>192</v>
      </c>
      <c r="D295" s="1633">
        <v>20</v>
      </c>
      <c r="E295" s="1633">
        <v>1985</v>
      </c>
      <c r="F295" s="1634">
        <v>19.588999999999999</v>
      </c>
      <c r="G295" s="1634">
        <v>1.8438000000000001</v>
      </c>
      <c r="H295" s="1634">
        <v>3.2</v>
      </c>
      <c r="I295" s="1634">
        <v>14.545199999999999</v>
      </c>
      <c r="J295" s="1634">
        <v>1099.8</v>
      </c>
      <c r="K295" s="1635">
        <v>14.545199999999999</v>
      </c>
      <c r="L295" s="1634">
        <v>1099.8</v>
      </c>
      <c r="M295" s="1636">
        <v>1.3225313693398799E-2</v>
      </c>
      <c r="N295" s="1637">
        <v>78.807000000000002</v>
      </c>
      <c r="O295" s="1638">
        <v>1.0422472962356792</v>
      </c>
      <c r="P295" s="1639">
        <v>793.5188216039279</v>
      </c>
      <c r="Q295" s="1640">
        <v>62.534837774140748</v>
      </c>
    </row>
    <row r="296" spans="1:17">
      <c r="A296" s="1499"/>
      <c r="B296" s="75">
        <v>6</v>
      </c>
      <c r="C296" s="1266"/>
      <c r="D296" s="1267"/>
      <c r="E296" s="1267"/>
      <c r="F296" s="1268"/>
      <c r="G296" s="1268"/>
      <c r="H296" s="1268"/>
      <c r="I296" s="1268"/>
      <c r="J296" s="1268"/>
      <c r="K296" s="1269"/>
      <c r="L296" s="1268"/>
      <c r="M296" s="1270"/>
      <c r="N296" s="1271"/>
      <c r="O296" s="1272"/>
      <c r="P296" s="1273"/>
      <c r="Q296" s="1274"/>
    </row>
    <row r="297" spans="1:17">
      <c r="A297" s="1499"/>
      <c r="B297" s="75">
        <v>7</v>
      </c>
      <c r="C297" s="1266"/>
      <c r="D297" s="1267"/>
      <c r="E297" s="1267"/>
      <c r="F297" s="1268"/>
      <c r="G297" s="1268"/>
      <c r="H297" s="1268"/>
      <c r="I297" s="1268"/>
      <c r="J297" s="1268"/>
      <c r="K297" s="1269"/>
      <c r="L297" s="1268"/>
      <c r="M297" s="1270"/>
      <c r="N297" s="1271"/>
      <c r="O297" s="1272"/>
      <c r="P297" s="1273"/>
      <c r="Q297" s="1274"/>
    </row>
    <row r="298" spans="1:17">
      <c r="A298" s="1499"/>
      <c r="B298" s="75">
        <v>8</v>
      </c>
      <c r="C298" s="1266"/>
      <c r="D298" s="1267"/>
      <c r="E298" s="1267"/>
      <c r="F298" s="1268"/>
      <c r="G298" s="1268"/>
      <c r="H298" s="1268"/>
      <c r="I298" s="1268"/>
      <c r="J298" s="1268"/>
      <c r="K298" s="1269"/>
      <c r="L298" s="1268"/>
      <c r="M298" s="1270"/>
      <c r="N298" s="1271"/>
      <c r="O298" s="1272"/>
      <c r="P298" s="1273"/>
      <c r="Q298" s="1274"/>
    </row>
    <row r="299" spans="1:17">
      <c r="A299" s="1499"/>
      <c r="B299" s="75">
        <v>9</v>
      </c>
      <c r="C299" s="935"/>
      <c r="D299" s="921"/>
      <c r="E299" s="921"/>
      <c r="F299" s="922"/>
      <c r="G299" s="922"/>
      <c r="H299" s="922"/>
      <c r="I299" s="922"/>
      <c r="J299" s="922"/>
      <c r="K299" s="923"/>
      <c r="L299" s="922"/>
      <c r="M299" s="924"/>
      <c r="N299" s="925"/>
      <c r="O299" s="926"/>
      <c r="P299" s="927"/>
      <c r="Q299" s="936"/>
    </row>
    <row r="300" spans="1:17" ht="12" thickBot="1">
      <c r="A300" s="1499"/>
      <c r="B300" s="141">
        <v>10</v>
      </c>
      <c r="C300" s="937"/>
      <c r="D300" s="938"/>
      <c r="E300" s="938"/>
      <c r="F300" s="939"/>
      <c r="G300" s="939"/>
      <c r="H300" s="939"/>
      <c r="I300" s="939"/>
      <c r="J300" s="939"/>
      <c r="K300" s="940"/>
      <c r="L300" s="939"/>
      <c r="M300" s="941"/>
      <c r="N300" s="942"/>
      <c r="O300" s="943"/>
      <c r="P300" s="944"/>
      <c r="Q300" s="945"/>
    </row>
    <row r="301" spans="1:17">
      <c r="A301" s="1490" t="s">
        <v>124</v>
      </c>
      <c r="B301" s="17">
        <v>1</v>
      </c>
      <c r="C301" s="946"/>
      <c r="D301" s="947"/>
      <c r="E301" s="947"/>
      <c r="F301" s="948"/>
      <c r="G301" s="948"/>
      <c r="H301" s="948"/>
      <c r="I301" s="948"/>
      <c r="J301" s="948"/>
      <c r="K301" s="949"/>
      <c r="L301" s="948"/>
      <c r="M301" s="950"/>
      <c r="N301" s="951"/>
      <c r="O301" s="952"/>
      <c r="P301" s="953"/>
      <c r="Q301" s="954"/>
    </row>
    <row r="302" spans="1:17">
      <c r="A302" s="1491"/>
      <c r="B302" s="18">
        <v>2</v>
      </c>
      <c r="C302" s="946"/>
      <c r="D302" s="947"/>
      <c r="E302" s="947"/>
      <c r="F302" s="948"/>
      <c r="G302" s="948"/>
      <c r="H302" s="948"/>
      <c r="I302" s="948"/>
      <c r="J302" s="948"/>
      <c r="K302" s="949"/>
      <c r="L302" s="948"/>
      <c r="M302" s="950"/>
      <c r="N302" s="951"/>
      <c r="O302" s="952"/>
      <c r="P302" s="953"/>
      <c r="Q302" s="954"/>
    </row>
    <row r="303" spans="1:17">
      <c r="A303" s="1491"/>
      <c r="B303" s="18">
        <v>3</v>
      </c>
      <c r="C303" s="946"/>
      <c r="D303" s="947"/>
      <c r="E303" s="947"/>
      <c r="F303" s="948"/>
      <c r="G303" s="948"/>
      <c r="H303" s="948"/>
      <c r="I303" s="948"/>
      <c r="J303" s="948"/>
      <c r="K303" s="949"/>
      <c r="L303" s="948"/>
      <c r="M303" s="950"/>
      <c r="N303" s="951"/>
      <c r="O303" s="952"/>
      <c r="P303" s="953"/>
      <c r="Q303" s="954"/>
    </row>
    <row r="304" spans="1:17">
      <c r="A304" s="1491"/>
      <c r="B304" s="18">
        <v>4</v>
      </c>
      <c r="C304" s="946"/>
      <c r="D304" s="947"/>
      <c r="E304" s="947"/>
      <c r="F304" s="948"/>
      <c r="G304" s="948"/>
      <c r="H304" s="948"/>
      <c r="I304" s="948"/>
      <c r="J304" s="948"/>
      <c r="K304" s="949"/>
      <c r="L304" s="948"/>
      <c r="M304" s="950"/>
      <c r="N304" s="951"/>
      <c r="O304" s="952"/>
      <c r="P304" s="953"/>
      <c r="Q304" s="954"/>
    </row>
    <row r="305" spans="1:17">
      <c r="A305" s="1491"/>
      <c r="B305" s="18">
        <v>5</v>
      </c>
      <c r="C305" s="946"/>
      <c r="D305" s="947"/>
      <c r="E305" s="947"/>
      <c r="F305" s="948"/>
      <c r="G305" s="948"/>
      <c r="H305" s="948"/>
      <c r="I305" s="948"/>
      <c r="J305" s="948"/>
      <c r="K305" s="949"/>
      <c r="L305" s="948"/>
      <c r="M305" s="950"/>
      <c r="N305" s="951"/>
      <c r="O305" s="952"/>
      <c r="P305" s="953"/>
      <c r="Q305" s="954"/>
    </row>
    <row r="306" spans="1:17">
      <c r="A306" s="1491"/>
      <c r="B306" s="18">
        <v>6</v>
      </c>
      <c r="C306" s="946"/>
      <c r="D306" s="947"/>
      <c r="E306" s="947"/>
      <c r="F306" s="948"/>
      <c r="G306" s="948"/>
      <c r="H306" s="948"/>
      <c r="I306" s="948"/>
      <c r="J306" s="948"/>
      <c r="K306" s="949"/>
      <c r="L306" s="948"/>
      <c r="M306" s="950"/>
      <c r="N306" s="951"/>
      <c r="O306" s="952"/>
      <c r="P306" s="953"/>
      <c r="Q306" s="954"/>
    </row>
    <row r="307" spans="1:17">
      <c r="A307" s="1491"/>
      <c r="B307" s="18">
        <v>7</v>
      </c>
      <c r="C307" s="946"/>
      <c r="D307" s="947"/>
      <c r="E307" s="947"/>
      <c r="F307" s="948"/>
      <c r="G307" s="948"/>
      <c r="H307" s="948"/>
      <c r="I307" s="948"/>
      <c r="J307" s="948"/>
      <c r="K307" s="949"/>
      <c r="L307" s="948"/>
      <c r="M307" s="950"/>
      <c r="N307" s="951"/>
      <c r="O307" s="952"/>
      <c r="P307" s="953"/>
      <c r="Q307" s="954"/>
    </row>
    <row r="308" spans="1:17">
      <c r="A308" s="1491"/>
      <c r="B308" s="18">
        <v>8</v>
      </c>
      <c r="C308" s="946"/>
      <c r="D308" s="947"/>
      <c r="E308" s="947"/>
      <c r="F308" s="948"/>
      <c r="G308" s="948"/>
      <c r="H308" s="948"/>
      <c r="I308" s="948"/>
      <c r="J308" s="948"/>
      <c r="K308" s="949"/>
      <c r="L308" s="948"/>
      <c r="M308" s="950"/>
      <c r="N308" s="951"/>
      <c r="O308" s="952"/>
      <c r="P308" s="953"/>
      <c r="Q308" s="954"/>
    </row>
    <row r="309" spans="1:17">
      <c r="A309" s="1491"/>
      <c r="B309" s="18">
        <v>9</v>
      </c>
      <c r="C309" s="955"/>
      <c r="D309" s="928"/>
      <c r="E309" s="928"/>
      <c r="F309" s="929"/>
      <c r="G309" s="929"/>
      <c r="H309" s="929"/>
      <c r="I309" s="929"/>
      <c r="J309" s="929"/>
      <c r="K309" s="930"/>
      <c r="L309" s="929"/>
      <c r="M309" s="931"/>
      <c r="N309" s="932"/>
      <c r="O309" s="933"/>
      <c r="P309" s="934"/>
      <c r="Q309" s="956"/>
    </row>
    <row r="310" spans="1:17" ht="12.75" thickBot="1">
      <c r="A310" s="1492"/>
      <c r="B310" s="233">
        <v>10</v>
      </c>
      <c r="C310" s="957"/>
      <c r="D310" s="958"/>
      <c r="E310" s="958"/>
      <c r="F310" s="959"/>
      <c r="G310" s="959"/>
      <c r="H310" s="959"/>
      <c r="I310" s="959"/>
      <c r="J310" s="959"/>
      <c r="K310" s="960"/>
      <c r="L310" s="959"/>
      <c r="M310" s="961"/>
      <c r="N310" s="962"/>
      <c r="O310" s="963"/>
      <c r="P310" s="964"/>
      <c r="Q310" s="965"/>
    </row>
    <row r="311" spans="1:17" ht="12">
      <c r="A311" s="149"/>
      <c r="B311" s="149"/>
      <c r="C311" s="150"/>
      <c r="D311" s="151"/>
      <c r="E311" s="151"/>
      <c r="F311" s="150"/>
      <c r="G311" s="150"/>
      <c r="H311" s="225"/>
      <c r="I311" s="225"/>
      <c r="J311" s="225"/>
      <c r="K311" s="226"/>
      <c r="L311" s="225"/>
      <c r="M311" s="227"/>
      <c r="N311" s="228"/>
      <c r="O311" s="229"/>
      <c r="P311" s="230"/>
      <c r="Q311" s="230"/>
    </row>
    <row r="312" spans="1:17" s="6" customFormat="1" ht="17.25" customHeight="1">
      <c r="A312" s="1477" t="s">
        <v>332</v>
      </c>
      <c r="B312" s="1477"/>
      <c r="C312" s="1477"/>
      <c r="D312" s="1477"/>
      <c r="E312" s="1477"/>
      <c r="F312" s="1477"/>
      <c r="G312" s="1477"/>
      <c r="H312" s="1477"/>
      <c r="I312" s="1477"/>
      <c r="J312" s="1477"/>
      <c r="K312" s="1477"/>
      <c r="L312" s="1477"/>
      <c r="M312" s="1477"/>
      <c r="N312" s="1477"/>
      <c r="O312" s="1477"/>
      <c r="P312" s="1477"/>
      <c r="Q312" s="1477"/>
    </row>
    <row r="313" spans="1:17" ht="13.5" thickBot="1">
      <c r="A313" s="747"/>
      <c r="B313" s="747"/>
      <c r="C313" s="747"/>
      <c r="D313" s="747"/>
      <c r="E313" s="1420" t="s">
        <v>323</v>
      </c>
      <c r="F313" s="1420"/>
      <c r="G313" s="1420"/>
      <c r="H313" s="1420"/>
      <c r="I313" s="747">
        <v>5</v>
      </c>
      <c r="J313" s="747" t="s">
        <v>322</v>
      </c>
      <c r="K313" s="747" t="s">
        <v>324</v>
      </c>
      <c r="L313" s="748">
        <v>389.4</v>
      </c>
      <c r="M313" s="747"/>
      <c r="N313" s="747"/>
      <c r="O313" s="747"/>
      <c r="P313" s="747"/>
      <c r="Q313" s="747"/>
    </row>
    <row r="314" spans="1:17">
      <c r="A314" s="1479" t="s">
        <v>1</v>
      </c>
      <c r="B314" s="1423" t="s">
        <v>0</v>
      </c>
      <c r="C314" s="1425" t="s">
        <v>2</v>
      </c>
      <c r="D314" s="1425" t="s">
        <v>3</v>
      </c>
      <c r="E314" s="1425" t="s">
        <v>11</v>
      </c>
      <c r="F314" s="1428" t="s">
        <v>12</v>
      </c>
      <c r="G314" s="1429"/>
      <c r="H314" s="1429"/>
      <c r="I314" s="1430"/>
      <c r="J314" s="1425" t="s">
        <v>4</v>
      </c>
      <c r="K314" s="1425" t="s">
        <v>13</v>
      </c>
      <c r="L314" s="1425" t="s">
        <v>5</v>
      </c>
      <c r="M314" s="1425" t="s">
        <v>6</v>
      </c>
      <c r="N314" s="1425" t="s">
        <v>14</v>
      </c>
      <c r="O314" s="1452" t="s">
        <v>15</v>
      </c>
      <c r="P314" s="1425" t="s">
        <v>22</v>
      </c>
      <c r="Q314" s="1433" t="s">
        <v>23</v>
      </c>
    </row>
    <row r="315" spans="1:17" ht="33.75">
      <c r="A315" s="1480"/>
      <c r="B315" s="1424"/>
      <c r="C315" s="1426"/>
      <c r="D315" s="1427"/>
      <c r="E315" s="1427"/>
      <c r="F315" s="746" t="s">
        <v>16</v>
      </c>
      <c r="G315" s="746" t="s">
        <v>17</v>
      </c>
      <c r="H315" s="746" t="s">
        <v>18</v>
      </c>
      <c r="I315" s="746" t="s">
        <v>19</v>
      </c>
      <c r="J315" s="1427"/>
      <c r="K315" s="1427"/>
      <c r="L315" s="1427"/>
      <c r="M315" s="1427"/>
      <c r="N315" s="1427"/>
      <c r="O315" s="1453"/>
      <c r="P315" s="1427"/>
      <c r="Q315" s="1434"/>
    </row>
    <row r="316" spans="1:17">
      <c r="A316" s="1481"/>
      <c r="B316" s="1482"/>
      <c r="C316" s="1427"/>
      <c r="D316" s="87" t="s">
        <v>7</v>
      </c>
      <c r="E316" s="87" t="s">
        <v>8</v>
      </c>
      <c r="F316" s="87" t="s">
        <v>9</v>
      </c>
      <c r="G316" s="87" t="s">
        <v>9</v>
      </c>
      <c r="H316" s="87" t="s">
        <v>9</v>
      </c>
      <c r="I316" s="87" t="s">
        <v>9</v>
      </c>
      <c r="J316" s="87" t="s">
        <v>20</v>
      </c>
      <c r="K316" s="87" t="s">
        <v>9</v>
      </c>
      <c r="L316" s="87" t="s">
        <v>20</v>
      </c>
      <c r="M316" s="87" t="s">
        <v>69</v>
      </c>
      <c r="N316" s="87" t="s">
        <v>359</v>
      </c>
      <c r="O316" s="87" t="s">
        <v>360</v>
      </c>
      <c r="P316" s="88" t="s">
        <v>24</v>
      </c>
      <c r="Q316" s="89" t="s">
        <v>361</v>
      </c>
    </row>
    <row r="317" spans="1:17" ht="12" thickBot="1">
      <c r="A317" s="90">
        <v>1</v>
      </c>
      <c r="B317" s="91">
        <v>2</v>
      </c>
      <c r="C317" s="92">
        <v>3</v>
      </c>
      <c r="D317" s="93">
        <v>4</v>
      </c>
      <c r="E317" s="93">
        <v>5</v>
      </c>
      <c r="F317" s="93">
        <v>6</v>
      </c>
      <c r="G317" s="93">
        <v>7</v>
      </c>
      <c r="H317" s="93">
        <v>8</v>
      </c>
      <c r="I317" s="93">
        <v>9</v>
      </c>
      <c r="J317" s="93">
        <v>10</v>
      </c>
      <c r="K317" s="93">
        <v>11</v>
      </c>
      <c r="L317" s="92">
        <v>12</v>
      </c>
      <c r="M317" s="93">
        <v>13</v>
      </c>
      <c r="N317" s="93">
        <v>14</v>
      </c>
      <c r="O317" s="94">
        <v>15</v>
      </c>
      <c r="P317" s="92">
        <v>16</v>
      </c>
      <c r="Q317" s="95">
        <v>17</v>
      </c>
    </row>
    <row r="318" spans="1:17">
      <c r="A318" s="1493" t="s">
        <v>79</v>
      </c>
      <c r="B318" s="232">
        <v>1</v>
      </c>
      <c r="C318" s="1575" t="s">
        <v>617</v>
      </c>
      <c r="D318" s="1576">
        <v>55</v>
      </c>
      <c r="E318" s="1576">
        <v>1993</v>
      </c>
      <c r="F318" s="1577">
        <v>27.774000000000001</v>
      </c>
      <c r="G318" s="1578">
        <v>7.9514100000000001</v>
      </c>
      <c r="H318" s="1578">
        <v>8.64</v>
      </c>
      <c r="I318" s="1578">
        <v>11.182592</v>
      </c>
      <c r="J318" s="1578">
        <v>3524.86</v>
      </c>
      <c r="K318" s="1579">
        <v>11.182592</v>
      </c>
      <c r="L318" s="1578">
        <v>3524.86</v>
      </c>
      <c r="M318" s="1580">
        <v>3.1724925245257963E-3</v>
      </c>
      <c r="N318" s="1581">
        <v>77.39</v>
      </c>
      <c r="O318" s="1582">
        <v>0.24551919647305137</v>
      </c>
      <c r="P318" s="1678">
        <v>190.34955147154778</v>
      </c>
      <c r="Q318" s="1584">
        <v>14.731151788383084</v>
      </c>
    </row>
    <row r="319" spans="1:17">
      <c r="A319" s="1494"/>
      <c r="B319" s="97">
        <v>2</v>
      </c>
      <c r="C319" s="1575" t="s">
        <v>618</v>
      </c>
      <c r="D319" s="1576">
        <v>55</v>
      </c>
      <c r="E319" s="1576">
        <v>1990</v>
      </c>
      <c r="F319" s="1577">
        <v>37.137</v>
      </c>
      <c r="G319" s="1578">
        <v>6.6952800000000003</v>
      </c>
      <c r="H319" s="1578">
        <v>12.56</v>
      </c>
      <c r="I319" s="1578">
        <v>17.881713999999999</v>
      </c>
      <c r="J319" s="1578">
        <v>3527.73</v>
      </c>
      <c r="K319" s="1579">
        <v>17.881713999999999</v>
      </c>
      <c r="L319" s="1578">
        <v>3527.73</v>
      </c>
      <c r="M319" s="1580">
        <v>5.0689009646429856E-3</v>
      </c>
      <c r="N319" s="1581">
        <v>77.39</v>
      </c>
      <c r="O319" s="1582">
        <v>0.39228224565372066</v>
      </c>
      <c r="P319" s="1678">
        <v>304.13405787857909</v>
      </c>
      <c r="Q319" s="1584">
        <v>23.536934739223234</v>
      </c>
    </row>
    <row r="320" spans="1:17">
      <c r="A320" s="1494"/>
      <c r="B320" s="97">
        <v>3</v>
      </c>
      <c r="C320" s="1575" t="s">
        <v>619</v>
      </c>
      <c r="D320" s="1576">
        <v>44</v>
      </c>
      <c r="E320" s="1576">
        <v>2004</v>
      </c>
      <c r="F320" s="1577">
        <v>17.234999999999999</v>
      </c>
      <c r="G320" s="1578">
        <v>3.2130000000000001</v>
      </c>
      <c r="H320" s="1578">
        <v>3.52</v>
      </c>
      <c r="I320" s="1578">
        <v>10.502001</v>
      </c>
      <c r="J320" s="1578">
        <v>1548.41</v>
      </c>
      <c r="K320" s="1579">
        <v>10.502001</v>
      </c>
      <c r="L320" s="1578">
        <v>1548.41</v>
      </c>
      <c r="M320" s="1580">
        <v>6.7824419888789138E-3</v>
      </c>
      <c r="N320" s="1581">
        <v>77.39</v>
      </c>
      <c r="O320" s="1582">
        <v>0.52489318551933917</v>
      </c>
      <c r="P320" s="1678">
        <v>406.94651933273485</v>
      </c>
      <c r="Q320" s="1584">
        <v>31.493591131160347</v>
      </c>
    </row>
    <row r="321" spans="1:17">
      <c r="A321" s="1494"/>
      <c r="B321" s="97">
        <v>4</v>
      </c>
      <c r="C321" s="1575" t="s">
        <v>620</v>
      </c>
      <c r="D321" s="1576">
        <v>25</v>
      </c>
      <c r="E321" s="1576">
        <v>1978</v>
      </c>
      <c r="F321" s="1577">
        <v>12.276</v>
      </c>
      <c r="G321" s="1578">
        <v>2.408169</v>
      </c>
      <c r="H321" s="1578">
        <v>1</v>
      </c>
      <c r="I321" s="1578">
        <v>8.8678310000000007</v>
      </c>
      <c r="J321" s="1578">
        <v>1284.25</v>
      </c>
      <c r="K321" s="1579">
        <v>8.8678310000000007</v>
      </c>
      <c r="L321" s="1578">
        <v>1284.25</v>
      </c>
      <c r="M321" s="1580">
        <v>6.9050659918240224E-3</v>
      </c>
      <c r="N321" s="1581">
        <v>77.39</v>
      </c>
      <c r="O321" s="1582">
        <v>0.53438305710726108</v>
      </c>
      <c r="P321" s="1678">
        <v>414.30395950944131</v>
      </c>
      <c r="Q321" s="1584">
        <v>32.062983426435665</v>
      </c>
    </row>
    <row r="322" spans="1:17">
      <c r="A322" s="1494"/>
      <c r="B322" s="97">
        <v>5</v>
      </c>
      <c r="C322" s="1575" t="s">
        <v>621</v>
      </c>
      <c r="D322" s="1576">
        <v>54</v>
      </c>
      <c r="E322" s="1576">
        <v>1992</v>
      </c>
      <c r="F322" s="1577">
        <v>36.518000000000001</v>
      </c>
      <c r="G322" s="1578">
        <v>5.1976649999999998</v>
      </c>
      <c r="H322" s="1578">
        <v>8.64</v>
      </c>
      <c r="I322" s="1578">
        <v>22.680334999999999</v>
      </c>
      <c r="J322" s="1578">
        <v>2632.94</v>
      </c>
      <c r="K322" s="1579">
        <v>22.680334999999999</v>
      </c>
      <c r="L322" s="1578">
        <v>2632.94</v>
      </c>
      <c r="M322" s="1580">
        <v>8.6140721019088932E-3</v>
      </c>
      <c r="N322" s="1581">
        <v>77.39</v>
      </c>
      <c r="O322" s="1582">
        <v>0.66664303996672925</v>
      </c>
      <c r="P322" s="1678">
        <v>516.8443261145336</v>
      </c>
      <c r="Q322" s="1584">
        <v>39.998582398003755</v>
      </c>
    </row>
    <row r="323" spans="1:17">
      <c r="A323" s="1494"/>
      <c r="B323" s="97">
        <v>6</v>
      </c>
      <c r="C323" s="1575"/>
      <c r="D323" s="1576"/>
      <c r="E323" s="1576"/>
      <c r="F323" s="1577"/>
      <c r="G323" s="1578"/>
      <c r="H323" s="1578"/>
      <c r="I323" s="1578"/>
      <c r="J323" s="1578"/>
      <c r="K323" s="1579"/>
      <c r="L323" s="1578"/>
      <c r="M323" s="1580"/>
      <c r="N323" s="1581"/>
      <c r="O323" s="1582"/>
      <c r="P323" s="1678"/>
      <c r="Q323" s="1584"/>
    </row>
    <row r="324" spans="1:17">
      <c r="A324" s="1494"/>
      <c r="B324" s="97">
        <v>7</v>
      </c>
      <c r="C324" s="1575" t="s">
        <v>333</v>
      </c>
      <c r="D324" s="1576"/>
      <c r="E324" s="1576"/>
      <c r="F324" s="1577"/>
      <c r="G324" s="1578"/>
      <c r="H324" s="1578"/>
      <c r="I324" s="1578"/>
      <c r="J324" s="1578"/>
      <c r="K324" s="1579"/>
      <c r="L324" s="1578"/>
      <c r="M324" s="1580"/>
      <c r="N324" s="1581"/>
      <c r="O324" s="1582"/>
      <c r="P324" s="1678"/>
      <c r="Q324" s="1584"/>
    </row>
    <row r="325" spans="1:17">
      <c r="A325" s="1494"/>
      <c r="B325" s="97">
        <v>8</v>
      </c>
      <c r="C325" s="1575"/>
      <c r="D325" s="1576"/>
      <c r="E325" s="1576"/>
      <c r="F325" s="1577"/>
      <c r="G325" s="1578"/>
      <c r="H325" s="1578"/>
      <c r="I325" s="1578"/>
      <c r="J325" s="1578"/>
      <c r="K325" s="1579"/>
      <c r="L325" s="1578"/>
      <c r="M325" s="1580"/>
      <c r="N325" s="1581"/>
      <c r="O325" s="1582"/>
      <c r="P325" s="1678"/>
      <c r="Q325" s="1584"/>
    </row>
    <row r="326" spans="1:17">
      <c r="A326" s="1494"/>
      <c r="B326" s="97">
        <v>9</v>
      </c>
      <c r="C326" s="1575"/>
      <c r="D326" s="1576"/>
      <c r="E326" s="1576"/>
      <c r="F326" s="1577"/>
      <c r="G326" s="1578"/>
      <c r="H326" s="1578"/>
      <c r="I326" s="1578"/>
      <c r="J326" s="1578"/>
      <c r="K326" s="1579"/>
      <c r="L326" s="1578"/>
      <c r="M326" s="1580"/>
      <c r="N326" s="1581"/>
      <c r="O326" s="1582"/>
      <c r="P326" s="1678"/>
      <c r="Q326" s="1584"/>
    </row>
    <row r="327" spans="1:17" ht="12" thickBot="1">
      <c r="A327" s="1555"/>
      <c r="B327" s="409">
        <v>10</v>
      </c>
      <c r="C327" s="1575"/>
      <c r="D327" s="1576"/>
      <c r="E327" s="1576"/>
      <c r="F327" s="1577"/>
      <c r="G327" s="1578"/>
      <c r="H327" s="1578"/>
      <c r="I327" s="1578"/>
      <c r="J327" s="1578"/>
      <c r="K327" s="1579"/>
      <c r="L327" s="1578"/>
      <c r="M327" s="1580"/>
      <c r="N327" s="1581"/>
      <c r="O327" s="1582"/>
      <c r="P327" s="1678"/>
      <c r="Q327" s="1584"/>
    </row>
    <row r="328" spans="1:17">
      <c r="A328" s="1495" t="s">
        <v>85</v>
      </c>
      <c r="B328" s="11">
        <v>1</v>
      </c>
      <c r="C328" s="1587" t="s">
        <v>562</v>
      </c>
      <c r="D328" s="1588">
        <v>22</v>
      </c>
      <c r="E328" s="1588">
        <v>1994</v>
      </c>
      <c r="F328" s="1589">
        <v>12.010999999999999</v>
      </c>
      <c r="G328" s="1589">
        <v>2.0868180000000001</v>
      </c>
      <c r="H328" s="1589">
        <v>3.52</v>
      </c>
      <c r="I328" s="1589">
        <v>6.4041800000000002</v>
      </c>
      <c r="J328" s="1589">
        <v>1162.77</v>
      </c>
      <c r="K328" s="1590">
        <v>6.4041800000000002</v>
      </c>
      <c r="L328" s="1589">
        <v>1162.77</v>
      </c>
      <c r="M328" s="1591">
        <v>5.5076928369324979E-3</v>
      </c>
      <c r="N328" s="1592">
        <v>77.39</v>
      </c>
      <c r="O328" s="1593">
        <v>0.42624034865020599</v>
      </c>
      <c r="P328" s="1679">
        <v>330.46157021594985</v>
      </c>
      <c r="Q328" s="1595">
        <v>25.574420919012358</v>
      </c>
    </row>
    <row r="329" spans="1:17">
      <c r="A329" s="1496"/>
      <c r="B329" s="12">
        <v>2</v>
      </c>
      <c r="C329" s="1596" t="s">
        <v>561</v>
      </c>
      <c r="D329" s="1597">
        <v>103</v>
      </c>
      <c r="E329" s="1597">
        <v>1965</v>
      </c>
      <c r="F329" s="1598">
        <v>56.567999999999998</v>
      </c>
      <c r="G329" s="1598">
        <v>11.042674</v>
      </c>
      <c r="H329" s="1598">
        <v>15.92</v>
      </c>
      <c r="I329" s="1598">
        <v>29.605319999999999</v>
      </c>
      <c r="J329" s="1598">
        <v>4447.51</v>
      </c>
      <c r="K329" s="1599">
        <v>29.605319999999999</v>
      </c>
      <c r="L329" s="1598">
        <v>4447.51</v>
      </c>
      <c r="M329" s="1600">
        <v>6.6566056062830658E-3</v>
      </c>
      <c r="N329" s="1601">
        <v>77.39</v>
      </c>
      <c r="O329" s="1602">
        <v>0.51515470787024642</v>
      </c>
      <c r="P329" s="1680">
        <v>399.39633637698398</v>
      </c>
      <c r="Q329" s="1604">
        <v>30.909282472214787</v>
      </c>
    </row>
    <row r="330" spans="1:17">
      <c r="A330" s="1496"/>
      <c r="B330" s="12">
        <v>3</v>
      </c>
      <c r="C330" s="1596" t="s">
        <v>563</v>
      </c>
      <c r="D330" s="1597">
        <v>75</v>
      </c>
      <c r="E330" s="1597">
        <v>1987</v>
      </c>
      <c r="F330" s="1598">
        <v>49.566000000000003</v>
      </c>
      <c r="G330" s="1598">
        <v>7.4308529999999999</v>
      </c>
      <c r="H330" s="1598">
        <v>12</v>
      </c>
      <c r="I330" s="1598">
        <v>30.135147</v>
      </c>
      <c r="J330" s="1598">
        <v>4017.2</v>
      </c>
      <c r="K330" s="1599">
        <v>30.135147</v>
      </c>
      <c r="L330" s="1598">
        <v>4017.2</v>
      </c>
      <c r="M330" s="1600">
        <v>7.5015301702678486E-3</v>
      </c>
      <c r="N330" s="1601">
        <v>77.39</v>
      </c>
      <c r="O330" s="1602">
        <v>0.58054341987702884</v>
      </c>
      <c r="P330" s="1680">
        <v>450.09181021607094</v>
      </c>
      <c r="Q330" s="1604">
        <v>34.832605192621735</v>
      </c>
    </row>
    <row r="331" spans="1:17">
      <c r="A331" s="1496"/>
      <c r="B331" s="12">
        <v>4</v>
      </c>
      <c r="C331" s="1596" t="s">
        <v>567</v>
      </c>
      <c r="D331" s="1597">
        <v>60</v>
      </c>
      <c r="E331" s="1597">
        <v>1988</v>
      </c>
      <c r="F331" s="1598">
        <v>32.659999999999997</v>
      </c>
      <c r="G331" s="1598">
        <v>4.7471819999999996</v>
      </c>
      <c r="H331" s="1598">
        <v>9.6</v>
      </c>
      <c r="I331" s="1598">
        <v>18.312811</v>
      </c>
      <c r="J331" s="1598">
        <v>2363.7600000000002</v>
      </c>
      <c r="K331" s="1599">
        <v>18.312811</v>
      </c>
      <c r="L331" s="1598">
        <v>2363.7600000000002</v>
      </c>
      <c r="M331" s="1600">
        <v>7.747322486208413E-3</v>
      </c>
      <c r="N331" s="1601">
        <v>77.39</v>
      </c>
      <c r="O331" s="1602">
        <v>0.59956528720766911</v>
      </c>
      <c r="P331" s="1680">
        <v>464.8393491725048</v>
      </c>
      <c r="Q331" s="1604">
        <v>35.973917232460145</v>
      </c>
    </row>
    <row r="332" spans="1:17">
      <c r="A332" s="1496"/>
      <c r="B332" s="12">
        <v>5</v>
      </c>
      <c r="C332" s="1596" t="s">
        <v>560</v>
      </c>
      <c r="D332" s="1597">
        <v>80</v>
      </c>
      <c r="E332" s="1597">
        <v>1964</v>
      </c>
      <c r="F332" s="1598">
        <v>48.656999999999996</v>
      </c>
      <c r="G332" s="1598">
        <v>5.9446110000000001</v>
      </c>
      <c r="H332" s="1598">
        <v>12.8</v>
      </c>
      <c r="I332" s="1598">
        <v>29.912389999999998</v>
      </c>
      <c r="J332" s="1598">
        <v>3831.94</v>
      </c>
      <c r="K332" s="1599">
        <v>29.912389999999998</v>
      </c>
      <c r="L332" s="1598">
        <v>3831.94</v>
      </c>
      <c r="M332" s="1600">
        <v>7.8060695104829403E-3</v>
      </c>
      <c r="N332" s="1601">
        <v>77.39</v>
      </c>
      <c r="O332" s="1602">
        <v>0.60411171941627473</v>
      </c>
      <c r="P332" s="1680">
        <v>468.36417062897641</v>
      </c>
      <c r="Q332" s="1604">
        <v>36.246703164976481</v>
      </c>
    </row>
    <row r="333" spans="1:17">
      <c r="A333" s="1496"/>
      <c r="B333" s="12">
        <v>6</v>
      </c>
      <c r="C333" s="1596" t="s">
        <v>564</v>
      </c>
      <c r="D333" s="1597">
        <v>101</v>
      </c>
      <c r="E333" s="1597">
        <v>1968</v>
      </c>
      <c r="F333" s="1598">
        <v>60.814</v>
      </c>
      <c r="G333" s="1598">
        <v>9.3106620000000007</v>
      </c>
      <c r="H333" s="1598">
        <v>15.92</v>
      </c>
      <c r="I333" s="1598">
        <v>35.58334</v>
      </c>
      <c r="J333" s="1598">
        <v>4482.08</v>
      </c>
      <c r="K333" s="1599">
        <v>35.58334</v>
      </c>
      <c r="L333" s="1598">
        <v>4482.08</v>
      </c>
      <c r="M333" s="1600">
        <v>7.9390238460714663E-3</v>
      </c>
      <c r="N333" s="1601">
        <v>77.39</v>
      </c>
      <c r="O333" s="1602">
        <v>0.61440105544747081</v>
      </c>
      <c r="P333" s="1680">
        <v>476.34143076428796</v>
      </c>
      <c r="Q333" s="1604">
        <v>36.864063326848246</v>
      </c>
    </row>
    <row r="334" spans="1:17">
      <c r="A334" s="1496"/>
      <c r="B334" s="12">
        <v>7</v>
      </c>
      <c r="C334" s="1596" t="s">
        <v>565</v>
      </c>
      <c r="D334" s="1597">
        <v>80</v>
      </c>
      <c r="E334" s="1597">
        <v>1964</v>
      </c>
      <c r="F334" s="1598">
        <v>50.131</v>
      </c>
      <c r="G334" s="1598">
        <v>6.2984999999999998</v>
      </c>
      <c r="H334" s="1598">
        <v>12.72</v>
      </c>
      <c r="I334" s="1598">
        <v>31.112507999999998</v>
      </c>
      <c r="J334" s="1598">
        <v>3830.86</v>
      </c>
      <c r="K334" s="1599">
        <v>31.112507999999998</v>
      </c>
      <c r="L334" s="1598">
        <v>3830.86</v>
      </c>
      <c r="M334" s="1600">
        <v>8.1215465978918561E-3</v>
      </c>
      <c r="N334" s="1601">
        <v>77.39</v>
      </c>
      <c r="O334" s="1602">
        <v>0.6285264912108508</v>
      </c>
      <c r="P334" s="1680">
        <v>487.29279587351135</v>
      </c>
      <c r="Q334" s="1604">
        <v>37.711589472651042</v>
      </c>
    </row>
    <row r="335" spans="1:17">
      <c r="A335" s="1496"/>
      <c r="B335" s="12">
        <v>8</v>
      </c>
      <c r="C335" s="1596" t="s">
        <v>566</v>
      </c>
      <c r="D335" s="1597">
        <v>101</v>
      </c>
      <c r="E335" s="1597">
        <v>1966</v>
      </c>
      <c r="F335" s="1598">
        <v>61.356999999999999</v>
      </c>
      <c r="G335" s="1598">
        <v>8.3087160000000004</v>
      </c>
      <c r="H335" s="1598">
        <v>15.84</v>
      </c>
      <c r="I335" s="1598">
        <v>37.208295</v>
      </c>
      <c r="J335" s="1598">
        <v>4481.51</v>
      </c>
      <c r="K335" s="1599">
        <v>37.208295</v>
      </c>
      <c r="L335" s="1598">
        <v>4481.51</v>
      </c>
      <c r="M335" s="1600">
        <v>8.3026245618106394E-3</v>
      </c>
      <c r="N335" s="1601">
        <v>77.39</v>
      </c>
      <c r="O335" s="1602">
        <v>0.64254011483852536</v>
      </c>
      <c r="P335" s="1680">
        <v>498.15747370863841</v>
      </c>
      <c r="Q335" s="1604">
        <v>38.552406890311524</v>
      </c>
    </row>
    <row r="336" spans="1:17">
      <c r="A336" s="1496"/>
      <c r="B336" s="12">
        <v>9</v>
      </c>
      <c r="C336" s="1596" t="s">
        <v>569</v>
      </c>
      <c r="D336" s="1597">
        <v>55</v>
      </c>
      <c r="E336" s="1597">
        <v>1995</v>
      </c>
      <c r="F336" s="1598">
        <v>42.305</v>
      </c>
      <c r="G336" s="1598">
        <v>5.7283710000000001</v>
      </c>
      <c r="H336" s="1598">
        <v>8.7200000000000006</v>
      </c>
      <c r="I336" s="1598">
        <v>27.856629000000002</v>
      </c>
      <c r="J336" s="1598">
        <v>3308.16</v>
      </c>
      <c r="K336" s="1599">
        <v>27.856629000000002</v>
      </c>
      <c r="L336" s="1598">
        <v>3308.16</v>
      </c>
      <c r="M336" s="1600">
        <v>8.4205809271619275E-3</v>
      </c>
      <c r="N336" s="1601">
        <v>77.39</v>
      </c>
      <c r="O336" s="1602">
        <v>0.65166875795306156</v>
      </c>
      <c r="P336" s="1680">
        <v>505.2348556297157</v>
      </c>
      <c r="Q336" s="1604">
        <v>39.100125477183695</v>
      </c>
    </row>
    <row r="337" spans="1:17" ht="12" thickBot="1">
      <c r="A337" s="1540"/>
      <c r="B337" s="40">
        <v>10</v>
      </c>
      <c r="C337" s="1596" t="s">
        <v>568</v>
      </c>
      <c r="D337" s="1597">
        <v>100</v>
      </c>
      <c r="E337" s="1597">
        <v>1973</v>
      </c>
      <c r="F337" s="1598">
        <v>62.545000000000002</v>
      </c>
      <c r="G337" s="1598">
        <v>8.4793620000000001</v>
      </c>
      <c r="H337" s="1598">
        <v>15.971</v>
      </c>
      <c r="I337" s="1598">
        <v>38.094642999999998</v>
      </c>
      <c r="J337" s="1598">
        <v>4362.3100000000004</v>
      </c>
      <c r="K337" s="1599">
        <v>38.094642999999998</v>
      </c>
      <c r="L337" s="1598">
        <v>4362.3100000000004</v>
      </c>
      <c r="M337" s="1600">
        <v>8.7326767240292393E-3</v>
      </c>
      <c r="N337" s="1601">
        <v>77.39</v>
      </c>
      <c r="O337" s="1602">
        <v>0.67582185167262288</v>
      </c>
      <c r="P337" s="1680">
        <v>523.9606034417543</v>
      </c>
      <c r="Q337" s="1604">
        <v>40.549311100357365</v>
      </c>
    </row>
    <row r="338" spans="1:17">
      <c r="A338" s="1541" t="s">
        <v>94</v>
      </c>
      <c r="B338" s="113">
        <v>1</v>
      </c>
      <c r="C338" s="1605" t="s">
        <v>570</v>
      </c>
      <c r="D338" s="1606">
        <v>51</v>
      </c>
      <c r="E338" s="1606">
        <v>1988</v>
      </c>
      <c r="F338" s="1607">
        <v>32.953000000000003</v>
      </c>
      <c r="G338" s="1607">
        <v>3.3418260000000002</v>
      </c>
      <c r="H338" s="1607">
        <v>8</v>
      </c>
      <c r="I338" s="1607">
        <v>21.611165</v>
      </c>
      <c r="J338" s="1607">
        <v>1853.38</v>
      </c>
      <c r="K338" s="1608">
        <v>21.611165</v>
      </c>
      <c r="L338" s="1607">
        <v>1853.38</v>
      </c>
      <c r="M338" s="1609">
        <v>1.1660406932199548E-2</v>
      </c>
      <c r="N338" s="1610">
        <v>77.39</v>
      </c>
      <c r="O338" s="1611">
        <v>0.90239889248292304</v>
      </c>
      <c r="P338" s="1681">
        <v>699.62441593197286</v>
      </c>
      <c r="Q338" s="1613">
        <v>54.143933548975376</v>
      </c>
    </row>
    <row r="339" spans="1:17">
      <c r="A339" s="1542"/>
      <c r="B339" s="122">
        <v>2</v>
      </c>
      <c r="C339" s="300"/>
      <c r="D339" s="301"/>
      <c r="E339" s="301"/>
      <c r="F339" s="302"/>
      <c r="G339" s="302"/>
      <c r="H339" s="302"/>
      <c r="I339" s="302"/>
      <c r="J339" s="302"/>
      <c r="K339" s="303"/>
      <c r="L339" s="302"/>
      <c r="M339" s="304"/>
      <c r="N339" s="305"/>
      <c r="O339" s="306"/>
      <c r="P339" s="966"/>
      <c r="Q339" s="308"/>
    </row>
    <row r="340" spans="1:17">
      <c r="A340" s="1542"/>
      <c r="B340" s="122">
        <v>3</v>
      </c>
      <c r="C340" s="300"/>
      <c r="D340" s="301"/>
      <c r="E340" s="301"/>
      <c r="F340" s="302"/>
      <c r="G340" s="302"/>
      <c r="H340" s="302"/>
      <c r="I340" s="302"/>
      <c r="J340" s="302"/>
      <c r="K340" s="303"/>
      <c r="L340" s="302"/>
      <c r="M340" s="304"/>
      <c r="N340" s="305"/>
      <c r="O340" s="306"/>
      <c r="P340" s="966"/>
      <c r="Q340" s="308"/>
    </row>
    <row r="341" spans="1:17">
      <c r="A341" s="1542"/>
      <c r="B341" s="122">
        <v>4</v>
      </c>
      <c r="C341" s="300"/>
      <c r="D341" s="301"/>
      <c r="E341" s="301"/>
      <c r="F341" s="302"/>
      <c r="G341" s="302"/>
      <c r="H341" s="302"/>
      <c r="I341" s="302"/>
      <c r="J341" s="302"/>
      <c r="K341" s="303"/>
      <c r="L341" s="302"/>
      <c r="M341" s="304"/>
      <c r="N341" s="305"/>
      <c r="O341" s="306"/>
      <c r="P341" s="966"/>
      <c r="Q341" s="308"/>
    </row>
    <row r="342" spans="1:17">
      <c r="A342" s="1542"/>
      <c r="B342" s="122">
        <v>5</v>
      </c>
      <c r="C342" s="300"/>
      <c r="D342" s="301"/>
      <c r="E342" s="301"/>
      <c r="F342" s="302"/>
      <c r="G342" s="302"/>
      <c r="H342" s="302"/>
      <c r="I342" s="302"/>
      <c r="J342" s="302"/>
      <c r="K342" s="303"/>
      <c r="L342" s="302"/>
      <c r="M342" s="304"/>
      <c r="N342" s="305"/>
      <c r="O342" s="306"/>
      <c r="P342" s="966"/>
      <c r="Q342" s="308"/>
    </row>
    <row r="343" spans="1:17">
      <c r="A343" s="1542"/>
      <c r="B343" s="122">
        <v>6</v>
      </c>
      <c r="C343" s="300"/>
      <c r="D343" s="301"/>
      <c r="E343" s="301"/>
      <c r="F343" s="302"/>
      <c r="G343" s="302"/>
      <c r="H343" s="302"/>
      <c r="I343" s="302"/>
      <c r="J343" s="302"/>
      <c r="K343" s="303"/>
      <c r="L343" s="302"/>
      <c r="M343" s="304"/>
      <c r="N343" s="305"/>
      <c r="O343" s="306"/>
      <c r="P343" s="966"/>
      <c r="Q343" s="308"/>
    </row>
    <row r="344" spans="1:17">
      <c r="A344" s="1542"/>
      <c r="B344" s="122">
        <v>7</v>
      </c>
      <c r="C344" s="300"/>
      <c r="D344" s="301"/>
      <c r="E344" s="301"/>
      <c r="F344" s="302"/>
      <c r="G344" s="302"/>
      <c r="H344" s="302"/>
      <c r="I344" s="302"/>
      <c r="J344" s="302"/>
      <c r="K344" s="303"/>
      <c r="L344" s="302"/>
      <c r="M344" s="304"/>
      <c r="N344" s="305"/>
      <c r="O344" s="306"/>
      <c r="P344" s="966"/>
      <c r="Q344" s="308"/>
    </row>
    <row r="345" spans="1:17">
      <c r="A345" s="1542"/>
      <c r="B345" s="122">
        <v>8</v>
      </c>
      <c r="C345" s="300"/>
      <c r="D345" s="301"/>
      <c r="E345" s="301"/>
      <c r="F345" s="302"/>
      <c r="G345" s="302"/>
      <c r="H345" s="302"/>
      <c r="I345" s="302"/>
      <c r="J345" s="302"/>
      <c r="K345" s="303"/>
      <c r="L345" s="302"/>
      <c r="M345" s="304"/>
      <c r="N345" s="305"/>
      <c r="O345" s="306"/>
      <c r="P345" s="966"/>
      <c r="Q345" s="308"/>
    </row>
    <row r="346" spans="1:17">
      <c r="A346" s="1542"/>
      <c r="B346" s="122">
        <v>9</v>
      </c>
      <c r="C346" s="300"/>
      <c r="D346" s="301"/>
      <c r="E346" s="301"/>
      <c r="F346" s="302"/>
      <c r="G346" s="302"/>
      <c r="H346" s="302"/>
      <c r="I346" s="302"/>
      <c r="J346" s="302"/>
      <c r="K346" s="303"/>
      <c r="L346" s="302"/>
      <c r="M346" s="304"/>
      <c r="N346" s="305"/>
      <c r="O346" s="306"/>
      <c r="P346" s="966"/>
      <c r="Q346" s="308"/>
    </row>
    <row r="347" spans="1:17" ht="12" thickBot="1">
      <c r="A347" s="1543"/>
      <c r="B347" s="131">
        <v>10</v>
      </c>
      <c r="C347" s="309"/>
      <c r="D347" s="310"/>
      <c r="E347" s="310"/>
      <c r="F347" s="311"/>
      <c r="G347" s="311"/>
      <c r="H347" s="311"/>
      <c r="I347" s="311"/>
      <c r="J347" s="311"/>
      <c r="K347" s="312"/>
      <c r="L347" s="311"/>
      <c r="M347" s="313"/>
      <c r="N347" s="314"/>
      <c r="O347" s="315"/>
      <c r="P347" s="967"/>
      <c r="Q347" s="317"/>
    </row>
    <row r="348" spans="1:17">
      <c r="A348" s="1498" t="s">
        <v>105</v>
      </c>
      <c r="B348" s="75">
        <v>1</v>
      </c>
      <c r="C348" s="1682" t="s">
        <v>573</v>
      </c>
      <c r="D348" s="1683">
        <v>5</v>
      </c>
      <c r="E348" s="1683">
        <v>1951</v>
      </c>
      <c r="F348" s="1634">
        <v>3.1046999999999998</v>
      </c>
      <c r="G348" s="1634">
        <v>1.4279999999999999</v>
      </c>
      <c r="H348" s="1634">
        <v>0.05</v>
      </c>
      <c r="I348" s="1634">
        <v>1.6267</v>
      </c>
      <c r="J348" s="1634">
        <v>223.63</v>
      </c>
      <c r="K348" s="1635">
        <v>1.6267</v>
      </c>
      <c r="L348" s="1634">
        <v>223.63</v>
      </c>
      <c r="M348" s="1636">
        <v>7.2740687743147164E-3</v>
      </c>
      <c r="N348" s="1637">
        <v>77.39</v>
      </c>
      <c r="O348" s="1638">
        <v>0.56294018244421595</v>
      </c>
      <c r="P348" s="1684">
        <v>436.44412645888298</v>
      </c>
      <c r="Q348" s="1640">
        <v>33.776410946652952</v>
      </c>
    </row>
    <row r="349" spans="1:17">
      <c r="A349" s="1499"/>
      <c r="B349" s="75">
        <v>2</v>
      </c>
      <c r="C349" s="1682" t="s">
        <v>574</v>
      </c>
      <c r="D349" s="1683">
        <v>41</v>
      </c>
      <c r="E349" s="1683">
        <v>1981</v>
      </c>
      <c r="F349" s="1634">
        <v>37.198</v>
      </c>
      <c r="G349" s="1634">
        <v>3.5395530000000002</v>
      </c>
      <c r="H349" s="1634">
        <v>2.65</v>
      </c>
      <c r="I349" s="1634">
        <v>31.008447</v>
      </c>
      <c r="J349" s="1634">
        <v>2245.19</v>
      </c>
      <c r="K349" s="1635">
        <v>31.008447</v>
      </c>
      <c r="L349" s="1634">
        <v>2245.19</v>
      </c>
      <c r="M349" s="1636">
        <v>1.3811056970679541E-2</v>
      </c>
      <c r="N349" s="1637">
        <v>68.779000000000011</v>
      </c>
      <c r="O349" s="1638">
        <v>0.9499106873863683</v>
      </c>
      <c r="P349" s="1684">
        <v>828.66341824077244</v>
      </c>
      <c r="Q349" s="1640">
        <v>56.994641243182095</v>
      </c>
    </row>
    <row r="350" spans="1:17">
      <c r="A350" s="1499"/>
      <c r="B350" s="75">
        <v>3</v>
      </c>
      <c r="C350" s="1682" t="s">
        <v>571</v>
      </c>
      <c r="D350" s="1683">
        <v>12</v>
      </c>
      <c r="E350" s="1683">
        <v>1991</v>
      </c>
      <c r="F350" s="1634">
        <v>14.41</v>
      </c>
      <c r="G350" s="1634">
        <v>1.82376</v>
      </c>
      <c r="H350" s="1634">
        <v>2</v>
      </c>
      <c r="I350" s="1634">
        <v>10.586239000000001</v>
      </c>
      <c r="J350" s="1634">
        <v>818.44</v>
      </c>
      <c r="K350" s="1635">
        <v>10.586239000000001</v>
      </c>
      <c r="L350" s="1634">
        <v>818.44</v>
      </c>
      <c r="M350" s="1636">
        <v>1.293465495332584E-2</v>
      </c>
      <c r="N350" s="1637">
        <v>77.39</v>
      </c>
      <c r="O350" s="1638">
        <v>1.0010129468378868</v>
      </c>
      <c r="P350" s="1684">
        <v>776.07929719955041</v>
      </c>
      <c r="Q350" s="1640">
        <v>60.060776810273211</v>
      </c>
    </row>
    <row r="351" spans="1:17">
      <c r="A351" s="1499"/>
      <c r="B351" s="75">
        <v>4</v>
      </c>
      <c r="C351" s="1682" t="s">
        <v>577</v>
      </c>
      <c r="D351" s="1683">
        <v>40</v>
      </c>
      <c r="E351" s="1683">
        <v>1988</v>
      </c>
      <c r="F351" s="1634">
        <v>38.134999999999998</v>
      </c>
      <c r="G351" s="1634">
        <v>2.6520000000000001</v>
      </c>
      <c r="H351" s="1634">
        <v>3.92</v>
      </c>
      <c r="I351" s="1634">
        <v>31.563001</v>
      </c>
      <c r="J351" s="1634">
        <v>2040.9</v>
      </c>
      <c r="K351" s="1635">
        <v>31.563001</v>
      </c>
      <c r="L351" s="1634">
        <v>2040.9</v>
      </c>
      <c r="M351" s="1636">
        <v>1.5465236415306971E-2</v>
      </c>
      <c r="N351" s="1637">
        <v>68.779000000000011</v>
      </c>
      <c r="O351" s="1638">
        <v>1.0636834954083982</v>
      </c>
      <c r="P351" s="1684">
        <v>927.9141849184183</v>
      </c>
      <c r="Q351" s="1640">
        <v>63.821009724503902</v>
      </c>
    </row>
    <row r="352" spans="1:17">
      <c r="A352" s="1499"/>
      <c r="B352" s="75">
        <v>5</v>
      </c>
      <c r="C352" s="1682" t="s">
        <v>576</v>
      </c>
      <c r="D352" s="1683">
        <v>9</v>
      </c>
      <c r="E352" s="1683">
        <v>1986</v>
      </c>
      <c r="F352" s="1634">
        <v>9.5399999999999991</v>
      </c>
      <c r="G352" s="1634">
        <v>0.44517899999999999</v>
      </c>
      <c r="H352" s="1634">
        <v>1.28</v>
      </c>
      <c r="I352" s="1634">
        <v>7.8148229999999996</v>
      </c>
      <c r="J352" s="1634">
        <v>536.30999999999995</v>
      </c>
      <c r="K352" s="1635">
        <v>7.8148229999999996</v>
      </c>
      <c r="L352" s="1634">
        <v>536.30999999999995</v>
      </c>
      <c r="M352" s="1636">
        <v>1.4571466129663814E-2</v>
      </c>
      <c r="N352" s="1637">
        <v>77.39</v>
      </c>
      <c r="O352" s="1638">
        <v>1.1276857637746827</v>
      </c>
      <c r="P352" s="1684">
        <v>874.28796777982882</v>
      </c>
      <c r="Q352" s="1640">
        <v>67.661145826480947</v>
      </c>
    </row>
    <row r="353" spans="1:17">
      <c r="A353" s="1499"/>
      <c r="B353" s="75">
        <v>6</v>
      </c>
      <c r="C353" s="1682" t="s">
        <v>578</v>
      </c>
      <c r="D353" s="1683">
        <v>20</v>
      </c>
      <c r="E353" s="1683">
        <v>1985</v>
      </c>
      <c r="F353" s="1634">
        <v>21.018999999999998</v>
      </c>
      <c r="G353" s="1634">
        <v>1.0563119999999999</v>
      </c>
      <c r="H353" s="1634">
        <v>3.2</v>
      </c>
      <c r="I353" s="1634">
        <v>16.762689999999999</v>
      </c>
      <c r="J353" s="1634">
        <v>1047.19</v>
      </c>
      <c r="K353" s="1635">
        <v>16.762689999999999</v>
      </c>
      <c r="L353" s="1634">
        <v>1047.19</v>
      </c>
      <c r="M353" s="1636">
        <v>1.6007305264565168E-2</v>
      </c>
      <c r="N353" s="1637">
        <v>77.39</v>
      </c>
      <c r="O353" s="1638">
        <v>1.2388053544246984</v>
      </c>
      <c r="P353" s="1684">
        <v>960.43831587391003</v>
      </c>
      <c r="Q353" s="1640">
        <v>74.32832126548189</v>
      </c>
    </row>
    <row r="354" spans="1:17">
      <c r="A354" s="1499"/>
      <c r="B354" s="75">
        <v>7</v>
      </c>
      <c r="C354" s="1682" t="s">
        <v>575</v>
      </c>
      <c r="D354" s="1683">
        <v>36</v>
      </c>
      <c r="E354" s="1683">
        <v>1964</v>
      </c>
      <c r="F354" s="1634">
        <v>32.953000000000003</v>
      </c>
      <c r="G354" s="1634">
        <v>1.413006</v>
      </c>
      <c r="H354" s="1634">
        <v>5.6</v>
      </c>
      <c r="I354" s="1634">
        <v>25.939995</v>
      </c>
      <c r="J354" s="1634">
        <v>1514.36</v>
      </c>
      <c r="K354" s="1635">
        <v>25.939995</v>
      </c>
      <c r="L354" s="1634">
        <v>1514.36</v>
      </c>
      <c r="M354" s="1636">
        <v>1.7129345069864497E-2</v>
      </c>
      <c r="N354" s="1637">
        <v>77.39</v>
      </c>
      <c r="O354" s="1638">
        <v>1.3256400149568135</v>
      </c>
      <c r="P354" s="1684">
        <v>1027.7607041918698</v>
      </c>
      <c r="Q354" s="1640">
        <v>79.538400897408806</v>
      </c>
    </row>
    <row r="355" spans="1:17">
      <c r="A355" s="1499"/>
      <c r="B355" s="75">
        <v>8</v>
      </c>
      <c r="C355" s="1682" t="s">
        <v>572</v>
      </c>
      <c r="D355" s="1683">
        <v>8</v>
      </c>
      <c r="E355" s="1683">
        <v>1976</v>
      </c>
      <c r="F355" s="1634">
        <v>10.387</v>
      </c>
      <c r="G355" s="1634">
        <v>1.4279999999999999</v>
      </c>
      <c r="H355" s="1634">
        <v>0.67</v>
      </c>
      <c r="I355" s="1634">
        <v>8.2890010000000007</v>
      </c>
      <c r="J355" s="1634">
        <v>432.82</v>
      </c>
      <c r="K355" s="1635">
        <v>8.2890010000000007</v>
      </c>
      <c r="L355" s="1634">
        <v>432.82</v>
      </c>
      <c r="M355" s="1636">
        <v>1.9151150593780326E-2</v>
      </c>
      <c r="N355" s="1637">
        <v>77.39</v>
      </c>
      <c r="O355" s="1638">
        <v>1.4821075444526595</v>
      </c>
      <c r="P355" s="1684">
        <v>1149.0690356268196</v>
      </c>
      <c r="Q355" s="1640">
        <v>88.926452667159566</v>
      </c>
    </row>
    <row r="356" spans="1:17">
      <c r="A356" s="1499"/>
      <c r="B356" s="75">
        <v>9</v>
      </c>
      <c r="C356" s="968"/>
      <c r="D356" s="969"/>
      <c r="E356" s="969"/>
      <c r="F356" s="905"/>
      <c r="G356" s="905"/>
      <c r="H356" s="905"/>
      <c r="I356" s="905"/>
      <c r="J356" s="905"/>
      <c r="K356" s="906"/>
      <c r="L356" s="905"/>
      <c r="M356" s="907"/>
      <c r="N356" s="908"/>
      <c r="O356" s="909"/>
      <c r="P356" s="970"/>
      <c r="Q356" s="911"/>
    </row>
    <row r="357" spans="1:17" ht="12" thickBot="1">
      <c r="A357" s="1499"/>
      <c r="B357" s="141">
        <v>10</v>
      </c>
      <c r="C357" s="971"/>
      <c r="D357" s="972"/>
      <c r="E357" s="972"/>
      <c r="F357" s="914"/>
      <c r="G357" s="914"/>
      <c r="H357" s="914"/>
      <c r="I357" s="914"/>
      <c r="J357" s="914"/>
      <c r="K357" s="915"/>
      <c r="L357" s="914"/>
      <c r="M357" s="916"/>
      <c r="N357" s="917"/>
      <c r="O357" s="918"/>
      <c r="P357" s="973"/>
      <c r="Q357" s="920"/>
    </row>
    <row r="358" spans="1:17">
      <c r="A358" s="1506" t="s">
        <v>114</v>
      </c>
      <c r="B358" s="142">
        <v>1</v>
      </c>
      <c r="C358" s="1685" t="s">
        <v>581</v>
      </c>
      <c r="D358" s="1686">
        <v>7</v>
      </c>
      <c r="E358" s="1686">
        <v>1956</v>
      </c>
      <c r="F358" s="1687">
        <v>6.2539999999999996</v>
      </c>
      <c r="G358" s="1687">
        <v>0</v>
      </c>
      <c r="H358" s="1687">
        <v>0</v>
      </c>
      <c r="I358" s="1687">
        <v>6.2539999999999996</v>
      </c>
      <c r="J358" s="1687">
        <v>402.24</v>
      </c>
      <c r="K358" s="1688">
        <v>6.2539999999999996</v>
      </c>
      <c r="L358" s="1687">
        <v>402.24</v>
      </c>
      <c r="M358" s="1689">
        <v>1.5547931583134446E-2</v>
      </c>
      <c r="N358" s="1690">
        <v>68.779000000000011</v>
      </c>
      <c r="O358" s="1691">
        <v>1.0693711863564042</v>
      </c>
      <c r="P358" s="1692">
        <v>932.87589498806676</v>
      </c>
      <c r="Q358" s="1693">
        <v>64.162271181384256</v>
      </c>
    </row>
    <row r="359" spans="1:17">
      <c r="A359" s="1507"/>
      <c r="B359" s="143">
        <v>2</v>
      </c>
      <c r="C359" s="1641" t="s">
        <v>583</v>
      </c>
      <c r="D359" s="1642">
        <v>8</v>
      </c>
      <c r="E359" s="1642">
        <v>1966</v>
      </c>
      <c r="F359" s="1643">
        <v>6.1740000000000004</v>
      </c>
      <c r="G359" s="1643">
        <v>0</v>
      </c>
      <c r="H359" s="1643">
        <v>0</v>
      </c>
      <c r="I359" s="1643">
        <v>6.1740009999999996</v>
      </c>
      <c r="J359" s="1643">
        <v>393.89</v>
      </c>
      <c r="K359" s="1644">
        <v>6.1740009999999996</v>
      </c>
      <c r="L359" s="1643">
        <v>393.89</v>
      </c>
      <c r="M359" s="1645">
        <v>1.5674429409225924E-2</v>
      </c>
      <c r="N359" s="1646">
        <v>68.779000000000011</v>
      </c>
      <c r="O359" s="1647">
        <v>1.0780715803371499</v>
      </c>
      <c r="P359" s="1694">
        <v>940.46576455355546</v>
      </c>
      <c r="Q359" s="1648">
        <v>64.684294820228999</v>
      </c>
    </row>
    <row r="360" spans="1:17">
      <c r="A360" s="1507"/>
      <c r="B360" s="143">
        <v>3</v>
      </c>
      <c r="C360" s="1641" t="s">
        <v>582</v>
      </c>
      <c r="D360" s="1642">
        <v>8</v>
      </c>
      <c r="E360" s="1642">
        <v>1969</v>
      </c>
      <c r="F360" s="1643">
        <v>6.7522000000000002</v>
      </c>
      <c r="G360" s="1643">
        <v>0</v>
      </c>
      <c r="H360" s="1643">
        <v>0</v>
      </c>
      <c r="I360" s="1643">
        <v>6.7522000000000002</v>
      </c>
      <c r="J360" s="1643">
        <v>416.7</v>
      </c>
      <c r="K360" s="1644">
        <v>6.7522000000000002</v>
      </c>
      <c r="L360" s="1643">
        <v>416.7</v>
      </c>
      <c r="M360" s="1645">
        <v>1.6203983681305496E-2</v>
      </c>
      <c r="N360" s="1646">
        <v>68.779000000000011</v>
      </c>
      <c r="O360" s="1647">
        <v>1.1144937936165109</v>
      </c>
      <c r="P360" s="1694">
        <v>972.23902087832982</v>
      </c>
      <c r="Q360" s="1648">
        <v>66.86962761699067</v>
      </c>
    </row>
    <row r="361" spans="1:17">
      <c r="A361" s="1507"/>
      <c r="B361" s="143">
        <v>4</v>
      </c>
      <c r="C361" s="1641" t="s">
        <v>584</v>
      </c>
      <c r="D361" s="1642">
        <v>12</v>
      </c>
      <c r="E361" s="1642">
        <v>1972</v>
      </c>
      <c r="F361" s="1643">
        <v>8.8879999999999999</v>
      </c>
      <c r="G361" s="1643">
        <v>0</v>
      </c>
      <c r="H361" s="1643">
        <v>0</v>
      </c>
      <c r="I361" s="1643">
        <v>8.8880009999999992</v>
      </c>
      <c r="J361" s="1643">
        <v>532.47</v>
      </c>
      <c r="K361" s="1644">
        <v>8.8880009999999992</v>
      </c>
      <c r="L361" s="1643">
        <v>532.47</v>
      </c>
      <c r="M361" s="1645">
        <v>1.6692022085751306E-2</v>
      </c>
      <c r="N361" s="1646">
        <v>77.39</v>
      </c>
      <c r="O361" s="1647">
        <v>1.2917955892162936</v>
      </c>
      <c r="P361" s="1694">
        <v>1001.5213251450783</v>
      </c>
      <c r="Q361" s="1648">
        <v>77.507735352977619</v>
      </c>
    </row>
    <row r="362" spans="1:17">
      <c r="A362" s="1507"/>
      <c r="B362" s="143">
        <v>5</v>
      </c>
      <c r="C362" s="1641" t="s">
        <v>579</v>
      </c>
      <c r="D362" s="1642">
        <v>5</v>
      </c>
      <c r="E362" s="1642">
        <v>1935</v>
      </c>
      <c r="F362" s="1643">
        <v>6.3029999999999999</v>
      </c>
      <c r="G362" s="1643">
        <v>0.146676</v>
      </c>
      <c r="H362" s="1643">
        <v>0.316888</v>
      </c>
      <c r="I362" s="1643">
        <v>5.8394349999999999</v>
      </c>
      <c r="J362" s="1643">
        <v>321.79000000000002</v>
      </c>
      <c r="K362" s="1644">
        <v>5.8394349999999999</v>
      </c>
      <c r="L362" s="1643">
        <v>321.79000000000002</v>
      </c>
      <c r="M362" s="1645">
        <v>1.8146726125734172E-2</v>
      </c>
      <c r="N362" s="1646">
        <v>77.39</v>
      </c>
      <c r="O362" s="1647">
        <v>1.4043751348705675</v>
      </c>
      <c r="P362" s="1694">
        <v>1088.8035675440503</v>
      </c>
      <c r="Q362" s="1648">
        <v>84.262508092234057</v>
      </c>
    </row>
    <row r="363" spans="1:17">
      <c r="A363" s="1507"/>
      <c r="B363" s="143">
        <v>6</v>
      </c>
      <c r="C363" s="1641" t="s">
        <v>586</v>
      </c>
      <c r="D363" s="1642">
        <v>8</v>
      </c>
      <c r="E363" s="1642">
        <v>1962</v>
      </c>
      <c r="F363" s="1643">
        <v>9.1210000000000004</v>
      </c>
      <c r="G363" s="1643">
        <v>1.4279999999999999</v>
      </c>
      <c r="H363" s="1643">
        <v>0.97</v>
      </c>
      <c r="I363" s="1643">
        <v>6.723001</v>
      </c>
      <c r="J363" s="1643">
        <v>366.73</v>
      </c>
      <c r="K363" s="1644">
        <v>6.723001</v>
      </c>
      <c r="L363" s="1643">
        <v>366.73</v>
      </c>
      <c r="M363" s="1645">
        <v>1.8332290786136938E-2</v>
      </c>
      <c r="N363" s="1646">
        <v>77.39</v>
      </c>
      <c r="O363" s="1647">
        <v>1.4187359839391376</v>
      </c>
      <c r="P363" s="1694">
        <v>1099.9374471682161</v>
      </c>
      <c r="Q363" s="1648">
        <v>85.124159036348246</v>
      </c>
    </row>
    <row r="364" spans="1:17">
      <c r="A364" s="1507"/>
      <c r="B364" s="143">
        <v>7</v>
      </c>
      <c r="C364" s="1641" t="s">
        <v>587</v>
      </c>
      <c r="D364" s="1642">
        <v>12</v>
      </c>
      <c r="E364" s="1642">
        <v>1971</v>
      </c>
      <c r="F364" s="1643">
        <v>9.9057999999999993</v>
      </c>
      <c r="G364" s="1643">
        <v>0</v>
      </c>
      <c r="H364" s="1643">
        <v>0</v>
      </c>
      <c r="I364" s="1643">
        <v>9.9058010000000003</v>
      </c>
      <c r="J364" s="1643">
        <v>538.79999999999995</v>
      </c>
      <c r="K364" s="1644">
        <v>9.9058010000000003</v>
      </c>
      <c r="L364" s="1643">
        <v>538.79999999999995</v>
      </c>
      <c r="M364" s="1645">
        <v>1.8384931328878994E-2</v>
      </c>
      <c r="N364" s="1646">
        <v>77.39</v>
      </c>
      <c r="O364" s="1647">
        <v>1.4228098355419454</v>
      </c>
      <c r="P364" s="1694">
        <v>1103.0958797327396</v>
      </c>
      <c r="Q364" s="1648">
        <v>85.368590132516715</v>
      </c>
    </row>
    <row r="365" spans="1:17">
      <c r="A365" s="1507"/>
      <c r="B365" s="143">
        <v>8</v>
      </c>
      <c r="C365" s="1641" t="s">
        <v>580</v>
      </c>
      <c r="D365" s="1642">
        <v>8</v>
      </c>
      <c r="E365" s="1642">
        <v>1956</v>
      </c>
      <c r="F365" s="1643">
        <v>8.9969999999999999</v>
      </c>
      <c r="G365" s="1643">
        <v>0</v>
      </c>
      <c r="H365" s="1643">
        <v>0</v>
      </c>
      <c r="I365" s="1643">
        <v>8.9969999999999999</v>
      </c>
      <c r="J365" s="1643">
        <v>469.85</v>
      </c>
      <c r="K365" s="1644">
        <v>8.9969999999999999</v>
      </c>
      <c r="L365" s="1643">
        <v>469.85</v>
      </c>
      <c r="M365" s="1645">
        <v>1.9148664467383208E-2</v>
      </c>
      <c r="N365" s="1646">
        <v>77.39</v>
      </c>
      <c r="O365" s="1647">
        <v>1.4819151431307864</v>
      </c>
      <c r="P365" s="1694">
        <v>1148.9198680429924</v>
      </c>
      <c r="Q365" s="1648">
        <v>88.914908587847179</v>
      </c>
    </row>
    <row r="366" spans="1:17">
      <c r="A366" s="1507"/>
      <c r="B366" s="143">
        <v>9</v>
      </c>
      <c r="C366" s="1695" t="s">
        <v>585</v>
      </c>
      <c r="D366" s="1696">
        <v>6</v>
      </c>
      <c r="E366" s="1696">
        <v>1959</v>
      </c>
      <c r="F366" s="1697">
        <v>7.8289999999999997</v>
      </c>
      <c r="G366" s="1697">
        <v>0.498525</v>
      </c>
      <c r="H366" s="1697">
        <v>0.96</v>
      </c>
      <c r="I366" s="1697">
        <v>6.3704739999999997</v>
      </c>
      <c r="J366" s="1697">
        <v>313.25</v>
      </c>
      <c r="K366" s="1698">
        <v>6.3704739999999997</v>
      </c>
      <c r="L366" s="1697">
        <v>313.25</v>
      </c>
      <c r="M366" s="1699">
        <v>2.0336708699122106E-2</v>
      </c>
      <c r="N366" s="1700">
        <v>77.39</v>
      </c>
      <c r="O366" s="1701">
        <v>1.5738578862250598</v>
      </c>
      <c r="P366" s="1702">
        <v>1220.2025219473262</v>
      </c>
      <c r="Q366" s="1703">
        <v>94.431473173503576</v>
      </c>
    </row>
    <row r="367" spans="1:17" ht="12" thickBot="1">
      <c r="A367" s="1508"/>
      <c r="B367" s="144">
        <v>10</v>
      </c>
      <c r="C367" s="318"/>
      <c r="D367" s="319"/>
      <c r="E367" s="319"/>
      <c r="F367" s="320"/>
      <c r="G367" s="320"/>
      <c r="H367" s="320"/>
      <c r="I367" s="320"/>
      <c r="J367" s="320"/>
      <c r="K367" s="321"/>
      <c r="L367" s="320"/>
      <c r="M367" s="322"/>
      <c r="N367" s="323"/>
      <c r="O367" s="324"/>
      <c r="P367" s="974"/>
      <c r="Q367" s="325"/>
    </row>
    <row r="368" spans="1:17">
      <c r="A368" s="1500" t="s">
        <v>124</v>
      </c>
      <c r="B368" s="17">
        <v>1</v>
      </c>
      <c r="C368" s="326"/>
      <c r="D368" s="327"/>
      <c r="E368" s="327"/>
      <c r="F368" s="328"/>
      <c r="G368" s="328"/>
      <c r="H368" s="328"/>
      <c r="I368" s="328"/>
      <c r="J368" s="328"/>
      <c r="K368" s="329"/>
      <c r="L368" s="328"/>
      <c r="M368" s="330"/>
      <c r="N368" s="331"/>
      <c r="O368" s="332"/>
      <c r="P368" s="333"/>
      <c r="Q368" s="334"/>
    </row>
    <row r="369" spans="1:17">
      <c r="A369" s="1501"/>
      <c r="B369" s="18">
        <v>2</v>
      </c>
      <c r="C369" s="335"/>
      <c r="D369" s="336"/>
      <c r="E369" s="336"/>
      <c r="F369" s="337"/>
      <c r="G369" s="337"/>
      <c r="H369" s="337"/>
      <c r="I369" s="337"/>
      <c r="J369" s="337"/>
      <c r="K369" s="338"/>
      <c r="L369" s="337"/>
      <c r="M369" s="339"/>
      <c r="N369" s="340"/>
      <c r="O369" s="341"/>
      <c r="P369" s="342"/>
      <c r="Q369" s="343"/>
    </row>
    <row r="370" spans="1:17">
      <c r="A370" s="1501"/>
      <c r="B370" s="18">
        <v>3</v>
      </c>
      <c r="C370" s="335"/>
      <c r="D370" s="336"/>
      <c r="E370" s="336"/>
      <c r="F370" s="337"/>
      <c r="G370" s="337"/>
      <c r="H370" s="337"/>
      <c r="I370" s="337"/>
      <c r="J370" s="337"/>
      <c r="K370" s="338"/>
      <c r="L370" s="337"/>
      <c r="M370" s="339"/>
      <c r="N370" s="340"/>
      <c r="O370" s="341"/>
      <c r="P370" s="342"/>
      <c r="Q370" s="343"/>
    </row>
    <row r="371" spans="1:17">
      <c r="A371" s="1501"/>
      <c r="B371" s="18">
        <v>4</v>
      </c>
      <c r="C371" s="335"/>
      <c r="D371" s="336"/>
      <c r="E371" s="336"/>
      <c r="F371" s="337"/>
      <c r="G371" s="337"/>
      <c r="H371" s="337"/>
      <c r="I371" s="337"/>
      <c r="J371" s="337"/>
      <c r="K371" s="338"/>
      <c r="L371" s="337"/>
      <c r="M371" s="339"/>
      <c r="N371" s="340"/>
      <c r="O371" s="341"/>
      <c r="P371" s="342"/>
      <c r="Q371" s="343"/>
    </row>
    <row r="372" spans="1:17">
      <c r="A372" s="1501"/>
      <c r="B372" s="18">
        <v>5</v>
      </c>
      <c r="C372" s="335"/>
      <c r="D372" s="336"/>
      <c r="E372" s="336"/>
      <c r="F372" s="337"/>
      <c r="G372" s="337"/>
      <c r="H372" s="337"/>
      <c r="I372" s="337"/>
      <c r="J372" s="337"/>
      <c r="K372" s="338"/>
      <c r="L372" s="337"/>
      <c r="M372" s="339"/>
      <c r="N372" s="340"/>
      <c r="O372" s="341"/>
      <c r="P372" s="342"/>
      <c r="Q372" s="343"/>
    </row>
    <row r="373" spans="1:17">
      <c r="A373" s="1501"/>
      <c r="B373" s="18">
        <v>6</v>
      </c>
      <c r="C373" s="335"/>
      <c r="D373" s="336"/>
      <c r="E373" s="336"/>
      <c r="F373" s="337"/>
      <c r="G373" s="337"/>
      <c r="H373" s="337"/>
      <c r="I373" s="337"/>
      <c r="J373" s="337"/>
      <c r="K373" s="338"/>
      <c r="L373" s="337"/>
      <c r="M373" s="339"/>
      <c r="N373" s="340"/>
      <c r="O373" s="341"/>
      <c r="P373" s="342"/>
      <c r="Q373" s="343"/>
    </row>
    <row r="374" spans="1:17">
      <c r="A374" s="1501"/>
      <c r="B374" s="18">
        <v>7</v>
      </c>
      <c r="C374" s="335"/>
      <c r="D374" s="336"/>
      <c r="E374" s="336"/>
      <c r="F374" s="337"/>
      <c r="G374" s="337"/>
      <c r="H374" s="337"/>
      <c r="I374" s="337"/>
      <c r="J374" s="337"/>
      <c r="K374" s="338"/>
      <c r="L374" s="337"/>
      <c r="M374" s="339"/>
      <c r="N374" s="340"/>
      <c r="O374" s="341"/>
      <c r="P374" s="342"/>
      <c r="Q374" s="343"/>
    </row>
    <row r="375" spans="1:17">
      <c r="A375" s="1501"/>
      <c r="B375" s="18">
        <v>8</v>
      </c>
      <c r="C375" s="335"/>
      <c r="D375" s="336"/>
      <c r="E375" s="336"/>
      <c r="F375" s="337"/>
      <c r="G375" s="337"/>
      <c r="H375" s="337"/>
      <c r="I375" s="337"/>
      <c r="J375" s="337"/>
      <c r="K375" s="338"/>
      <c r="L375" s="337"/>
      <c r="M375" s="339"/>
      <c r="N375" s="340"/>
      <c r="O375" s="341"/>
      <c r="P375" s="342"/>
      <c r="Q375" s="343"/>
    </row>
    <row r="376" spans="1:17">
      <c r="A376" s="1501"/>
      <c r="B376" s="18">
        <v>9</v>
      </c>
      <c r="C376" s="335"/>
      <c r="D376" s="336"/>
      <c r="E376" s="336"/>
      <c r="F376" s="337"/>
      <c r="G376" s="337"/>
      <c r="H376" s="337"/>
      <c r="I376" s="337"/>
      <c r="J376" s="337"/>
      <c r="K376" s="338"/>
      <c r="L376" s="337"/>
      <c r="M376" s="339"/>
      <c r="N376" s="340"/>
      <c r="O376" s="341"/>
      <c r="P376" s="342"/>
      <c r="Q376" s="343"/>
    </row>
    <row r="377" spans="1:17" ht="12.75" thickBot="1">
      <c r="A377" s="1502"/>
      <c r="B377" s="233">
        <v>10</v>
      </c>
      <c r="C377" s="344"/>
      <c r="D377" s="345"/>
      <c r="E377" s="345"/>
      <c r="F377" s="346"/>
      <c r="G377" s="346"/>
      <c r="H377" s="346"/>
      <c r="I377" s="346"/>
      <c r="J377" s="346"/>
      <c r="K377" s="347"/>
      <c r="L377" s="346"/>
      <c r="M377" s="348"/>
      <c r="N377" s="349"/>
      <c r="O377" s="350"/>
      <c r="P377" s="351"/>
      <c r="Q377" s="352"/>
    </row>
    <row r="378" spans="1:17" ht="12">
      <c r="A378" s="149"/>
      <c r="B378" s="149"/>
      <c r="C378" s="150"/>
      <c r="D378" s="151"/>
      <c r="E378" s="151"/>
      <c r="F378" s="150"/>
      <c r="G378" s="150"/>
      <c r="H378" s="225"/>
      <c r="I378" s="225"/>
      <c r="J378" s="225"/>
      <c r="K378" s="226"/>
      <c r="L378" s="225"/>
      <c r="M378" s="227"/>
      <c r="N378" s="228"/>
      <c r="O378" s="229"/>
      <c r="P378" s="230"/>
      <c r="Q378" s="230"/>
    </row>
    <row r="379" spans="1:17" ht="15">
      <c r="A379" s="1477" t="s">
        <v>198</v>
      </c>
      <c r="B379" s="1477"/>
      <c r="C379" s="1477"/>
      <c r="D379" s="1477"/>
      <c r="E379" s="1477"/>
      <c r="F379" s="1477"/>
      <c r="G379" s="1477"/>
      <c r="H379" s="1477"/>
      <c r="I379" s="1477"/>
      <c r="J379" s="1477"/>
      <c r="K379" s="1477"/>
      <c r="L379" s="1477"/>
      <c r="M379" s="1477"/>
      <c r="N379" s="1477"/>
      <c r="O379" s="1477"/>
      <c r="P379" s="1477"/>
      <c r="Q379" s="1477"/>
    </row>
    <row r="380" spans="1:17" ht="13.5" thickBot="1">
      <c r="A380" s="747"/>
      <c r="B380" s="747"/>
      <c r="C380" s="747"/>
      <c r="D380" s="747"/>
      <c r="E380" s="1420" t="s">
        <v>323</v>
      </c>
      <c r="F380" s="1420"/>
      <c r="G380" s="1420"/>
      <c r="H380" s="1420"/>
      <c r="I380" s="747">
        <v>4.3</v>
      </c>
      <c r="J380" s="747" t="s">
        <v>322</v>
      </c>
      <c r="K380" s="747" t="s">
        <v>324</v>
      </c>
      <c r="L380" s="748">
        <v>411.1</v>
      </c>
      <c r="M380" s="747"/>
      <c r="N380" s="747"/>
      <c r="O380" s="747"/>
      <c r="P380" s="747"/>
      <c r="Q380" s="747"/>
    </row>
    <row r="381" spans="1:17" ht="12.75" customHeight="1">
      <c r="A381" s="1479" t="s">
        <v>1</v>
      </c>
      <c r="B381" s="1423" t="s">
        <v>0</v>
      </c>
      <c r="C381" s="1425" t="s">
        <v>2</v>
      </c>
      <c r="D381" s="1425" t="s">
        <v>3</v>
      </c>
      <c r="E381" s="1425" t="s">
        <v>11</v>
      </c>
      <c r="F381" s="1428" t="s">
        <v>12</v>
      </c>
      <c r="G381" s="1429"/>
      <c r="H381" s="1429"/>
      <c r="I381" s="1430"/>
      <c r="J381" s="1425" t="s">
        <v>4</v>
      </c>
      <c r="K381" s="1425" t="s">
        <v>13</v>
      </c>
      <c r="L381" s="1425" t="s">
        <v>5</v>
      </c>
      <c r="M381" s="1425" t="s">
        <v>6</v>
      </c>
      <c r="N381" s="1425" t="s">
        <v>14</v>
      </c>
      <c r="O381" s="1452" t="s">
        <v>15</v>
      </c>
      <c r="P381" s="1425" t="s">
        <v>22</v>
      </c>
      <c r="Q381" s="1433" t="s">
        <v>23</v>
      </c>
    </row>
    <row r="382" spans="1:17" ht="33.75">
      <c r="A382" s="1480"/>
      <c r="B382" s="1424"/>
      <c r="C382" s="1426"/>
      <c r="D382" s="1427"/>
      <c r="E382" s="1427"/>
      <c r="F382" s="15" t="s">
        <v>16</v>
      </c>
      <c r="G382" s="15" t="s">
        <v>17</v>
      </c>
      <c r="H382" s="15" t="s">
        <v>18</v>
      </c>
      <c r="I382" s="15" t="s">
        <v>19</v>
      </c>
      <c r="J382" s="1427"/>
      <c r="K382" s="1427"/>
      <c r="L382" s="1427"/>
      <c r="M382" s="1427"/>
      <c r="N382" s="1427"/>
      <c r="O382" s="1453"/>
      <c r="P382" s="1427"/>
      <c r="Q382" s="1434"/>
    </row>
    <row r="383" spans="1:17">
      <c r="A383" s="1481"/>
      <c r="B383" s="1482"/>
      <c r="C383" s="1427"/>
      <c r="D383" s="87" t="s">
        <v>7</v>
      </c>
      <c r="E383" s="87" t="s">
        <v>8</v>
      </c>
      <c r="F383" s="87" t="s">
        <v>9</v>
      </c>
      <c r="G383" s="87" t="s">
        <v>9</v>
      </c>
      <c r="H383" s="87" t="s">
        <v>9</v>
      </c>
      <c r="I383" s="87" t="s">
        <v>9</v>
      </c>
      <c r="J383" s="87" t="s">
        <v>20</v>
      </c>
      <c r="K383" s="87" t="s">
        <v>9</v>
      </c>
      <c r="L383" s="87" t="s">
        <v>20</v>
      </c>
      <c r="M383" s="87" t="s">
        <v>69</v>
      </c>
      <c r="N383" s="87" t="s">
        <v>359</v>
      </c>
      <c r="O383" s="87" t="s">
        <v>360</v>
      </c>
      <c r="P383" s="88" t="s">
        <v>24</v>
      </c>
      <c r="Q383" s="89" t="s">
        <v>361</v>
      </c>
    </row>
    <row r="384" spans="1:17" ht="12" thickBot="1">
      <c r="A384" s="90">
        <v>1</v>
      </c>
      <c r="B384" s="91">
        <v>2</v>
      </c>
      <c r="C384" s="92">
        <v>3</v>
      </c>
      <c r="D384" s="93">
        <v>4</v>
      </c>
      <c r="E384" s="93">
        <v>5</v>
      </c>
      <c r="F384" s="93">
        <v>6</v>
      </c>
      <c r="G384" s="93">
        <v>7</v>
      </c>
      <c r="H384" s="93">
        <v>8</v>
      </c>
      <c r="I384" s="93">
        <v>9</v>
      </c>
      <c r="J384" s="93">
        <v>10</v>
      </c>
      <c r="K384" s="93">
        <v>11</v>
      </c>
      <c r="L384" s="92">
        <v>12</v>
      </c>
      <c r="M384" s="93">
        <v>13</v>
      </c>
      <c r="N384" s="93">
        <v>14</v>
      </c>
      <c r="O384" s="94">
        <v>15</v>
      </c>
      <c r="P384" s="92">
        <v>16</v>
      </c>
      <c r="Q384" s="95">
        <v>17</v>
      </c>
    </row>
    <row r="385" spans="1:17" ht="12.75" customHeight="1">
      <c r="A385" s="1493" t="s">
        <v>79</v>
      </c>
      <c r="B385" s="232">
        <v>1</v>
      </c>
      <c r="C385" s="1714" t="s">
        <v>623</v>
      </c>
      <c r="D385" s="1715">
        <v>12</v>
      </c>
      <c r="E385" s="1715">
        <v>1988</v>
      </c>
      <c r="F385" s="1718">
        <v>6.6219999999999999</v>
      </c>
      <c r="G385" s="1718">
        <v>1.071</v>
      </c>
      <c r="H385" s="1718">
        <v>1.92</v>
      </c>
      <c r="I385" s="1718">
        <v>3.6309990000000001</v>
      </c>
      <c r="J385" s="1718">
        <v>608.15</v>
      </c>
      <c r="K385" s="1718">
        <v>3.6309990000000001</v>
      </c>
      <c r="L385" s="1718">
        <v>608.15</v>
      </c>
      <c r="M385" s="1786">
        <v>5.9705648277563108E-3</v>
      </c>
      <c r="N385" s="1721">
        <v>83.603000000000009</v>
      </c>
      <c r="O385" s="1721">
        <v>0.49915713129491091</v>
      </c>
      <c r="P385" s="1721">
        <v>358.23388966537868</v>
      </c>
      <c r="Q385" s="1787">
        <v>29.949427877694657</v>
      </c>
    </row>
    <row r="386" spans="1:17">
      <c r="A386" s="1494"/>
      <c r="B386" s="97">
        <v>2</v>
      </c>
      <c r="C386" s="1788" t="s">
        <v>624</v>
      </c>
      <c r="D386" s="1789">
        <v>12</v>
      </c>
      <c r="E386" s="1789">
        <v>1980</v>
      </c>
      <c r="F386" s="1790">
        <v>4.7869999999999999</v>
      </c>
      <c r="G386" s="1790">
        <v>0.30599999999999999</v>
      </c>
      <c r="H386" s="1790">
        <v>1.6</v>
      </c>
      <c r="I386" s="1790">
        <v>2.8810039999999999</v>
      </c>
      <c r="J386" s="1790">
        <v>468.68</v>
      </c>
      <c r="K386" s="1790">
        <v>2.8810039999999999</v>
      </c>
      <c r="L386" s="1790">
        <v>468.68</v>
      </c>
      <c r="M386" s="1791">
        <v>6.1470598276009217E-3</v>
      </c>
      <c r="N386" s="1792">
        <v>83.603000000000009</v>
      </c>
      <c r="O386" s="1792">
        <v>0.51391264276691995</v>
      </c>
      <c r="P386" s="1792">
        <v>368.82358965605533</v>
      </c>
      <c r="Q386" s="1793">
        <v>30.834758566015196</v>
      </c>
    </row>
    <row r="387" spans="1:17">
      <c r="A387" s="1494"/>
      <c r="B387" s="97">
        <v>3</v>
      </c>
      <c r="C387" s="1788" t="s">
        <v>625</v>
      </c>
      <c r="D387" s="1789">
        <v>12</v>
      </c>
      <c r="E387" s="1789">
        <v>1980</v>
      </c>
      <c r="F387" s="1790">
        <v>6.0990000000000002</v>
      </c>
      <c r="G387" s="1790">
        <v>0.64397700000000002</v>
      </c>
      <c r="H387" s="1790">
        <v>1.76</v>
      </c>
      <c r="I387" s="1790">
        <v>3.6950229999999999</v>
      </c>
      <c r="J387" s="1790">
        <v>584.73</v>
      </c>
      <c r="K387" s="1790">
        <v>3.6950229999999999</v>
      </c>
      <c r="L387" s="1790">
        <v>584.73</v>
      </c>
      <c r="M387" s="1791">
        <v>6.319195184102064E-3</v>
      </c>
      <c r="N387" s="1792">
        <v>83.603000000000009</v>
      </c>
      <c r="O387" s="1792">
        <v>0.52830367497648489</v>
      </c>
      <c r="P387" s="1792">
        <v>379.15171104612381</v>
      </c>
      <c r="Q387" s="1793">
        <v>31.698220498589095</v>
      </c>
    </row>
    <row r="388" spans="1:17">
      <c r="A388" s="1494"/>
      <c r="B388" s="97">
        <v>4</v>
      </c>
      <c r="C388" s="1788" t="s">
        <v>626</v>
      </c>
      <c r="D388" s="1789">
        <v>45</v>
      </c>
      <c r="E388" s="1789">
        <v>1983</v>
      </c>
      <c r="F388" s="1790">
        <v>25.59</v>
      </c>
      <c r="G388" s="1790">
        <v>2.5499999999999998</v>
      </c>
      <c r="H388" s="1790">
        <v>6.8</v>
      </c>
      <c r="I388" s="1790">
        <v>16.239993999999999</v>
      </c>
      <c r="J388" s="1790">
        <v>2205.25</v>
      </c>
      <c r="K388" s="1790">
        <v>16.239993999999999</v>
      </c>
      <c r="L388" s="1790">
        <v>2205.25</v>
      </c>
      <c r="M388" s="1791">
        <v>7.3642416959528393E-3</v>
      </c>
      <c r="N388" s="1792">
        <v>83.603000000000009</v>
      </c>
      <c r="O388" s="1792">
        <v>0.61567269850674533</v>
      </c>
      <c r="P388" s="1792">
        <v>441.85450175717034</v>
      </c>
      <c r="Q388" s="1793">
        <v>36.940361910404718</v>
      </c>
    </row>
    <row r="389" spans="1:17">
      <c r="A389" s="1494"/>
      <c r="B389" s="97">
        <v>5</v>
      </c>
      <c r="C389" s="353"/>
      <c r="D389" s="354"/>
      <c r="E389" s="354"/>
      <c r="F389" s="355"/>
      <c r="G389" s="356"/>
      <c r="H389" s="356"/>
      <c r="I389" s="356"/>
      <c r="J389" s="356"/>
      <c r="K389" s="357"/>
      <c r="L389" s="356"/>
      <c r="M389" s="358"/>
      <c r="N389" s="359"/>
      <c r="O389" s="360"/>
      <c r="P389" s="361"/>
      <c r="Q389" s="362"/>
    </row>
    <row r="390" spans="1:17">
      <c r="A390" s="1494"/>
      <c r="B390" s="97">
        <v>6</v>
      </c>
      <c r="C390" s="353"/>
      <c r="D390" s="354"/>
      <c r="E390" s="354"/>
      <c r="F390" s="355"/>
      <c r="G390" s="356"/>
      <c r="H390" s="356"/>
      <c r="I390" s="356"/>
      <c r="J390" s="356"/>
      <c r="K390" s="357"/>
      <c r="L390" s="356"/>
      <c r="M390" s="358"/>
      <c r="N390" s="359"/>
      <c r="O390" s="360"/>
      <c r="P390" s="361"/>
      <c r="Q390" s="362"/>
    </row>
    <row r="391" spans="1:17">
      <c r="A391" s="1494"/>
      <c r="B391" s="97">
        <v>7</v>
      </c>
      <c r="C391" s="353"/>
      <c r="D391" s="354"/>
      <c r="E391" s="354"/>
      <c r="F391" s="355"/>
      <c r="G391" s="356"/>
      <c r="H391" s="356"/>
      <c r="I391" s="356"/>
      <c r="J391" s="356"/>
      <c r="K391" s="357"/>
      <c r="L391" s="356"/>
      <c r="M391" s="358"/>
      <c r="N391" s="359"/>
      <c r="O391" s="360"/>
      <c r="P391" s="361"/>
      <c r="Q391" s="362"/>
    </row>
    <row r="392" spans="1:17">
      <c r="A392" s="1494"/>
      <c r="B392" s="97">
        <v>8</v>
      </c>
      <c r="C392" s="353"/>
      <c r="D392" s="354"/>
      <c r="E392" s="354"/>
      <c r="F392" s="355"/>
      <c r="G392" s="356"/>
      <c r="H392" s="356"/>
      <c r="I392" s="356"/>
      <c r="J392" s="356"/>
      <c r="K392" s="357"/>
      <c r="L392" s="356"/>
      <c r="M392" s="358"/>
      <c r="N392" s="359"/>
      <c r="O392" s="360"/>
      <c r="P392" s="361"/>
      <c r="Q392" s="362"/>
    </row>
    <row r="393" spans="1:17">
      <c r="A393" s="1494"/>
      <c r="B393" s="97">
        <v>9</v>
      </c>
      <c r="C393" s="353"/>
      <c r="D393" s="354"/>
      <c r="E393" s="354"/>
      <c r="F393" s="355"/>
      <c r="G393" s="356"/>
      <c r="H393" s="356"/>
      <c r="I393" s="356"/>
      <c r="J393" s="356"/>
      <c r="K393" s="357"/>
      <c r="L393" s="356"/>
      <c r="M393" s="358"/>
      <c r="N393" s="359"/>
      <c r="O393" s="360"/>
      <c r="P393" s="361"/>
      <c r="Q393" s="362"/>
    </row>
    <row r="394" spans="1:17" ht="12" thickBot="1">
      <c r="A394" s="1494"/>
      <c r="B394" s="97">
        <v>10</v>
      </c>
      <c r="C394" s="353"/>
      <c r="D394" s="354"/>
      <c r="E394" s="354"/>
      <c r="F394" s="355"/>
      <c r="G394" s="356"/>
      <c r="H394" s="356"/>
      <c r="I394" s="356"/>
      <c r="J394" s="356"/>
      <c r="K394" s="357"/>
      <c r="L394" s="356"/>
      <c r="M394" s="358"/>
      <c r="N394" s="359"/>
      <c r="O394" s="360"/>
      <c r="P394" s="361"/>
      <c r="Q394" s="362"/>
    </row>
    <row r="395" spans="1:17" ht="12.75" customHeight="1">
      <c r="A395" s="1495" t="s">
        <v>85</v>
      </c>
      <c r="B395" s="11">
        <v>1</v>
      </c>
      <c r="C395" s="363"/>
      <c r="D395" s="364"/>
      <c r="E395" s="364"/>
      <c r="F395" s="365"/>
      <c r="G395" s="365"/>
      <c r="H395" s="365"/>
      <c r="I395" s="365"/>
      <c r="J395" s="365"/>
      <c r="K395" s="366"/>
      <c r="L395" s="365"/>
      <c r="M395" s="367"/>
      <c r="N395" s="368"/>
      <c r="O395" s="369"/>
      <c r="P395" s="370"/>
      <c r="Q395" s="371"/>
    </row>
    <row r="396" spans="1:17">
      <c r="A396" s="1496"/>
      <c r="B396" s="12">
        <v>2</v>
      </c>
      <c r="C396" s="372"/>
      <c r="D396" s="373"/>
      <c r="E396" s="373"/>
      <c r="F396" s="374"/>
      <c r="G396" s="374"/>
      <c r="H396" s="374"/>
      <c r="I396" s="374"/>
      <c r="J396" s="374"/>
      <c r="K396" s="375"/>
      <c r="L396" s="374"/>
      <c r="M396" s="376"/>
      <c r="N396" s="377"/>
      <c r="O396" s="378"/>
      <c r="P396" s="379"/>
      <c r="Q396" s="380"/>
    </row>
    <row r="397" spans="1:17">
      <c r="A397" s="1496"/>
      <c r="B397" s="12">
        <v>3</v>
      </c>
      <c r="C397" s="372"/>
      <c r="D397" s="373"/>
      <c r="E397" s="373"/>
      <c r="F397" s="374"/>
      <c r="G397" s="374"/>
      <c r="H397" s="374"/>
      <c r="I397" s="374"/>
      <c r="J397" s="374"/>
      <c r="K397" s="375"/>
      <c r="L397" s="374"/>
      <c r="M397" s="376"/>
      <c r="N397" s="377"/>
      <c r="O397" s="378"/>
      <c r="P397" s="379"/>
      <c r="Q397" s="380"/>
    </row>
    <row r="398" spans="1:17">
      <c r="A398" s="1496"/>
      <c r="B398" s="12">
        <v>4</v>
      </c>
      <c r="C398" s="372"/>
      <c r="D398" s="373"/>
      <c r="E398" s="373"/>
      <c r="F398" s="374"/>
      <c r="G398" s="374"/>
      <c r="H398" s="374"/>
      <c r="I398" s="374"/>
      <c r="J398" s="374"/>
      <c r="K398" s="375"/>
      <c r="L398" s="374"/>
      <c r="M398" s="376"/>
      <c r="N398" s="377"/>
      <c r="O398" s="378"/>
      <c r="P398" s="379"/>
      <c r="Q398" s="380"/>
    </row>
    <row r="399" spans="1:17">
      <c r="A399" s="1496"/>
      <c r="B399" s="12">
        <v>5</v>
      </c>
      <c r="C399" s="372"/>
      <c r="D399" s="373"/>
      <c r="E399" s="373"/>
      <c r="F399" s="374"/>
      <c r="G399" s="374"/>
      <c r="H399" s="374"/>
      <c r="I399" s="374"/>
      <c r="J399" s="374"/>
      <c r="K399" s="375"/>
      <c r="L399" s="374"/>
      <c r="M399" s="376"/>
      <c r="N399" s="377"/>
      <c r="O399" s="378"/>
      <c r="P399" s="379"/>
      <c r="Q399" s="380"/>
    </row>
    <row r="400" spans="1:17">
      <c r="A400" s="1496"/>
      <c r="B400" s="12">
        <v>6</v>
      </c>
      <c r="C400" s="372"/>
      <c r="D400" s="373"/>
      <c r="E400" s="373"/>
      <c r="F400" s="374"/>
      <c r="G400" s="374"/>
      <c r="H400" s="374"/>
      <c r="I400" s="374"/>
      <c r="J400" s="374"/>
      <c r="K400" s="375"/>
      <c r="L400" s="374"/>
      <c r="M400" s="376"/>
      <c r="N400" s="377"/>
      <c r="O400" s="378"/>
      <c r="P400" s="379"/>
      <c r="Q400" s="380"/>
    </row>
    <row r="401" spans="1:17">
      <c r="A401" s="1496"/>
      <c r="B401" s="12">
        <v>7</v>
      </c>
      <c r="C401" s="372"/>
      <c r="D401" s="373"/>
      <c r="E401" s="373"/>
      <c r="F401" s="374"/>
      <c r="G401" s="374"/>
      <c r="H401" s="374"/>
      <c r="I401" s="374"/>
      <c r="J401" s="374"/>
      <c r="K401" s="375"/>
      <c r="L401" s="374"/>
      <c r="M401" s="376"/>
      <c r="N401" s="377"/>
      <c r="O401" s="378"/>
      <c r="P401" s="379"/>
      <c r="Q401" s="380"/>
    </row>
    <row r="402" spans="1:17">
      <c r="A402" s="1496"/>
      <c r="B402" s="12">
        <v>8</v>
      </c>
      <c r="C402" s="372"/>
      <c r="D402" s="373"/>
      <c r="E402" s="373"/>
      <c r="F402" s="374"/>
      <c r="G402" s="374"/>
      <c r="H402" s="374"/>
      <c r="I402" s="374"/>
      <c r="J402" s="374"/>
      <c r="K402" s="375"/>
      <c r="L402" s="374"/>
      <c r="M402" s="376"/>
      <c r="N402" s="377"/>
      <c r="O402" s="378"/>
      <c r="P402" s="379"/>
      <c r="Q402" s="380"/>
    </row>
    <row r="403" spans="1:17">
      <c r="A403" s="1496"/>
      <c r="B403" s="12">
        <v>9</v>
      </c>
      <c r="C403" s="372"/>
      <c r="D403" s="373"/>
      <c r="E403" s="373"/>
      <c r="F403" s="374"/>
      <c r="G403" s="374"/>
      <c r="H403" s="374"/>
      <c r="I403" s="374"/>
      <c r="J403" s="374"/>
      <c r="K403" s="375"/>
      <c r="L403" s="374"/>
      <c r="M403" s="376"/>
      <c r="N403" s="377"/>
      <c r="O403" s="378"/>
      <c r="P403" s="379"/>
      <c r="Q403" s="380"/>
    </row>
    <row r="404" spans="1:17" ht="12" thickBot="1">
      <c r="A404" s="1540"/>
      <c r="B404" s="40">
        <v>10</v>
      </c>
      <c r="C404" s="372"/>
      <c r="D404" s="373"/>
      <c r="E404" s="373"/>
      <c r="F404" s="374"/>
      <c r="G404" s="374"/>
      <c r="H404" s="374"/>
      <c r="I404" s="374"/>
      <c r="J404" s="374"/>
      <c r="K404" s="375"/>
      <c r="L404" s="374"/>
      <c r="M404" s="376"/>
      <c r="N404" s="377"/>
      <c r="O404" s="378"/>
      <c r="P404" s="379"/>
      <c r="Q404" s="380"/>
    </row>
    <row r="405" spans="1:17">
      <c r="A405" s="1541" t="s">
        <v>94</v>
      </c>
      <c r="B405" s="113">
        <v>1</v>
      </c>
      <c r="C405" s="381"/>
      <c r="D405" s="382"/>
      <c r="E405" s="382"/>
      <c r="F405" s="383"/>
      <c r="G405" s="383"/>
      <c r="H405" s="383"/>
      <c r="I405" s="383"/>
      <c r="J405" s="383"/>
      <c r="K405" s="384"/>
      <c r="L405" s="383"/>
      <c r="M405" s="385"/>
      <c r="N405" s="386"/>
      <c r="O405" s="387"/>
      <c r="P405" s="388"/>
      <c r="Q405" s="389"/>
    </row>
    <row r="406" spans="1:17">
      <c r="A406" s="1542"/>
      <c r="B406" s="122">
        <v>2</v>
      </c>
      <c r="C406" s="390"/>
      <c r="D406" s="391"/>
      <c r="E406" s="391"/>
      <c r="F406" s="392"/>
      <c r="G406" s="392"/>
      <c r="H406" s="392"/>
      <c r="I406" s="392"/>
      <c r="J406" s="392"/>
      <c r="K406" s="393"/>
      <c r="L406" s="392"/>
      <c r="M406" s="394"/>
      <c r="N406" s="395"/>
      <c r="O406" s="396"/>
      <c r="P406" s="397"/>
      <c r="Q406" s="398"/>
    </row>
    <row r="407" spans="1:17">
      <c r="A407" s="1542"/>
      <c r="B407" s="122">
        <v>3</v>
      </c>
      <c r="C407" s="390"/>
      <c r="D407" s="391"/>
      <c r="E407" s="391"/>
      <c r="F407" s="392"/>
      <c r="G407" s="392"/>
      <c r="H407" s="392"/>
      <c r="I407" s="392"/>
      <c r="J407" s="392"/>
      <c r="K407" s="393"/>
      <c r="L407" s="392"/>
      <c r="M407" s="394"/>
      <c r="N407" s="395"/>
      <c r="O407" s="396"/>
      <c r="P407" s="397"/>
      <c r="Q407" s="398"/>
    </row>
    <row r="408" spans="1:17">
      <c r="A408" s="1542"/>
      <c r="B408" s="122">
        <v>4</v>
      </c>
      <c r="C408" s="390"/>
      <c r="D408" s="391"/>
      <c r="E408" s="391"/>
      <c r="F408" s="392"/>
      <c r="G408" s="392"/>
      <c r="H408" s="392"/>
      <c r="I408" s="392"/>
      <c r="J408" s="392"/>
      <c r="K408" s="393"/>
      <c r="L408" s="392"/>
      <c r="M408" s="394"/>
      <c r="N408" s="395"/>
      <c r="O408" s="396"/>
      <c r="P408" s="397"/>
      <c r="Q408" s="398"/>
    </row>
    <row r="409" spans="1:17">
      <c r="A409" s="1542"/>
      <c r="B409" s="122">
        <v>5</v>
      </c>
      <c r="C409" s="390"/>
      <c r="D409" s="391"/>
      <c r="E409" s="391"/>
      <c r="F409" s="392"/>
      <c r="G409" s="392"/>
      <c r="H409" s="392"/>
      <c r="I409" s="392"/>
      <c r="J409" s="392"/>
      <c r="K409" s="393"/>
      <c r="L409" s="392"/>
      <c r="M409" s="394"/>
      <c r="N409" s="395"/>
      <c r="O409" s="396"/>
      <c r="P409" s="397"/>
      <c r="Q409" s="398"/>
    </row>
    <row r="410" spans="1:17">
      <c r="A410" s="1542"/>
      <c r="B410" s="122">
        <v>6</v>
      </c>
      <c r="C410" s="390"/>
      <c r="D410" s="391"/>
      <c r="E410" s="391"/>
      <c r="F410" s="392"/>
      <c r="G410" s="392"/>
      <c r="H410" s="392"/>
      <c r="I410" s="392"/>
      <c r="J410" s="392"/>
      <c r="K410" s="393"/>
      <c r="L410" s="392"/>
      <c r="M410" s="394"/>
      <c r="N410" s="395"/>
      <c r="O410" s="396"/>
      <c r="P410" s="397"/>
      <c r="Q410" s="398"/>
    </row>
    <row r="411" spans="1:17">
      <c r="A411" s="1542"/>
      <c r="B411" s="122">
        <v>7</v>
      </c>
      <c r="C411" s="390"/>
      <c r="D411" s="391"/>
      <c r="E411" s="391"/>
      <c r="F411" s="392"/>
      <c r="G411" s="392"/>
      <c r="H411" s="392"/>
      <c r="I411" s="392"/>
      <c r="J411" s="392"/>
      <c r="K411" s="393"/>
      <c r="L411" s="392"/>
      <c r="M411" s="394"/>
      <c r="N411" s="395"/>
      <c r="O411" s="396"/>
      <c r="P411" s="397"/>
      <c r="Q411" s="398"/>
    </row>
    <row r="412" spans="1:17">
      <c r="A412" s="1542"/>
      <c r="B412" s="122">
        <v>8</v>
      </c>
      <c r="C412" s="390"/>
      <c r="D412" s="391"/>
      <c r="E412" s="391"/>
      <c r="F412" s="392"/>
      <c r="G412" s="392"/>
      <c r="H412" s="392"/>
      <c r="I412" s="392"/>
      <c r="J412" s="392"/>
      <c r="K412" s="393"/>
      <c r="L412" s="392"/>
      <c r="M412" s="394"/>
      <c r="N412" s="395"/>
      <c r="O412" s="396"/>
      <c r="P412" s="397"/>
      <c r="Q412" s="398"/>
    </row>
    <row r="413" spans="1:17">
      <c r="A413" s="1542"/>
      <c r="B413" s="122">
        <v>9</v>
      </c>
      <c r="C413" s="390"/>
      <c r="D413" s="391"/>
      <c r="E413" s="391"/>
      <c r="F413" s="392"/>
      <c r="G413" s="392"/>
      <c r="H413" s="392"/>
      <c r="I413" s="392"/>
      <c r="J413" s="392"/>
      <c r="K413" s="393"/>
      <c r="L413" s="392"/>
      <c r="M413" s="394"/>
      <c r="N413" s="395"/>
      <c r="O413" s="396"/>
      <c r="P413" s="397"/>
      <c r="Q413" s="398"/>
    </row>
    <row r="414" spans="1:17" ht="12" thickBot="1">
      <c r="A414" s="1543"/>
      <c r="B414" s="131">
        <v>10</v>
      </c>
      <c r="C414" s="399"/>
      <c r="D414" s="400"/>
      <c r="E414" s="400"/>
      <c r="F414" s="401"/>
      <c r="G414" s="401"/>
      <c r="H414" s="401"/>
      <c r="I414" s="401"/>
      <c r="J414" s="401"/>
      <c r="K414" s="402"/>
      <c r="L414" s="401"/>
      <c r="M414" s="403"/>
      <c r="N414" s="404"/>
      <c r="O414" s="405"/>
      <c r="P414" s="406"/>
      <c r="Q414" s="407"/>
    </row>
    <row r="415" spans="1:17">
      <c r="A415" s="1498" t="s">
        <v>105</v>
      </c>
      <c r="B415" s="75">
        <v>1</v>
      </c>
      <c r="C415" s="1794" t="s">
        <v>588</v>
      </c>
      <c r="D415" s="1795">
        <v>50</v>
      </c>
      <c r="E415" s="1795">
        <v>1980</v>
      </c>
      <c r="F415" s="1726">
        <v>39.200000000000003</v>
      </c>
      <c r="G415" s="1726">
        <v>4.2329999999999997</v>
      </c>
      <c r="H415" s="1726">
        <v>8.1193399999999993</v>
      </c>
      <c r="I415" s="1726">
        <v>26.847663000000001</v>
      </c>
      <c r="J415" s="1726">
        <v>3015.29</v>
      </c>
      <c r="K415" s="1727">
        <v>26.847663000000001</v>
      </c>
      <c r="L415" s="1726">
        <v>3015.29</v>
      </c>
      <c r="M415" s="1728">
        <v>8.9038410899117508E-3</v>
      </c>
      <c r="N415" s="1729">
        <v>83.603000000000009</v>
      </c>
      <c r="O415" s="1730">
        <v>0.74438782663989222</v>
      </c>
      <c r="P415" s="1731">
        <v>534.23046539470511</v>
      </c>
      <c r="Q415" s="1732">
        <v>44.663269598393533</v>
      </c>
    </row>
    <row r="416" spans="1:17">
      <c r="A416" s="1499"/>
      <c r="B416" s="75">
        <v>2</v>
      </c>
      <c r="C416" s="1794" t="s">
        <v>589</v>
      </c>
      <c r="D416" s="1795">
        <v>41</v>
      </c>
      <c r="E416" s="1795">
        <v>1991</v>
      </c>
      <c r="F416" s="1726">
        <v>28.11</v>
      </c>
      <c r="G416" s="1726">
        <v>2.5499999999999998</v>
      </c>
      <c r="H416" s="1726">
        <v>6.4</v>
      </c>
      <c r="I416" s="1726">
        <v>19.159998999999999</v>
      </c>
      <c r="J416" s="1726">
        <v>2281.19</v>
      </c>
      <c r="K416" s="1727">
        <v>19.159998999999999</v>
      </c>
      <c r="L416" s="1726">
        <v>2281.19</v>
      </c>
      <c r="M416" s="1728">
        <v>8.3991245797149731E-3</v>
      </c>
      <c r="N416" s="1729">
        <v>83.603000000000009</v>
      </c>
      <c r="O416" s="1730">
        <v>0.70219201223791095</v>
      </c>
      <c r="P416" s="1731">
        <v>503.94747478289838</v>
      </c>
      <c r="Q416" s="1732">
        <v>42.131520734274659</v>
      </c>
    </row>
    <row r="417" spans="1:17">
      <c r="A417" s="1499"/>
      <c r="B417" s="75">
        <v>3</v>
      </c>
      <c r="C417" s="1794" t="s">
        <v>590</v>
      </c>
      <c r="D417" s="1795">
        <v>40</v>
      </c>
      <c r="E417" s="1795">
        <v>1987</v>
      </c>
      <c r="F417" s="1726">
        <v>28.937000000000001</v>
      </c>
      <c r="G417" s="1726">
        <v>3.927</v>
      </c>
      <c r="H417" s="1726">
        <v>6.4</v>
      </c>
      <c r="I417" s="1726">
        <v>18.609998000000001</v>
      </c>
      <c r="J417" s="1726">
        <v>2280.42</v>
      </c>
      <c r="K417" s="1727">
        <v>18.609998000000001</v>
      </c>
      <c r="L417" s="1726">
        <v>2280.42</v>
      </c>
      <c r="M417" s="1728">
        <v>8.1607765236228411E-3</v>
      </c>
      <c r="N417" s="1729">
        <v>83.603000000000009</v>
      </c>
      <c r="O417" s="1730">
        <v>0.68226539970444045</v>
      </c>
      <c r="P417" s="1731">
        <v>489.64659141737042</v>
      </c>
      <c r="Q417" s="1732">
        <v>40.935923982266424</v>
      </c>
    </row>
    <row r="418" spans="1:17">
      <c r="A418" s="1499"/>
      <c r="B418" s="75">
        <v>4</v>
      </c>
      <c r="C418" s="1794" t="s">
        <v>591</v>
      </c>
      <c r="D418" s="1795">
        <v>40</v>
      </c>
      <c r="E418" s="1795">
        <v>1981</v>
      </c>
      <c r="F418" s="1726">
        <v>31.47</v>
      </c>
      <c r="G418" s="1726">
        <v>3.1110000000000002</v>
      </c>
      <c r="H418" s="1726">
        <v>6.4</v>
      </c>
      <c r="I418" s="1726">
        <v>21.959001000000001</v>
      </c>
      <c r="J418" s="1726">
        <v>2251.3000000000002</v>
      </c>
      <c r="K418" s="1727">
        <v>21.959001000000001</v>
      </c>
      <c r="L418" s="1726">
        <v>2251.3000000000002</v>
      </c>
      <c r="M418" s="1728">
        <v>9.7539204015457733E-3</v>
      </c>
      <c r="N418" s="1729">
        <v>83.603000000000009</v>
      </c>
      <c r="O418" s="1730">
        <v>0.81545700733043136</v>
      </c>
      <c r="P418" s="1731">
        <v>585.23522409274642</v>
      </c>
      <c r="Q418" s="1732">
        <v>48.92742043982588</v>
      </c>
    </row>
    <row r="419" spans="1:17">
      <c r="A419" s="1499"/>
      <c r="B419" s="75">
        <v>5</v>
      </c>
      <c r="C419" s="1794" t="s">
        <v>592</v>
      </c>
      <c r="D419" s="1795">
        <v>50</v>
      </c>
      <c r="E419" s="1795">
        <v>1974</v>
      </c>
      <c r="F419" s="1726">
        <v>35.409999999999997</v>
      </c>
      <c r="G419" s="1726">
        <v>3.6720000000000002</v>
      </c>
      <c r="H419" s="1726">
        <v>8</v>
      </c>
      <c r="I419" s="1726">
        <v>23.738001000000001</v>
      </c>
      <c r="J419" s="1726">
        <v>2591.85</v>
      </c>
      <c r="K419" s="1727">
        <v>23.738001000000001</v>
      </c>
      <c r="L419" s="1726">
        <v>2591.85</v>
      </c>
      <c r="M419" s="1728">
        <v>9.1587094160541695E-3</v>
      </c>
      <c r="N419" s="1729">
        <v>83.603000000000009</v>
      </c>
      <c r="O419" s="1730">
        <v>0.76569558331037679</v>
      </c>
      <c r="P419" s="1731">
        <v>549.52256496325015</v>
      </c>
      <c r="Q419" s="1732">
        <v>45.941734998622607</v>
      </c>
    </row>
    <row r="420" spans="1:17">
      <c r="A420" s="1499"/>
      <c r="B420" s="75">
        <v>6</v>
      </c>
      <c r="C420" s="1794" t="s">
        <v>593</v>
      </c>
      <c r="D420" s="1795">
        <v>46</v>
      </c>
      <c r="E420" s="1795">
        <v>1988</v>
      </c>
      <c r="F420" s="1726">
        <v>28.539000000000001</v>
      </c>
      <c r="G420" s="1726">
        <v>1.73451</v>
      </c>
      <c r="H420" s="1726">
        <v>0.46</v>
      </c>
      <c r="I420" s="1726">
        <v>26.34449</v>
      </c>
      <c r="J420" s="1726">
        <v>2184.25</v>
      </c>
      <c r="K420" s="1727">
        <v>26.34449</v>
      </c>
      <c r="L420" s="1726">
        <v>2184.25</v>
      </c>
      <c r="M420" s="1728">
        <v>1.2061114799130137E-2</v>
      </c>
      <c r="N420" s="1729">
        <v>83.603000000000009</v>
      </c>
      <c r="O420" s="1730">
        <v>1.0083453805516769</v>
      </c>
      <c r="P420" s="1731">
        <v>723.66688794780816</v>
      </c>
      <c r="Q420" s="1732">
        <v>60.50072283310061</v>
      </c>
    </row>
    <row r="421" spans="1:17">
      <c r="A421" s="1499"/>
      <c r="B421" s="75">
        <v>7</v>
      </c>
      <c r="C421" s="903"/>
      <c r="D421" s="904"/>
      <c r="E421" s="904"/>
      <c r="F421" s="905"/>
      <c r="G421" s="905"/>
      <c r="H421" s="905"/>
      <c r="I421" s="905"/>
      <c r="J421" s="905"/>
      <c r="K421" s="906"/>
      <c r="L421" s="905"/>
      <c r="M421" s="907"/>
      <c r="N421" s="908"/>
      <c r="O421" s="909"/>
      <c r="P421" s="910"/>
      <c r="Q421" s="911"/>
    </row>
    <row r="422" spans="1:17">
      <c r="A422" s="1499"/>
      <c r="B422" s="75">
        <v>8</v>
      </c>
      <c r="C422" s="903"/>
      <c r="D422" s="904"/>
      <c r="E422" s="904"/>
      <c r="F422" s="905"/>
      <c r="G422" s="905"/>
      <c r="H422" s="905"/>
      <c r="I422" s="905"/>
      <c r="J422" s="905"/>
      <c r="K422" s="906"/>
      <c r="L422" s="905"/>
      <c r="M422" s="907"/>
      <c r="N422" s="908"/>
      <c r="O422" s="909"/>
      <c r="P422" s="910"/>
      <c r="Q422" s="911"/>
    </row>
    <row r="423" spans="1:17">
      <c r="A423" s="1499"/>
      <c r="B423" s="75">
        <v>9</v>
      </c>
      <c r="C423" s="903"/>
      <c r="D423" s="904"/>
      <c r="E423" s="904"/>
      <c r="F423" s="905"/>
      <c r="G423" s="905"/>
      <c r="H423" s="905"/>
      <c r="I423" s="905"/>
      <c r="J423" s="905"/>
      <c r="K423" s="906"/>
      <c r="L423" s="905"/>
      <c r="M423" s="907"/>
      <c r="N423" s="908"/>
      <c r="O423" s="909"/>
      <c r="P423" s="910"/>
      <c r="Q423" s="911"/>
    </row>
    <row r="424" spans="1:17" ht="12" thickBot="1">
      <c r="A424" s="1499"/>
      <c r="B424" s="141">
        <v>10</v>
      </c>
      <c r="C424" s="912"/>
      <c r="D424" s="913"/>
      <c r="E424" s="913"/>
      <c r="F424" s="905"/>
      <c r="G424" s="914"/>
      <c r="H424" s="914"/>
      <c r="I424" s="914"/>
      <c r="J424" s="914"/>
      <c r="K424" s="915"/>
      <c r="L424" s="914"/>
      <c r="M424" s="916"/>
      <c r="N424" s="917"/>
      <c r="O424" s="918"/>
      <c r="P424" s="919"/>
      <c r="Q424" s="920"/>
    </row>
    <row r="425" spans="1:17">
      <c r="A425" s="1506" t="s">
        <v>114</v>
      </c>
      <c r="B425" s="142">
        <v>1</v>
      </c>
      <c r="C425" s="1742" t="s">
        <v>594</v>
      </c>
      <c r="D425" s="1743">
        <v>45</v>
      </c>
      <c r="E425" s="1743">
        <v>1985</v>
      </c>
      <c r="F425" s="1744">
        <v>37.734999999999999</v>
      </c>
      <c r="G425" s="1744">
        <v>4.2839999999999998</v>
      </c>
      <c r="H425" s="1744">
        <v>7.1407999999999996</v>
      </c>
      <c r="I425" s="1744">
        <v>26.310200999999999</v>
      </c>
      <c r="J425" s="1744">
        <v>2334.15</v>
      </c>
      <c r="K425" s="1745">
        <v>26.310200999999999</v>
      </c>
      <c r="L425" s="1744">
        <v>2334.15</v>
      </c>
      <c r="M425" s="1746">
        <v>1.1271855279223699E-2</v>
      </c>
      <c r="N425" s="1747">
        <v>83.603000000000009</v>
      </c>
      <c r="O425" s="1748">
        <v>0.94236091690893897</v>
      </c>
      <c r="P425" s="1749">
        <v>676.31131675342192</v>
      </c>
      <c r="Q425" s="1750">
        <v>56.541655014536339</v>
      </c>
    </row>
    <row r="426" spans="1:17">
      <c r="A426" s="1507"/>
      <c r="B426" s="143">
        <v>2</v>
      </c>
      <c r="C426" s="1751" t="s">
        <v>595</v>
      </c>
      <c r="D426" s="1752">
        <v>22</v>
      </c>
      <c r="E426" s="1752">
        <v>1989</v>
      </c>
      <c r="F426" s="1753">
        <v>17.649000000000001</v>
      </c>
      <c r="G426" s="1753">
        <v>1.887</v>
      </c>
      <c r="H426" s="1753">
        <v>3.52</v>
      </c>
      <c r="I426" s="1753">
        <v>12.242001</v>
      </c>
      <c r="J426" s="1753">
        <v>1148.3</v>
      </c>
      <c r="K426" s="1754">
        <v>12.242001</v>
      </c>
      <c r="L426" s="1753">
        <v>1148.3</v>
      </c>
      <c r="M426" s="1755">
        <v>1.0660977967430115E-2</v>
      </c>
      <c r="N426" s="1756">
        <v>83.603000000000009</v>
      </c>
      <c r="O426" s="1757">
        <v>0.89128974101106007</v>
      </c>
      <c r="P426" s="1758">
        <v>639.65867804580694</v>
      </c>
      <c r="Q426" s="1759">
        <v>53.477384460663608</v>
      </c>
    </row>
    <row r="427" spans="1:17">
      <c r="A427" s="1507"/>
      <c r="B427" s="143">
        <v>3</v>
      </c>
      <c r="C427" s="1751" t="s">
        <v>596</v>
      </c>
      <c r="D427" s="1752">
        <v>45</v>
      </c>
      <c r="E427" s="1752">
        <v>1979</v>
      </c>
      <c r="F427" s="1753">
        <v>36.557000000000002</v>
      </c>
      <c r="G427" s="1753">
        <v>3.4169999999999998</v>
      </c>
      <c r="H427" s="1753">
        <v>7.2</v>
      </c>
      <c r="I427" s="1753">
        <v>25.940000999999999</v>
      </c>
      <c r="J427" s="1753">
        <v>2335.3000000000002</v>
      </c>
      <c r="K427" s="1754">
        <v>25.940000999999999</v>
      </c>
      <c r="L427" s="1753">
        <v>2335.3000000000002</v>
      </c>
      <c r="M427" s="1755">
        <v>1.1107781013146061E-2</v>
      </c>
      <c r="N427" s="1756">
        <v>83.603000000000009</v>
      </c>
      <c r="O427" s="1757">
        <v>0.92864381604205026</v>
      </c>
      <c r="P427" s="1758">
        <v>666.46686078876371</v>
      </c>
      <c r="Q427" s="1759">
        <v>55.71862896252302</v>
      </c>
    </row>
    <row r="428" spans="1:17">
      <c r="A428" s="1507"/>
      <c r="B428" s="143">
        <v>4</v>
      </c>
      <c r="C428" s="1751" t="s">
        <v>597</v>
      </c>
      <c r="D428" s="1752">
        <v>40</v>
      </c>
      <c r="E428" s="1752">
        <v>1973</v>
      </c>
      <c r="F428" s="1753">
        <v>38.212000000000003</v>
      </c>
      <c r="G428" s="1753">
        <v>3.0089999999999999</v>
      </c>
      <c r="H428" s="1753">
        <v>6.4</v>
      </c>
      <c r="I428" s="1753">
        <v>28.803000000000001</v>
      </c>
      <c r="J428" s="1753">
        <v>2247.54</v>
      </c>
      <c r="K428" s="1754">
        <v>28.803000000000001</v>
      </c>
      <c r="L428" s="1753">
        <v>2247.54</v>
      </c>
      <c r="M428" s="1755">
        <v>1.2815344776956139E-2</v>
      </c>
      <c r="N428" s="1756">
        <v>83.603000000000009</v>
      </c>
      <c r="O428" s="1757">
        <v>1.0714012693878643</v>
      </c>
      <c r="P428" s="1758">
        <v>768.92068661736835</v>
      </c>
      <c r="Q428" s="1759">
        <v>64.284076163271848</v>
      </c>
    </row>
    <row r="429" spans="1:17">
      <c r="A429" s="1507"/>
      <c r="B429" s="143">
        <v>5</v>
      </c>
      <c r="C429" s="1751" t="s">
        <v>598</v>
      </c>
      <c r="D429" s="1752">
        <v>55</v>
      </c>
      <c r="E429" s="1752">
        <v>1968</v>
      </c>
      <c r="F429" s="1753">
        <v>43.689</v>
      </c>
      <c r="G429" s="1753">
        <v>3.8250000000000002</v>
      </c>
      <c r="H429" s="1753">
        <v>8.8000000000000007</v>
      </c>
      <c r="I429" s="1753">
        <v>31.063998000000002</v>
      </c>
      <c r="J429" s="1753">
        <v>2493.39</v>
      </c>
      <c r="K429" s="1754">
        <v>31.063998000000002</v>
      </c>
      <c r="L429" s="1753">
        <v>2493.39</v>
      </c>
      <c r="M429" s="1755">
        <v>1.2458539578645941E-2</v>
      </c>
      <c r="N429" s="1756">
        <v>83.603000000000009</v>
      </c>
      <c r="O429" s="1757">
        <v>1.0415712843935367</v>
      </c>
      <c r="P429" s="1758">
        <v>747.5123747187564</v>
      </c>
      <c r="Q429" s="1759">
        <v>62.494277063612202</v>
      </c>
    </row>
    <row r="430" spans="1:17">
      <c r="A430" s="1507"/>
      <c r="B430" s="143">
        <v>6</v>
      </c>
      <c r="C430" s="1751" t="s">
        <v>599</v>
      </c>
      <c r="D430" s="1752">
        <v>22</v>
      </c>
      <c r="E430" s="1752">
        <v>1991</v>
      </c>
      <c r="F430" s="1753">
        <v>20.536999999999999</v>
      </c>
      <c r="G430" s="1753">
        <v>1.9890000000000001</v>
      </c>
      <c r="H430" s="1753">
        <v>3.52</v>
      </c>
      <c r="I430" s="1753">
        <v>15.028</v>
      </c>
      <c r="J430" s="1753">
        <v>1164.8399999999999</v>
      </c>
      <c r="K430" s="1754">
        <v>15.028</v>
      </c>
      <c r="L430" s="1753">
        <v>1164.8399999999999</v>
      </c>
      <c r="M430" s="1755">
        <v>1.2901342673671922E-2</v>
      </c>
      <c r="N430" s="1756">
        <v>83.603000000000009</v>
      </c>
      <c r="O430" s="1757">
        <v>1.0785909515469938</v>
      </c>
      <c r="P430" s="1758">
        <v>774.08056042031524</v>
      </c>
      <c r="Q430" s="1759">
        <v>64.715457092819619</v>
      </c>
    </row>
    <row r="431" spans="1:17">
      <c r="A431" s="1507"/>
      <c r="B431" s="143">
        <v>7</v>
      </c>
      <c r="C431" s="1751" t="s">
        <v>600</v>
      </c>
      <c r="D431" s="1752">
        <v>40</v>
      </c>
      <c r="E431" s="1752">
        <v>1972</v>
      </c>
      <c r="F431" s="1753">
        <v>39.826999999999998</v>
      </c>
      <c r="G431" s="1753">
        <v>3.2130000000000001</v>
      </c>
      <c r="H431" s="1753">
        <v>6.4</v>
      </c>
      <c r="I431" s="1753">
        <v>30.214001</v>
      </c>
      <c r="J431" s="1753">
        <v>2236.87</v>
      </c>
      <c r="K431" s="1754">
        <v>30.214001</v>
      </c>
      <c r="L431" s="1753">
        <v>2236.87</v>
      </c>
      <c r="M431" s="1755">
        <v>1.3507267297607818E-2</v>
      </c>
      <c r="N431" s="1756">
        <v>83.603000000000009</v>
      </c>
      <c r="O431" s="1757">
        <v>1.1292480678819066</v>
      </c>
      <c r="P431" s="1758">
        <v>810.43603785646917</v>
      </c>
      <c r="Q431" s="1759">
        <v>67.754884072914393</v>
      </c>
    </row>
    <row r="432" spans="1:17">
      <c r="A432" s="1507"/>
      <c r="B432" s="143">
        <v>8</v>
      </c>
      <c r="C432" s="1751" t="s">
        <v>601</v>
      </c>
      <c r="D432" s="1752">
        <v>22</v>
      </c>
      <c r="E432" s="1752">
        <v>1992</v>
      </c>
      <c r="F432" s="1753">
        <v>20.84</v>
      </c>
      <c r="G432" s="1753">
        <v>1.7835719999999999</v>
      </c>
      <c r="H432" s="1753">
        <v>3.52</v>
      </c>
      <c r="I432" s="1753">
        <v>15.536426000000001</v>
      </c>
      <c r="J432" s="1753">
        <v>1158.3800000000001</v>
      </c>
      <c r="K432" s="1754">
        <v>15.536426000000001</v>
      </c>
      <c r="L432" s="1753">
        <v>1158.3800000000001</v>
      </c>
      <c r="M432" s="1755">
        <v>1.3412201522816346E-2</v>
      </c>
      <c r="N432" s="1756">
        <v>83.603000000000009</v>
      </c>
      <c r="O432" s="1757">
        <v>1.1213002839120152</v>
      </c>
      <c r="P432" s="1758">
        <v>804.73209136898072</v>
      </c>
      <c r="Q432" s="1759">
        <v>67.278017034720904</v>
      </c>
    </row>
    <row r="433" spans="1:17">
      <c r="A433" s="1507"/>
      <c r="B433" s="143">
        <v>9</v>
      </c>
      <c r="C433" s="1751" t="s">
        <v>602</v>
      </c>
      <c r="D433" s="1752">
        <v>46</v>
      </c>
      <c r="E433" s="1752">
        <v>1981</v>
      </c>
      <c r="F433" s="1753">
        <v>40.323</v>
      </c>
      <c r="G433" s="1753">
        <v>3.2837369999999999</v>
      </c>
      <c r="H433" s="1753">
        <v>7.2</v>
      </c>
      <c r="I433" s="1753">
        <v>29.839266000000002</v>
      </c>
      <c r="J433" s="1753">
        <v>2273.52</v>
      </c>
      <c r="K433" s="1754">
        <v>29.839266000000002</v>
      </c>
      <c r="L433" s="1753">
        <v>2273.52</v>
      </c>
      <c r="M433" s="1755">
        <v>1.3124699144938247E-2</v>
      </c>
      <c r="N433" s="1756">
        <v>83.603000000000009</v>
      </c>
      <c r="O433" s="1757">
        <v>1.0972642226142724</v>
      </c>
      <c r="P433" s="1758">
        <v>787.48194869629481</v>
      </c>
      <c r="Q433" s="1759">
        <v>65.835853356856347</v>
      </c>
    </row>
    <row r="434" spans="1:17" ht="12" thickBot="1">
      <c r="A434" s="1508"/>
      <c r="B434" s="144">
        <v>10</v>
      </c>
      <c r="C434" s="1760"/>
      <c r="D434" s="1761"/>
      <c r="E434" s="1761"/>
      <c r="F434" s="1753"/>
      <c r="G434" s="1762"/>
      <c r="H434" s="1762"/>
      <c r="I434" s="1762"/>
      <c r="J434" s="1762"/>
      <c r="K434" s="1763"/>
      <c r="L434" s="1762"/>
      <c r="M434" s="1796"/>
      <c r="N434" s="1764"/>
      <c r="O434" s="1765"/>
      <c r="P434" s="1766"/>
      <c r="Q434" s="1767"/>
    </row>
    <row r="435" spans="1:17">
      <c r="A435" s="1500" t="s">
        <v>124</v>
      </c>
      <c r="B435" s="17">
        <v>1</v>
      </c>
      <c r="C435" s="1768" t="s">
        <v>603</v>
      </c>
      <c r="D435" s="1769">
        <v>5</v>
      </c>
      <c r="E435" s="1769">
        <v>1962</v>
      </c>
      <c r="F435" s="1797">
        <v>2.992</v>
      </c>
      <c r="G435" s="1798">
        <v>0</v>
      </c>
      <c r="H435" s="1798">
        <v>0</v>
      </c>
      <c r="I435" s="1798">
        <v>2.9919989999999999</v>
      </c>
      <c r="J435" s="1779">
        <v>187.09</v>
      </c>
      <c r="K435" s="1780">
        <v>2.9919989999999999</v>
      </c>
      <c r="L435" s="1770">
        <v>187.09</v>
      </c>
      <c r="M435" s="1772">
        <v>1.5992297824576406E-2</v>
      </c>
      <c r="N435" s="1773">
        <v>83.603000000000009</v>
      </c>
      <c r="O435" s="1774">
        <v>1.3370040750280614</v>
      </c>
      <c r="P435" s="1775">
        <v>959.53786947458445</v>
      </c>
      <c r="Q435" s="1776">
        <v>80.22024450168368</v>
      </c>
    </row>
    <row r="436" spans="1:17">
      <c r="A436" s="1501"/>
      <c r="B436" s="18">
        <v>2</v>
      </c>
      <c r="C436" s="1777" t="s">
        <v>604</v>
      </c>
      <c r="D436" s="1778">
        <v>7</v>
      </c>
      <c r="E436" s="1778">
        <v>1989</v>
      </c>
      <c r="F436" s="1779">
        <v>8.1809999999999992</v>
      </c>
      <c r="G436" s="1779">
        <v>0</v>
      </c>
      <c r="H436" s="1779">
        <v>0</v>
      </c>
      <c r="I436" s="1779">
        <v>8.1809989999999999</v>
      </c>
      <c r="J436" s="1779">
        <v>461.34</v>
      </c>
      <c r="K436" s="1780">
        <v>8.1809989999999999</v>
      </c>
      <c r="L436" s="1779">
        <v>461.34</v>
      </c>
      <c r="M436" s="1781">
        <v>1.7733123076256123E-2</v>
      </c>
      <c r="N436" s="1782">
        <v>83.603000000000009</v>
      </c>
      <c r="O436" s="1783">
        <v>1.4825422885442407</v>
      </c>
      <c r="P436" s="1784">
        <v>1063.9873845753673</v>
      </c>
      <c r="Q436" s="1785">
        <v>88.952537312654442</v>
      </c>
    </row>
    <row r="437" spans="1:17">
      <c r="A437" s="1501"/>
      <c r="B437" s="18">
        <v>3</v>
      </c>
      <c r="C437" s="1777" t="s">
        <v>605</v>
      </c>
      <c r="D437" s="1778">
        <v>6</v>
      </c>
      <c r="E437" s="1778">
        <v>1910</v>
      </c>
      <c r="F437" s="1779">
        <v>6.734</v>
      </c>
      <c r="G437" s="1779">
        <v>0.45900000000000002</v>
      </c>
      <c r="H437" s="1779">
        <v>0.96</v>
      </c>
      <c r="I437" s="1779">
        <v>5.3150000000000004</v>
      </c>
      <c r="J437" s="1779">
        <v>303.89999999999998</v>
      </c>
      <c r="K437" s="1780">
        <v>5.3150000000000004</v>
      </c>
      <c r="L437" s="1779">
        <v>303.89999999999998</v>
      </c>
      <c r="M437" s="1781">
        <v>1.7489305692662063E-2</v>
      </c>
      <c r="N437" s="1782">
        <v>83.603000000000009</v>
      </c>
      <c r="O437" s="1783">
        <v>1.4621584238236267</v>
      </c>
      <c r="P437" s="1784">
        <v>1049.3583415597238</v>
      </c>
      <c r="Q437" s="1785">
        <v>87.729505429417614</v>
      </c>
    </row>
    <row r="438" spans="1:17">
      <c r="A438" s="1501"/>
      <c r="B438" s="18">
        <v>4</v>
      </c>
      <c r="C438" s="1777" t="s">
        <v>606</v>
      </c>
      <c r="D438" s="1778">
        <v>13</v>
      </c>
      <c r="E438" s="1778">
        <v>1900</v>
      </c>
      <c r="F438" s="1779">
        <v>10.167999999999999</v>
      </c>
      <c r="G438" s="1779">
        <v>0.28916999999999998</v>
      </c>
      <c r="H438" s="1779">
        <v>1.92</v>
      </c>
      <c r="I438" s="1779">
        <v>7.9588299999999998</v>
      </c>
      <c r="J438" s="1779">
        <v>485.29</v>
      </c>
      <c r="K438" s="1780">
        <v>7.9588299999999998</v>
      </c>
      <c r="L438" s="1779">
        <v>485.29</v>
      </c>
      <c r="M438" s="1781">
        <v>1.6400152486142305E-2</v>
      </c>
      <c r="N438" s="1782">
        <v>83.603000000000009</v>
      </c>
      <c r="O438" s="1783">
        <v>1.3711019482989553</v>
      </c>
      <c r="P438" s="1784">
        <v>984.00914916853833</v>
      </c>
      <c r="Q438" s="1785">
        <v>82.266116897937323</v>
      </c>
    </row>
    <row r="439" spans="1:17">
      <c r="A439" s="1501"/>
      <c r="B439" s="18">
        <v>5</v>
      </c>
      <c r="C439" s="1777" t="s">
        <v>607</v>
      </c>
      <c r="D439" s="1778">
        <v>6</v>
      </c>
      <c r="E439" s="1778">
        <v>1930</v>
      </c>
      <c r="F439" s="1779">
        <v>6.7729999999999997</v>
      </c>
      <c r="G439" s="1779">
        <v>0.51</v>
      </c>
      <c r="H439" s="1779">
        <v>0.8</v>
      </c>
      <c r="I439" s="1779">
        <v>5.4630000000000001</v>
      </c>
      <c r="J439" s="1779">
        <v>266.7</v>
      </c>
      <c r="K439" s="1780">
        <v>5.4630000000000001</v>
      </c>
      <c r="L439" s="1779">
        <v>266.7</v>
      </c>
      <c r="M439" s="1781">
        <v>2.0483689538807651E-2</v>
      </c>
      <c r="N439" s="1782">
        <v>83.603000000000009</v>
      </c>
      <c r="O439" s="1783">
        <v>1.7124978965129363</v>
      </c>
      <c r="P439" s="1784">
        <v>1229.0213723284592</v>
      </c>
      <c r="Q439" s="1785">
        <v>102.74987379077618</v>
      </c>
    </row>
    <row r="440" spans="1:17">
      <c r="A440" s="1501"/>
      <c r="B440" s="18">
        <v>6</v>
      </c>
      <c r="C440" s="1777" t="s">
        <v>604</v>
      </c>
      <c r="D440" s="1778">
        <v>7</v>
      </c>
      <c r="E440" s="1778">
        <v>1989</v>
      </c>
      <c r="F440" s="1779">
        <v>5.22</v>
      </c>
      <c r="G440" s="1779">
        <v>0</v>
      </c>
      <c r="H440" s="1779">
        <v>0</v>
      </c>
      <c r="I440" s="1779">
        <v>5.22</v>
      </c>
      <c r="J440" s="1779">
        <v>461.34</v>
      </c>
      <c r="K440" s="1780">
        <v>5.22</v>
      </c>
      <c r="L440" s="1779">
        <v>461.34</v>
      </c>
      <c r="M440" s="1781">
        <v>1.131486539211861E-2</v>
      </c>
      <c r="N440" s="1782">
        <v>79.352000000000004</v>
      </c>
      <c r="O440" s="1783">
        <v>0.89785719859539603</v>
      </c>
      <c r="P440" s="1784">
        <v>678.89192352711655</v>
      </c>
      <c r="Q440" s="1785">
        <v>53.871431915723754</v>
      </c>
    </row>
    <row r="441" spans="1:17">
      <c r="A441" s="1501"/>
      <c r="B441" s="18">
        <v>7</v>
      </c>
      <c r="C441" s="1777" t="s">
        <v>605</v>
      </c>
      <c r="D441" s="1778">
        <v>6</v>
      </c>
      <c r="E441" s="1778">
        <v>1910</v>
      </c>
      <c r="F441" s="1779">
        <v>5.5620000000000003</v>
      </c>
      <c r="G441" s="1779">
        <v>0.30599999999999999</v>
      </c>
      <c r="H441" s="1779">
        <v>0.96</v>
      </c>
      <c r="I441" s="1779">
        <v>4.2959990000000001</v>
      </c>
      <c r="J441" s="1779">
        <v>303.89999999999998</v>
      </c>
      <c r="K441" s="1780">
        <v>4.2959990000000001</v>
      </c>
      <c r="L441" s="1779">
        <v>303.89999999999998</v>
      </c>
      <c r="M441" s="1781">
        <v>1.4136225732148735E-2</v>
      </c>
      <c r="N441" s="1782">
        <v>79.352000000000004</v>
      </c>
      <c r="O441" s="1783">
        <v>1.1217377842974665</v>
      </c>
      <c r="P441" s="1784">
        <v>848.17354392892412</v>
      </c>
      <c r="Q441" s="1785">
        <v>67.304267057847994</v>
      </c>
    </row>
    <row r="442" spans="1:17">
      <c r="A442" s="1501"/>
      <c r="B442" s="18">
        <v>8</v>
      </c>
      <c r="C442" s="1777" t="s">
        <v>606</v>
      </c>
      <c r="D442" s="1778">
        <v>13</v>
      </c>
      <c r="E442" s="1778">
        <v>1900</v>
      </c>
      <c r="F442" s="1779">
        <v>9.8629999999999995</v>
      </c>
      <c r="G442" s="1779">
        <v>0.33313199999999998</v>
      </c>
      <c r="H442" s="1779">
        <v>1.92</v>
      </c>
      <c r="I442" s="1779">
        <v>7.6098679999999996</v>
      </c>
      <c r="J442" s="1779">
        <v>485.29</v>
      </c>
      <c r="K442" s="1780">
        <v>7.6098679999999996</v>
      </c>
      <c r="L442" s="1779">
        <v>485.29</v>
      </c>
      <c r="M442" s="1781">
        <v>1.5681073172742071E-2</v>
      </c>
      <c r="N442" s="1782">
        <v>79.352000000000004</v>
      </c>
      <c r="O442" s="1783">
        <v>1.2443245184034288</v>
      </c>
      <c r="P442" s="1784">
        <v>940.8643903645243</v>
      </c>
      <c r="Q442" s="1785">
        <v>74.659471104205736</v>
      </c>
    </row>
    <row r="443" spans="1:17">
      <c r="A443" s="1501"/>
      <c r="B443" s="18">
        <v>9</v>
      </c>
      <c r="C443" s="1777" t="s">
        <v>607</v>
      </c>
      <c r="D443" s="1778">
        <v>6</v>
      </c>
      <c r="E443" s="1778">
        <v>1930</v>
      </c>
      <c r="F443" s="1779">
        <v>5.2220000000000004</v>
      </c>
      <c r="G443" s="1779">
        <v>0.10199999999999999</v>
      </c>
      <c r="H443" s="1779">
        <v>0.8</v>
      </c>
      <c r="I443" s="1779">
        <v>4.3200010000000004</v>
      </c>
      <c r="J443" s="1779">
        <v>266.7</v>
      </c>
      <c r="K443" s="1780">
        <v>4.3200010000000004</v>
      </c>
      <c r="L443" s="1779">
        <v>266.7</v>
      </c>
      <c r="M443" s="1781">
        <v>1.6197979002624673E-2</v>
      </c>
      <c r="N443" s="1782">
        <v>79.352000000000004</v>
      </c>
      <c r="O443" s="1783">
        <v>1.285342029816273</v>
      </c>
      <c r="P443" s="1784">
        <v>971.87874015748037</v>
      </c>
      <c r="Q443" s="1785">
        <v>77.12052178897639</v>
      </c>
    </row>
    <row r="444" spans="1:17" ht="12.75" thickBot="1">
      <c r="A444" s="1502"/>
      <c r="B444" s="233">
        <v>10</v>
      </c>
      <c r="C444" s="569"/>
      <c r="D444" s="570"/>
      <c r="E444" s="570"/>
      <c r="F444" s="571"/>
      <c r="G444" s="571"/>
      <c r="H444" s="571"/>
      <c r="I444" s="571"/>
      <c r="J444" s="571"/>
      <c r="K444" s="572"/>
      <c r="L444" s="571"/>
      <c r="M444" s="573"/>
      <c r="N444" s="574"/>
      <c r="O444" s="575"/>
      <c r="P444" s="576"/>
      <c r="Q444" s="577"/>
    </row>
    <row r="445" spans="1:17">
      <c r="F445" s="77"/>
      <c r="G445" s="77"/>
      <c r="H445" s="77"/>
      <c r="I445" s="77"/>
    </row>
    <row r="446" spans="1:17" ht="15">
      <c r="A446" s="1477" t="s">
        <v>199</v>
      </c>
      <c r="B446" s="1477"/>
      <c r="C446" s="1477"/>
      <c r="D446" s="1477"/>
      <c r="E446" s="1477"/>
      <c r="F446" s="1477"/>
      <c r="G446" s="1477"/>
      <c r="H446" s="1477"/>
      <c r="I446" s="1477"/>
      <c r="J446" s="1477"/>
      <c r="K446" s="1477"/>
      <c r="L446" s="1477"/>
      <c r="M446" s="1477"/>
      <c r="N446" s="1477"/>
      <c r="O446" s="1477"/>
      <c r="P446" s="1477"/>
      <c r="Q446" s="1477"/>
    </row>
    <row r="447" spans="1:17" ht="13.5" thickBot="1">
      <c r="A447" s="747"/>
      <c r="B447" s="747"/>
      <c r="C447" s="747"/>
      <c r="D447" s="747"/>
      <c r="E447" s="1420" t="s">
        <v>323</v>
      </c>
      <c r="F447" s="1420"/>
      <c r="G447" s="1420"/>
      <c r="H447" s="1420"/>
      <c r="I447" s="747">
        <v>5.4</v>
      </c>
      <c r="J447" s="747" t="s">
        <v>322</v>
      </c>
      <c r="K447" s="747" t="s">
        <v>324</v>
      </c>
      <c r="L447" s="748">
        <v>379.3</v>
      </c>
      <c r="M447" s="747"/>
      <c r="N447" s="747"/>
      <c r="O447" s="747"/>
      <c r="P447" s="747"/>
      <c r="Q447" s="747"/>
    </row>
    <row r="448" spans="1:17">
      <c r="A448" s="1479" t="s">
        <v>1</v>
      </c>
      <c r="B448" s="1423" t="s">
        <v>0</v>
      </c>
      <c r="C448" s="1425" t="s">
        <v>2</v>
      </c>
      <c r="D448" s="1425" t="s">
        <v>3</v>
      </c>
      <c r="E448" s="1425" t="s">
        <v>11</v>
      </c>
      <c r="F448" s="1428" t="s">
        <v>12</v>
      </c>
      <c r="G448" s="1429"/>
      <c r="H448" s="1429"/>
      <c r="I448" s="1430"/>
      <c r="J448" s="1425" t="s">
        <v>4</v>
      </c>
      <c r="K448" s="1425" t="s">
        <v>13</v>
      </c>
      <c r="L448" s="1425" t="s">
        <v>5</v>
      </c>
      <c r="M448" s="1425" t="s">
        <v>6</v>
      </c>
      <c r="N448" s="1425" t="s">
        <v>14</v>
      </c>
      <c r="O448" s="1452" t="s">
        <v>15</v>
      </c>
      <c r="P448" s="1425" t="s">
        <v>22</v>
      </c>
      <c r="Q448" s="1433" t="s">
        <v>23</v>
      </c>
    </row>
    <row r="449" spans="1:17" ht="33.75">
      <c r="A449" s="1480"/>
      <c r="B449" s="1424"/>
      <c r="C449" s="1426"/>
      <c r="D449" s="1427"/>
      <c r="E449" s="1427"/>
      <c r="F449" s="15" t="s">
        <v>16</v>
      </c>
      <c r="G449" s="15" t="s">
        <v>17</v>
      </c>
      <c r="H449" s="15" t="s">
        <v>18</v>
      </c>
      <c r="I449" s="15" t="s">
        <v>19</v>
      </c>
      <c r="J449" s="1427"/>
      <c r="K449" s="1427"/>
      <c r="L449" s="1427"/>
      <c r="M449" s="1427"/>
      <c r="N449" s="1427"/>
      <c r="O449" s="1453"/>
      <c r="P449" s="1427"/>
      <c r="Q449" s="1434"/>
    </row>
    <row r="450" spans="1:17">
      <c r="A450" s="1481"/>
      <c r="B450" s="1482"/>
      <c r="C450" s="1427"/>
      <c r="D450" s="87" t="s">
        <v>7</v>
      </c>
      <c r="E450" s="87" t="s">
        <v>8</v>
      </c>
      <c r="F450" s="87" t="s">
        <v>9</v>
      </c>
      <c r="G450" s="87" t="s">
        <v>9</v>
      </c>
      <c r="H450" s="87" t="s">
        <v>9</v>
      </c>
      <c r="I450" s="87" t="s">
        <v>9</v>
      </c>
      <c r="J450" s="87" t="s">
        <v>20</v>
      </c>
      <c r="K450" s="87" t="s">
        <v>9</v>
      </c>
      <c r="L450" s="87" t="s">
        <v>20</v>
      </c>
      <c r="M450" s="87" t="s">
        <v>69</v>
      </c>
      <c r="N450" s="87" t="s">
        <v>359</v>
      </c>
      <c r="O450" s="87" t="s">
        <v>360</v>
      </c>
      <c r="P450" s="88" t="s">
        <v>24</v>
      </c>
      <c r="Q450" s="89" t="s">
        <v>361</v>
      </c>
    </row>
    <row r="451" spans="1:17" ht="12" thickBot="1">
      <c r="A451" s="90">
        <v>1</v>
      </c>
      <c r="B451" s="91">
        <v>2</v>
      </c>
      <c r="C451" s="92">
        <v>3</v>
      </c>
      <c r="D451" s="93">
        <v>4</v>
      </c>
      <c r="E451" s="93">
        <v>5</v>
      </c>
      <c r="F451" s="93">
        <v>6</v>
      </c>
      <c r="G451" s="93">
        <v>7</v>
      </c>
      <c r="H451" s="93">
        <v>8</v>
      </c>
      <c r="I451" s="93">
        <v>9</v>
      </c>
      <c r="J451" s="93">
        <v>10</v>
      </c>
      <c r="K451" s="93">
        <v>11</v>
      </c>
      <c r="L451" s="92">
        <v>12</v>
      </c>
      <c r="M451" s="93">
        <v>13</v>
      </c>
      <c r="N451" s="93">
        <v>14</v>
      </c>
      <c r="O451" s="94">
        <v>15</v>
      </c>
      <c r="P451" s="92">
        <v>16</v>
      </c>
      <c r="Q451" s="95">
        <v>17</v>
      </c>
    </row>
    <row r="452" spans="1:17">
      <c r="A452" s="1493" t="s">
        <v>79</v>
      </c>
      <c r="B452" s="232">
        <v>1</v>
      </c>
      <c r="C452" s="1704" t="s">
        <v>376</v>
      </c>
      <c r="D452" s="1705">
        <v>36</v>
      </c>
      <c r="E452" s="1705">
        <v>1972</v>
      </c>
      <c r="F452" s="1706">
        <v>9.8849999999999998</v>
      </c>
      <c r="G452" s="1707">
        <v>3.6274259999999998</v>
      </c>
      <c r="H452" s="1707">
        <v>5.76</v>
      </c>
      <c r="I452" s="1707">
        <v>0.49757800000000002</v>
      </c>
      <c r="J452" s="1707">
        <v>1508.84</v>
      </c>
      <c r="K452" s="1708">
        <v>0.49757800000000002</v>
      </c>
      <c r="L452" s="1707">
        <v>1508.84</v>
      </c>
      <c r="M452" s="1709">
        <v>3.2977519153787018E-4</v>
      </c>
      <c r="N452" s="1710">
        <v>80.987000000000009</v>
      </c>
      <c r="O452" s="1711">
        <v>2.6707503437077496E-2</v>
      </c>
      <c r="P452" s="1712">
        <v>19.786511492272211</v>
      </c>
      <c r="Q452" s="1713">
        <v>1.6024502062246497</v>
      </c>
    </row>
    <row r="453" spans="1:17">
      <c r="A453" s="1494"/>
      <c r="B453" s="97">
        <v>2</v>
      </c>
      <c r="C453" s="263"/>
      <c r="D453" s="264"/>
      <c r="E453" s="264"/>
      <c r="F453" s="265"/>
      <c r="G453" s="266"/>
      <c r="H453" s="266"/>
      <c r="I453" s="266"/>
      <c r="J453" s="266"/>
      <c r="K453" s="267"/>
      <c r="L453" s="266"/>
      <c r="M453" s="268"/>
      <c r="N453" s="269"/>
      <c r="O453" s="270"/>
      <c r="P453" s="271"/>
      <c r="Q453" s="272"/>
    </row>
    <row r="454" spans="1:17">
      <c r="A454" s="1494"/>
      <c r="B454" s="97">
        <v>3</v>
      </c>
      <c r="C454" s="263"/>
      <c r="D454" s="264"/>
      <c r="E454" s="264"/>
      <c r="F454" s="265"/>
      <c r="G454" s="266"/>
      <c r="H454" s="266"/>
      <c r="I454" s="266"/>
      <c r="J454" s="266"/>
      <c r="K454" s="267"/>
      <c r="L454" s="266"/>
      <c r="M454" s="268"/>
      <c r="N454" s="269"/>
      <c r="O454" s="270"/>
      <c r="P454" s="271"/>
      <c r="Q454" s="272"/>
    </row>
    <row r="455" spans="1:17">
      <c r="A455" s="1494"/>
      <c r="B455" s="97">
        <v>4</v>
      </c>
      <c r="C455" s="263"/>
      <c r="D455" s="264"/>
      <c r="E455" s="264"/>
      <c r="F455" s="265"/>
      <c r="G455" s="266"/>
      <c r="H455" s="266"/>
      <c r="I455" s="266"/>
      <c r="J455" s="266"/>
      <c r="K455" s="267"/>
      <c r="L455" s="266"/>
      <c r="M455" s="268"/>
      <c r="N455" s="269"/>
      <c r="O455" s="270"/>
      <c r="P455" s="271"/>
      <c r="Q455" s="272"/>
    </row>
    <row r="456" spans="1:17">
      <c r="A456" s="1494"/>
      <c r="B456" s="97">
        <v>5</v>
      </c>
      <c r="C456" s="263"/>
      <c r="D456" s="264"/>
      <c r="E456" s="264"/>
      <c r="F456" s="265"/>
      <c r="G456" s="266"/>
      <c r="H456" s="266"/>
      <c r="I456" s="266"/>
      <c r="J456" s="266"/>
      <c r="K456" s="267"/>
      <c r="L456" s="266"/>
      <c r="M456" s="268"/>
      <c r="N456" s="269"/>
      <c r="O456" s="270"/>
      <c r="P456" s="271"/>
      <c r="Q456" s="272"/>
    </row>
    <row r="457" spans="1:17">
      <c r="A457" s="1494"/>
      <c r="B457" s="97">
        <v>6</v>
      </c>
      <c r="C457" s="263"/>
      <c r="D457" s="264"/>
      <c r="E457" s="264"/>
      <c r="F457" s="265"/>
      <c r="G457" s="266"/>
      <c r="H457" s="266"/>
      <c r="I457" s="266"/>
      <c r="J457" s="266"/>
      <c r="K457" s="267"/>
      <c r="L457" s="266"/>
      <c r="M457" s="268"/>
      <c r="N457" s="269"/>
      <c r="O457" s="270"/>
      <c r="P457" s="271"/>
      <c r="Q457" s="272"/>
    </row>
    <row r="458" spans="1:17">
      <c r="A458" s="1494"/>
      <c r="B458" s="97">
        <v>7</v>
      </c>
      <c r="C458" s="263"/>
      <c r="D458" s="264"/>
      <c r="E458" s="264"/>
      <c r="F458" s="265"/>
      <c r="G458" s="266"/>
      <c r="H458" s="266"/>
      <c r="I458" s="266"/>
      <c r="J458" s="266"/>
      <c r="K458" s="267"/>
      <c r="L458" s="266"/>
      <c r="M458" s="268"/>
      <c r="N458" s="269"/>
      <c r="O458" s="270"/>
      <c r="P458" s="271"/>
      <c r="Q458" s="272"/>
    </row>
    <row r="459" spans="1:17">
      <c r="A459" s="1494"/>
      <c r="B459" s="97">
        <v>8</v>
      </c>
      <c r="C459" s="263"/>
      <c r="D459" s="264"/>
      <c r="E459" s="264"/>
      <c r="F459" s="265"/>
      <c r="G459" s="266"/>
      <c r="H459" s="266"/>
      <c r="I459" s="266"/>
      <c r="J459" s="266"/>
      <c r="K459" s="267"/>
      <c r="L459" s="266"/>
      <c r="M459" s="268"/>
      <c r="N459" s="269"/>
      <c r="O459" s="270"/>
      <c r="P459" s="271"/>
      <c r="Q459" s="272"/>
    </row>
    <row r="460" spans="1:17">
      <c r="A460" s="1494"/>
      <c r="B460" s="97">
        <v>9</v>
      </c>
      <c r="C460" s="263"/>
      <c r="D460" s="264"/>
      <c r="E460" s="264"/>
      <c r="F460" s="265"/>
      <c r="G460" s="266"/>
      <c r="H460" s="266"/>
      <c r="I460" s="266"/>
      <c r="J460" s="266"/>
      <c r="K460" s="267"/>
      <c r="L460" s="266"/>
      <c r="M460" s="268"/>
      <c r="N460" s="269"/>
      <c r="O460" s="270"/>
      <c r="P460" s="271"/>
      <c r="Q460" s="272"/>
    </row>
    <row r="461" spans="1:17" ht="12" thickBot="1">
      <c r="A461" s="1494"/>
      <c r="B461" s="97">
        <v>10</v>
      </c>
      <c r="C461" s="263"/>
      <c r="D461" s="264"/>
      <c r="E461" s="264"/>
      <c r="F461" s="265"/>
      <c r="G461" s="266"/>
      <c r="H461" s="266"/>
      <c r="I461" s="266"/>
      <c r="J461" s="266"/>
      <c r="K461" s="267"/>
      <c r="L461" s="266"/>
      <c r="M461" s="268"/>
      <c r="N461" s="269"/>
      <c r="O461" s="270"/>
      <c r="P461" s="271"/>
      <c r="Q461" s="408"/>
    </row>
    <row r="462" spans="1:17">
      <c r="A462" s="1495" t="s">
        <v>85</v>
      </c>
      <c r="B462" s="11">
        <v>1</v>
      </c>
      <c r="C462" s="273"/>
      <c r="D462" s="274"/>
      <c r="E462" s="274"/>
      <c r="F462" s="275"/>
      <c r="G462" s="275"/>
      <c r="H462" s="275"/>
      <c r="I462" s="275"/>
      <c r="J462" s="275"/>
      <c r="K462" s="276"/>
      <c r="L462" s="275"/>
      <c r="M462" s="277"/>
      <c r="N462" s="278"/>
      <c r="O462" s="279"/>
      <c r="P462" s="280"/>
      <c r="Q462" s="281"/>
    </row>
    <row r="463" spans="1:17">
      <c r="A463" s="1496"/>
      <c r="B463" s="12">
        <v>2</v>
      </c>
      <c r="C463" s="282"/>
      <c r="D463" s="283"/>
      <c r="E463" s="283"/>
      <c r="F463" s="284"/>
      <c r="G463" s="284"/>
      <c r="H463" s="284"/>
      <c r="I463" s="284"/>
      <c r="J463" s="284"/>
      <c r="K463" s="285"/>
      <c r="L463" s="284"/>
      <c r="M463" s="286"/>
      <c r="N463" s="287"/>
      <c r="O463" s="288"/>
      <c r="P463" s="289"/>
      <c r="Q463" s="290"/>
    </row>
    <row r="464" spans="1:17">
      <c r="A464" s="1496"/>
      <c r="B464" s="12">
        <v>3</v>
      </c>
      <c r="C464" s="282"/>
      <c r="D464" s="283"/>
      <c r="E464" s="283"/>
      <c r="F464" s="284"/>
      <c r="G464" s="284"/>
      <c r="H464" s="284"/>
      <c r="I464" s="284"/>
      <c r="J464" s="284"/>
      <c r="K464" s="285"/>
      <c r="L464" s="284"/>
      <c r="M464" s="286"/>
      <c r="N464" s="287"/>
      <c r="O464" s="288"/>
      <c r="P464" s="289"/>
      <c r="Q464" s="290"/>
    </row>
    <row r="465" spans="1:17">
      <c r="A465" s="1496"/>
      <c r="B465" s="12">
        <v>4</v>
      </c>
      <c r="C465" s="282"/>
      <c r="D465" s="283"/>
      <c r="E465" s="283"/>
      <c r="F465" s="284"/>
      <c r="G465" s="284"/>
      <c r="H465" s="284"/>
      <c r="I465" s="284"/>
      <c r="J465" s="284"/>
      <c r="K465" s="285"/>
      <c r="L465" s="284"/>
      <c r="M465" s="286"/>
      <c r="N465" s="287"/>
      <c r="O465" s="288"/>
      <c r="P465" s="289"/>
      <c r="Q465" s="290"/>
    </row>
    <row r="466" spans="1:17">
      <c r="A466" s="1496"/>
      <c r="B466" s="12">
        <v>5</v>
      </c>
      <c r="C466" s="282"/>
      <c r="D466" s="283"/>
      <c r="E466" s="283"/>
      <c r="F466" s="284"/>
      <c r="G466" s="284"/>
      <c r="H466" s="284"/>
      <c r="I466" s="284"/>
      <c r="J466" s="284"/>
      <c r="K466" s="285"/>
      <c r="L466" s="284"/>
      <c r="M466" s="286"/>
      <c r="N466" s="287"/>
      <c r="O466" s="288"/>
      <c r="P466" s="289"/>
      <c r="Q466" s="290"/>
    </row>
    <row r="467" spans="1:17">
      <c r="A467" s="1496"/>
      <c r="B467" s="12">
        <v>6</v>
      </c>
      <c r="C467" s="282"/>
      <c r="D467" s="283"/>
      <c r="E467" s="283"/>
      <c r="F467" s="284"/>
      <c r="G467" s="284"/>
      <c r="H467" s="284"/>
      <c r="I467" s="284"/>
      <c r="J467" s="284"/>
      <c r="K467" s="285"/>
      <c r="L467" s="284"/>
      <c r="M467" s="286"/>
      <c r="N467" s="287"/>
      <c r="O467" s="288"/>
      <c r="P467" s="289"/>
      <c r="Q467" s="290"/>
    </row>
    <row r="468" spans="1:17">
      <c r="A468" s="1496"/>
      <c r="B468" s="12">
        <v>7</v>
      </c>
      <c r="C468" s="282"/>
      <c r="D468" s="283"/>
      <c r="E468" s="283"/>
      <c r="F468" s="284"/>
      <c r="G468" s="284"/>
      <c r="H468" s="284"/>
      <c r="I468" s="284"/>
      <c r="J468" s="284"/>
      <c r="K468" s="285"/>
      <c r="L468" s="284"/>
      <c r="M468" s="286"/>
      <c r="N468" s="287"/>
      <c r="O468" s="288"/>
      <c r="P468" s="289"/>
      <c r="Q468" s="290"/>
    </row>
    <row r="469" spans="1:17">
      <c r="A469" s="1496"/>
      <c r="B469" s="12">
        <v>8</v>
      </c>
      <c r="C469" s="282"/>
      <c r="D469" s="283"/>
      <c r="E469" s="283"/>
      <c r="F469" s="284"/>
      <c r="G469" s="284"/>
      <c r="H469" s="284"/>
      <c r="I469" s="284"/>
      <c r="J469" s="284"/>
      <c r="K469" s="285"/>
      <c r="L469" s="284"/>
      <c r="M469" s="286"/>
      <c r="N469" s="287"/>
      <c r="O469" s="288"/>
      <c r="P469" s="289"/>
      <c r="Q469" s="290"/>
    </row>
    <row r="470" spans="1:17">
      <c r="A470" s="1496"/>
      <c r="B470" s="12">
        <v>9</v>
      </c>
      <c r="C470" s="282"/>
      <c r="D470" s="283"/>
      <c r="E470" s="283"/>
      <c r="F470" s="284"/>
      <c r="G470" s="284"/>
      <c r="H470" s="284"/>
      <c r="I470" s="284"/>
      <c r="J470" s="284"/>
      <c r="K470" s="285"/>
      <c r="L470" s="284"/>
      <c r="M470" s="286"/>
      <c r="N470" s="287"/>
      <c r="O470" s="288"/>
      <c r="P470" s="289"/>
      <c r="Q470" s="290"/>
    </row>
    <row r="471" spans="1:17" ht="12" thickBot="1">
      <c r="A471" s="1540"/>
      <c r="B471" s="40">
        <v>10</v>
      </c>
      <c r="C471" s="282"/>
      <c r="D471" s="283"/>
      <c r="E471" s="283"/>
      <c r="F471" s="284"/>
      <c r="G471" s="284"/>
      <c r="H471" s="284"/>
      <c r="I471" s="284"/>
      <c r="J471" s="284"/>
      <c r="K471" s="285"/>
      <c r="L471" s="284"/>
      <c r="M471" s="286"/>
      <c r="N471" s="287"/>
      <c r="O471" s="288"/>
      <c r="P471" s="289"/>
      <c r="Q471" s="290"/>
    </row>
    <row r="472" spans="1:17">
      <c r="A472" s="1541" t="s">
        <v>94</v>
      </c>
      <c r="B472" s="113">
        <v>1</v>
      </c>
      <c r="C472" s="291"/>
      <c r="D472" s="292"/>
      <c r="E472" s="292"/>
      <c r="F472" s="293"/>
      <c r="G472" s="293"/>
      <c r="H472" s="293"/>
      <c r="I472" s="293"/>
      <c r="J472" s="293"/>
      <c r="K472" s="294"/>
      <c r="L472" s="293"/>
      <c r="M472" s="295"/>
      <c r="N472" s="296"/>
      <c r="O472" s="297"/>
      <c r="P472" s="298"/>
      <c r="Q472" s="299"/>
    </row>
    <row r="473" spans="1:17">
      <c r="A473" s="1542"/>
      <c r="B473" s="122">
        <v>2</v>
      </c>
      <c r="C473" s="300"/>
      <c r="D473" s="301"/>
      <c r="E473" s="301"/>
      <c r="F473" s="302"/>
      <c r="G473" s="302"/>
      <c r="H473" s="302"/>
      <c r="I473" s="302"/>
      <c r="J473" s="302"/>
      <c r="K473" s="303"/>
      <c r="L473" s="302"/>
      <c r="M473" s="304"/>
      <c r="N473" s="305"/>
      <c r="O473" s="306"/>
      <c r="P473" s="307"/>
      <c r="Q473" s="308"/>
    </row>
    <row r="474" spans="1:17">
      <c r="A474" s="1542"/>
      <c r="B474" s="122">
        <v>3</v>
      </c>
      <c r="C474" s="300"/>
      <c r="D474" s="301"/>
      <c r="E474" s="301"/>
      <c r="F474" s="302"/>
      <c r="G474" s="302"/>
      <c r="H474" s="302"/>
      <c r="I474" s="302"/>
      <c r="J474" s="302"/>
      <c r="K474" s="303"/>
      <c r="L474" s="302"/>
      <c r="M474" s="304"/>
      <c r="N474" s="305"/>
      <c r="O474" s="306"/>
      <c r="P474" s="307"/>
      <c r="Q474" s="308"/>
    </row>
    <row r="475" spans="1:17">
      <c r="A475" s="1542"/>
      <c r="B475" s="122">
        <v>4</v>
      </c>
      <c r="C475" s="300"/>
      <c r="D475" s="301"/>
      <c r="E475" s="301"/>
      <c r="F475" s="302"/>
      <c r="G475" s="302"/>
      <c r="H475" s="302"/>
      <c r="I475" s="302"/>
      <c r="J475" s="302"/>
      <c r="K475" s="303"/>
      <c r="L475" s="302"/>
      <c r="M475" s="304"/>
      <c r="N475" s="305"/>
      <c r="O475" s="306"/>
      <c r="P475" s="307"/>
      <c r="Q475" s="308"/>
    </row>
    <row r="476" spans="1:17">
      <c r="A476" s="1542"/>
      <c r="B476" s="122">
        <v>5</v>
      </c>
      <c r="C476" s="300"/>
      <c r="D476" s="301"/>
      <c r="E476" s="301"/>
      <c r="F476" s="302"/>
      <c r="G476" s="302"/>
      <c r="H476" s="302"/>
      <c r="I476" s="302"/>
      <c r="J476" s="302"/>
      <c r="K476" s="303"/>
      <c r="L476" s="302"/>
      <c r="M476" s="304"/>
      <c r="N476" s="305"/>
      <c r="O476" s="306"/>
      <c r="P476" s="307"/>
      <c r="Q476" s="308"/>
    </row>
    <row r="477" spans="1:17">
      <c r="A477" s="1542"/>
      <c r="B477" s="122">
        <v>6</v>
      </c>
      <c r="C477" s="300"/>
      <c r="D477" s="301"/>
      <c r="E477" s="301"/>
      <c r="F477" s="302"/>
      <c r="G477" s="302"/>
      <c r="H477" s="302"/>
      <c r="I477" s="302"/>
      <c r="J477" s="302"/>
      <c r="K477" s="303"/>
      <c r="L477" s="302"/>
      <c r="M477" s="304"/>
      <c r="N477" s="305"/>
      <c r="O477" s="306"/>
      <c r="P477" s="307"/>
      <c r="Q477" s="308"/>
    </row>
    <row r="478" spans="1:17">
      <c r="A478" s="1542"/>
      <c r="B478" s="122">
        <v>7</v>
      </c>
      <c r="C478" s="300"/>
      <c r="D478" s="301"/>
      <c r="E478" s="301"/>
      <c r="F478" s="302"/>
      <c r="G478" s="302"/>
      <c r="H478" s="302"/>
      <c r="I478" s="302"/>
      <c r="J478" s="302"/>
      <c r="K478" s="303"/>
      <c r="L478" s="302"/>
      <c r="M478" s="304"/>
      <c r="N478" s="305"/>
      <c r="O478" s="306"/>
      <c r="P478" s="307"/>
      <c r="Q478" s="308"/>
    </row>
    <row r="479" spans="1:17">
      <c r="A479" s="1542"/>
      <c r="B479" s="122">
        <v>8</v>
      </c>
      <c r="C479" s="300"/>
      <c r="D479" s="301"/>
      <c r="E479" s="301"/>
      <c r="F479" s="302"/>
      <c r="G479" s="302"/>
      <c r="H479" s="302"/>
      <c r="I479" s="302"/>
      <c r="J479" s="302"/>
      <c r="K479" s="303"/>
      <c r="L479" s="302"/>
      <c r="M479" s="304"/>
      <c r="N479" s="305"/>
      <c r="O479" s="306"/>
      <c r="P479" s="307"/>
      <c r="Q479" s="308"/>
    </row>
    <row r="480" spans="1:17">
      <c r="A480" s="1542"/>
      <c r="B480" s="122">
        <v>9</v>
      </c>
      <c r="C480" s="300"/>
      <c r="D480" s="301"/>
      <c r="E480" s="301"/>
      <c r="F480" s="302"/>
      <c r="G480" s="302"/>
      <c r="H480" s="302"/>
      <c r="I480" s="302"/>
      <c r="J480" s="302"/>
      <c r="K480" s="303"/>
      <c r="L480" s="302"/>
      <c r="M480" s="304"/>
      <c r="N480" s="305"/>
      <c r="O480" s="306"/>
      <c r="P480" s="307"/>
      <c r="Q480" s="308"/>
    </row>
    <row r="481" spans="1:17" ht="12" thickBot="1">
      <c r="A481" s="1543"/>
      <c r="B481" s="131">
        <v>10</v>
      </c>
      <c r="C481" s="309"/>
      <c r="D481" s="310"/>
      <c r="E481" s="310"/>
      <c r="F481" s="311"/>
      <c r="G481" s="311"/>
      <c r="H481" s="311"/>
      <c r="I481" s="311"/>
      <c r="J481" s="311"/>
      <c r="K481" s="312"/>
      <c r="L481" s="311"/>
      <c r="M481" s="313"/>
      <c r="N481" s="314"/>
      <c r="O481" s="315"/>
      <c r="P481" s="316"/>
      <c r="Q481" s="317"/>
    </row>
    <row r="482" spans="1:17">
      <c r="A482" s="1498" t="s">
        <v>105</v>
      </c>
      <c r="B482" s="75">
        <v>1</v>
      </c>
      <c r="C482" s="1284" t="s">
        <v>366</v>
      </c>
      <c r="D482" s="1285">
        <v>30</v>
      </c>
      <c r="E482" s="1285">
        <v>1974</v>
      </c>
      <c r="F482" s="1286">
        <v>17.882000000000001</v>
      </c>
      <c r="G482" s="1286">
        <v>2.6151779999999998</v>
      </c>
      <c r="H482" s="1286">
        <v>4.8</v>
      </c>
      <c r="I482" s="1286">
        <v>10.466822000000001</v>
      </c>
      <c r="J482" s="1286">
        <v>1743.53</v>
      </c>
      <c r="K482" s="1287">
        <v>10.466822000000001</v>
      </c>
      <c r="L482" s="1286">
        <v>1743.53</v>
      </c>
      <c r="M482" s="1288">
        <v>6.0032359638205251E-3</v>
      </c>
      <c r="N482" s="1289">
        <v>80.987000000000009</v>
      </c>
      <c r="O482" s="1290">
        <v>0.48618407100193295</v>
      </c>
      <c r="P482" s="1291">
        <v>360.19415782923153</v>
      </c>
      <c r="Q482" s="1292">
        <v>29.171044260115977</v>
      </c>
    </row>
    <row r="483" spans="1:17">
      <c r="A483" s="1499"/>
      <c r="B483" s="75">
        <v>2</v>
      </c>
      <c r="C483" s="1284" t="s">
        <v>364</v>
      </c>
      <c r="D483" s="1285">
        <v>59</v>
      </c>
      <c r="E483" s="1285">
        <v>1975</v>
      </c>
      <c r="F483" s="1286">
        <v>37.034999999999997</v>
      </c>
      <c r="G483" s="1286">
        <v>5.2361190000000004</v>
      </c>
      <c r="H483" s="1286">
        <v>9.6</v>
      </c>
      <c r="I483" s="1286">
        <v>22.198881</v>
      </c>
      <c r="J483" s="1286">
        <v>2729.69</v>
      </c>
      <c r="K483" s="1287">
        <v>22.198881</v>
      </c>
      <c r="L483" s="1286">
        <v>2729.69</v>
      </c>
      <c r="M483" s="1288">
        <v>8.1323816990207676E-3</v>
      </c>
      <c r="N483" s="1289">
        <v>80.987000000000009</v>
      </c>
      <c r="O483" s="1290">
        <v>0.65861719665859497</v>
      </c>
      <c r="P483" s="1291">
        <v>487.94290194124608</v>
      </c>
      <c r="Q483" s="1292">
        <v>39.517031799515699</v>
      </c>
    </row>
    <row r="484" spans="1:17">
      <c r="A484" s="1499"/>
      <c r="B484" s="75">
        <v>3</v>
      </c>
      <c r="C484" s="1284" t="s">
        <v>363</v>
      </c>
      <c r="D484" s="1285">
        <v>39</v>
      </c>
      <c r="E484" s="1285">
        <v>1990</v>
      </c>
      <c r="F484" s="1286">
        <v>30.04</v>
      </c>
      <c r="G484" s="1286">
        <v>4.5403260000000003</v>
      </c>
      <c r="H484" s="1286">
        <v>6.32</v>
      </c>
      <c r="I484" s="1286">
        <v>19.179675</v>
      </c>
      <c r="J484" s="1286">
        <v>2218.0300000000002</v>
      </c>
      <c r="K484" s="1287">
        <v>19.179675</v>
      </c>
      <c r="L484" s="1286">
        <v>2218.0300000000002</v>
      </c>
      <c r="M484" s="1288">
        <v>8.6471666298472052E-3</v>
      </c>
      <c r="N484" s="1289">
        <v>80.987000000000009</v>
      </c>
      <c r="O484" s="1290">
        <v>0.70030808385143573</v>
      </c>
      <c r="P484" s="1291">
        <v>518.82999779083229</v>
      </c>
      <c r="Q484" s="1292">
        <v>42.018485031086136</v>
      </c>
    </row>
    <row r="485" spans="1:17">
      <c r="A485" s="1499"/>
      <c r="B485" s="75">
        <v>4</v>
      </c>
      <c r="C485" s="1284" t="s">
        <v>362</v>
      </c>
      <c r="D485" s="1285">
        <v>39</v>
      </c>
      <c r="E485" s="1285">
        <v>1990</v>
      </c>
      <c r="F485" s="1286">
        <v>30.553999999999998</v>
      </c>
      <c r="G485" s="1286">
        <v>3.735954</v>
      </c>
      <c r="H485" s="1286">
        <v>6.4</v>
      </c>
      <c r="I485" s="1286">
        <v>20.418037000000002</v>
      </c>
      <c r="J485" s="1286">
        <v>2294.0500000000002</v>
      </c>
      <c r="K485" s="1287">
        <v>20.418037000000002</v>
      </c>
      <c r="L485" s="1286">
        <v>2294.0500000000002</v>
      </c>
      <c r="M485" s="1288">
        <v>8.900432423007346E-3</v>
      </c>
      <c r="N485" s="1289">
        <v>80.987000000000009</v>
      </c>
      <c r="O485" s="1290">
        <v>0.72081932064209597</v>
      </c>
      <c r="P485" s="1291">
        <v>534.02594538044082</v>
      </c>
      <c r="Q485" s="1292">
        <v>43.24915923852577</v>
      </c>
    </row>
    <row r="486" spans="1:17">
      <c r="A486" s="1499"/>
      <c r="B486" s="75">
        <v>5</v>
      </c>
      <c r="C486" s="1284" t="s">
        <v>365</v>
      </c>
      <c r="D486" s="1285">
        <v>58</v>
      </c>
      <c r="E486" s="1285">
        <v>1991</v>
      </c>
      <c r="F486" s="1286">
        <v>36.277999999999999</v>
      </c>
      <c r="G486" s="1286">
        <v>3.8510610000000001</v>
      </c>
      <c r="H486" s="1286">
        <v>9.44</v>
      </c>
      <c r="I486" s="1286">
        <v>22.986934999999999</v>
      </c>
      <c r="J486" s="1286">
        <v>2439.79</v>
      </c>
      <c r="K486" s="1287">
        <v>22.986934999999999</v>
      </c>
      <c r="L486" s="1286">
        <v>2439.79</v>
      </c>
      <c r="M486" s="1288">
        <v>9.4216858828013884E-3</v>
      </c>
      <c r="N486" s="1289">
        <v>80.987000000000009</v>
      </c>
      <c r="O486" s="1290">
        <v>0.76303407459043615</v>
      </c>
      <c r="P486" s="1291">
        <v>565.30115296808322</v>
      </c>
      <c r="Q486" s="1292">
        <v>45.782044475426162</v>
      </c>
    </row>
    <row r="487" spans="1:17">
      <c r="A487" s="1499"/>
      <c r="B487" s="75">
        <v>6</v>
      </c>
      <c r="C487" s="1284" t="s">
        <v>370</v>
      </c>
      <c r="D487" s="1285">
        <v>50</v>
      </c>
      <c r="E487" s="1285">
        <v>1972</v>
      </c>
      <c r="F487" s="1286">
        <v>38.405999999999999</v>
      </c>
      <c r="G487" s="1286">
        <v>4.4808599999999998</v>
      </c>
      <c r="H487" s="1286">
        <v>8</v>
      </c>
      <c r="I487" s="1286">
        <v>25.925136999999999</v>
      </c>
      <c r="J487" s="1286">
        <v>2601.9</v>
      </c>
      <c r="K487" s="1287">
        <v>25.925136999999999</v>
      </c>
      <c r="L487" s="1286">
        <v>2601.9</v>
      </c>
      <c r="M487" s="1288">
        <v>9.9639252085014784E-3</v>
      </c>
      <c r="N487" s="1289">
        <v>80.987000000000009</v>
      </c>
      <c r="O487" s="1290">
        <v>0.80694841086090929</v>
      </c>
      <c r="P487" s="1291">
        <v>597.83551251008873</v>
      </c>
      <c r="Q487" s="1292">
        <v>48.416904651654562</v>
      </c>
    </row>
    <row r="488" spans="1:17">
      <c r="A488" s="1499"/>
      <c r="B488" s="75">
        <v>7</v>
      </c>
      <c r="C488" s="1284" t="s">
        <v>371</v>
      </c>
      <c r="D488" s="1285">
        <v>59</v>
      </c>
      <c r="E488" s="1285">
        <v>1991</v>
      </c>
      <c r="F488" s="1286">
        <v>38.375</v>
      </c>
      <c r="G488" s="1286">
        <v>4.4894280000000002</v>
      </c>
      <c r="H488" s="1286">
        <v>9.6</v>
      </c>
      <c r="I488" s="1286">
        <v>24.28557</v>
      </c>
      <c r="J488" s="1286">
        <v>2442.5500000000002</v>
      </c>
      <c r="K488" s="1287">
        <v>24.28557</v>
      </c>
      <c r="L488" s="1286">
        <v>2442.5500000000002</v>
      </c>
      <c r="M488" s="1288">
        <v>9.9427115105115548E-3</v>
      </c>
      <c r="N488" s="1289">
        <v>80.987000000000009</v>
      </c>
      <c r="O488" s="1290">
        <v>0.80523037710179934</v>
      </c>
      <c r="P488" s="1291">
        <v>596.56269063069328</v>
      </c>
      <c r="Q488" s="1292">
        <v>48.313822626107964</v>
      </c>
    </row>
    <row r="489" spans="1:17">
      <c r="A489" s="1499"/>
      <c r="B489" s="75">
        <v>8</v>
      </c>
      <c r="C489" s="1284" t="s">
        <v>367</v>
      </c>
      <c r="D489" s="1285">
        <v>50</v>
      </c>
      <c r="E489" s="1285">
        <v>1971</v>
      </c>
      <c r="F489" s="1286">
        <v>35.677999999999997</v>
      </c>
      <c r="G489" s="1286">
        <v>3.7800180000000001</v>
      </c>
      <c r="H489" s="1286">
        <v>8</v>
      </c>
      <c r="I489" s="1286">
        <v>23.897981999999999</v>
      </c>
      <c r="J489" s="1286">
        <v>2564.8000000000002</v>
      </c>
      <c r="K489" s="1287">
        <v>23.897981999999999</v>
      </c>
      <c r="L489" s="1286">
        <v>2564.8000000000002</v>
      </c>
      <c r="M489" s="1288">
        <v>9.3176785714285705E-3</v>
      </c>
      <c r="N489" s="1289">
        <v>80.987000000000009</v>
      </c>
      <c r="O489" s="1290">
        <v>0.75461083446428567</v>
      </c>
      <c r="P489" s="1291">
        <v>559.0607142857142</v>
      </c>
      <c r="Q489" s="1292">
        <v>45.27665006785714</v>
      </c>
    </row>
    <row r="490" spans="1:17">
      <c r="A490" s="1499"/>
      <c r="B490" s="75">
        <v>9</v>
      </c>
      <c r="C490" s="1284" t="s">
        <v>368</v>
      </c>
      <c r="D490" s="1285">
        <v>30</v>
      </c>
      <c r="E490" s="1285">
        <v>1990</v>
      </c>
      <c r="F490" s="1286">
        <v>24.202000000000002</v>
      </c>
      <c r="G490" s="1286">
        <v>2.8235640000000002</v>
      </c>
      <c r="H490" s="1286">
        <v>4.8</v>
      </c>
      <c r="I490" s="1286">
        <v>16.578437000000001</v>
      </c>
      <c r="J490" s="1286">
        <v>1613.04</v>
      </c>
      <c r="K490" s="1287">
        <v>16.578437000000001</v>
      </c>
      <c r="L490" s="1286">
        <v>1613.04</v>
      </c>
      <c r="M490" s="1288">
        <v>1.0277759386004068E-2</v>
      </c>
      <c r="N490" s="1289">
        <v>80.987000000000009</v>
      </c>
      <c r="O490" s="1290">
        <v>0.83236489939431157</v>
      </c>
      <c r="P490" s="1291">
        <v>616.66556316024412</v>
      </c>
      <c r="Q490" s="1292">
        <v>49.941893963658693</v>
      </c>
    </row>
    <row r="491" spans="1:17" ht="12" thickBot="1">
      <c r="A491" s="1499"/>
      <c r="B491" s="141">
        <v>10</v>
      </c>
      <c r="C491" s="1293" t="s">
        <v>369</v>
      </c>
      <c r="D491" s="1294">
        <v>51</v>
      </c>
      <c r="E491" s="1294">
        <v>1972</v>
      </c>
      <c r="F491" s="1295">
        <v>39.625</v>
      </c>
      <c r="G491" s="1295">
        <v>4.7573309999999998</v>
      </c>
      <c r="H491" s="1295">
        <v>8</v>
      </c>
      <c r="I491" s="1295">
        <v>26.867667999999998</v>
      </c>
      <c r="J491" s="1295">
        <v>2608.15</v>
      </c>
      <c r="K491" s="1296">
        <v>26.867667999999998</v>
      </c>
      <c r="L491" s="1295">
        <v>2608.15</v>
      </c>
      <c r="M491" s="1297">
        <v>1.0301427448574658E-2</v>
      </c>
      <c r="N491" s="1298">
        <v>80.987000000000009</v>
      </c>
      <c r="O491" s="1299">
        <v>0.8342817047777159</v>
      </c>
      <c r="P491" s="1300">
        <v>618.08564691447953</v>
      </c>
      <c r="Q491" s="1301">
        <v>50.056902286662961</v>
      </c>
    </row>
    <row r="492" spans="1:17">
      <c r="A492" s="1506" t="s">
        <v>114</v>
      </c>
      <c r="B492" s="142">
        <v>1</v>
      </c>
      <c r="C492" s="1302" t="s">
        <v>292</v>
      </c>
      <c r="D492" s="1303">
        <v>20</v>
      </c>
      <c r="E492" s="1303">
        <v>1990</v>
      </c>
      <c r="F492" s="1304">
        <v>10.753</v>
      </c>
      <c r="G492" s="1304">
        <v>1.79979</v>
      </c>
      <c r="H492" s="1304">
        <v>3.2</v>
      </c>
      <c r="I492" s="1304">
        <v>5.753209</v>
      </c>
      <c r="J492" s="1304">
        <v>1074.54</v>
      </c>
      <c r="K492" s="1305">
        <v>5.753209</v>
      </c>
      <c r="L492" s="1304">
        <v>1074.54</v>
      </c>
      <c r="M492" s="1306">
        <v>5.3541133880544234E-3</v>
      </c>
      <c r="N492" s="1307">
        <v>80.987000000000009</v>
      </c>
      <c r="O492" s="1308">
        <v>0.43361358095836366</v>
      </c>
      <c r="P492" s="1309">
        <v>321.24680328326536</v>
      </c>
      <c r="Q492" s="1310">
        <v>26.016814857501817</v>
      </c>
    </row>
    <row r="493" spans="1:17">
      <c r="A493" s="1507"/>
      <c r="B493" s="143">
        <v>2</v>
      </c>
      <c r="C493" s="1311" t="s">
        <v>373</v>
      </c>
      <c r="D493" s="1312">
        <v>40</v>
      </c>
      <c r="E493" s="1312">
        <v>1982</v>
      </c>
      <c r="F493" s="1313">
        <v>22.184000000000001</v>
      </c>
      <c r="G493" s="1313">
        <v>4.3112849999999998</v>
      </c>
      <c r="H493" s="1313">
        <v>6.4</v>
      </c>
      <c r="I493" s="1313">
        <v>11.472714</v>
      </c>
      <c r="J493" s="1313">
        <v>1944.42</v>
      </c>
      <c r="K493" s="1314">
        <v>11.472714</v>
      </c>
      <c r="L493" s="1313">
        <v>1944.42</v>
      </c>
      <c r="M493" s="1315">
        <v>5.9003270898262718E-3</v>
      </c>
      <c r="N493" s="1316">
        <v>80.987000000000009</v>
      </c>
      <c r="O493" s="1317">
        <v>0.47784979002376032</v>
      </c>
      <c r="P493" s="1318">
        <v>354.01962538957633</v>
      </c>
      <c r="Q493" s="1319">
        <v>28.67098740142562</v>
      </c>
    </row>
    <row r="494" spans="1:17">
      <c r="A494" s="1507"/>
      <c r="B494" s="143">
        <v>3</v>
      </c>
      <c r="C494" s="1311" t="s">
        <v>375</v>
      </c>
      <c r="D494" s="1312">
        <v>24</v>
      </c>
      <c r="E494" s="1312">
        <v>1969</v>
      </c>
      <c r="F494" s="1313">
        <v>11.885999999999999</v>
      </c>
      <c r="G494" s="1313">
        <v>1.1035889999999999</v>
      </c>
      <c r="H494" s="1313">
        <v>3.84</v>
      </c>
      <c r="I494" s="1313">
        <v>6.9424109999999999</v>
      </c>
      <c r="J494" s="1313">
        <v>1020.69</v>
      </c>
      <c r="K494" s="1314">
        <v>6.9424109999999999</v>
      </c>
      <c r="L494" s="1313">
        <v>1020.69</v>
      </c>
      <c r="M494" s="1315">
        <v>6.8016841548364333E-3</v>
      </c>
      <c r="N494" s="1316">
        <v>80.987000000000009</v>
      </c>
      <c r="O494" s="1317">
        <v>0.55084799464773826</v>
      </c>
      <c r="P494" s="1318">
        <v>408.10104929018598</v>
      </c>
      <c r="Q494" s="1319">
        <v>33.050879678864291</v>
      </c>
    </row>
    <row r="495" spans="1:17">
      <c r="A495" s="1507"/>
      <c r="B495" s="143">
        <v>4</v>
      </c>
      <c r="C495" s="1311" t="s">
        <v>372</v>
      </c>
      <c r="D495" s="1312">
        <v>40</v>
      </c>
      <c r="E495" s="1312">
        <v>1985</v>
      </c>
      <c r="F495" s="1313">
        <v>27.103000000000002</v>
      </c>
      <c r="G495" s="1313">
        <v>4.0572540000000004</v>
      </c>
      <c r="H495" s="1313">
        <v>6.4</v>
      </c>
      <c r="I495" s="1313">
        <v>16.645745999999999</v>
      </c>
      <c r="J495" s="1313">
        <v>2285.42</v>
      </c>
      <c r="K495" s="1314">
        <v>16.645745999999999</v>
      </c>
      <c r="L495" s="1313">
        <v>2285.42</v>
      </c>
      <c r="M495" s="1315">
        <v>7.283451619395997E-3</v>
      </c>
      <c r="N495" s="1316">
        <v>80.987000000000009</v>
      </c>
      <c r="O495" s="1317">
        <v>0.5898648963000237</v>
      </c>
      <c r="P495" s="1318">
        <v>437.00709716375979</v>
      </c>
      <c r="Q495" s="1319">
        <v>35.391893778001418</v>
      </c>
    </row>
    <row r="496" spans="1:17">
      <c r="A496" s="1507"/>
      <c r="B496" s="143">
        <v>5</v>
      </c>
      <c r="C496" s="1311" t="s">
        <v>201</v>
      </c>
      <c r="D496" s="1312">
        <v>16</v>
      </c>
      <c r="E496" s="1312">
        <v>1989</v>
      </c>
      <c r="F496" s="1313">
        <v>13.337</v>
      </c>
      <c r="G496" s="1313">
        <v>0</v>
      </c>
      <c r="H496" s="1313">
        <v>0</v>
      </c>
      <c r="I496" s="1313">
        <v>13.337</v>
      </c>
      <c r="J496" s="1313">
        <v>1072.46</v>
      </c>
      <c r="K496" s="1314">
        <v>13.337</v>
      </c>
      <c r="L496" s="1313">
        <v>1072.46</v>
      </c>
      <c r="M496" s="1315">
        <v>1.2435895045036643E-2</v>
      </c>
      <c r="N496" s="1316">
        <v>80.987000000000009</v>
      </c>
      <c r="O496" s="1317">
        <v>1.0071458320123827</v>
      </c>
      <c r="P496" s="1318">
        <v>746.15370270219864</v>
      </c>
      <c r="Q496" s="1319">
        <v>60.428749920742966</v>
      </c>
    </row>
    <row r="497" spans="1:17">
      <c r="A497" s="1507"/>
      <c r="B497" s="143">
        <v>6</v>
      </c>
      <c r="C497" s="1311" t="s">
        <v>374</v>
      </c>
      <c r="D497" s="1312">
        <v>45</v>
      </c>
      <c r="E497" s="1312">
        <v>1978</v>
      </c>
      <c r="F497" s="1313">
        <v>39.825000000000003</v>
      </c>
      <c r="G497" s="1313">
        <v>3.3394590000000002</v>
      </c>
      <c r="H497" s="1313">
        <v>7.2</v>
      </c>
      <c r="I497" s="1313">
        <v>29.285540000000001</v>
      </c>
      <c r="J497" s="1313">
        <v>2206.29</v>
      </c>
      <c r="K497" s="1314">
        <v>29.285540000000001</v>
      </c>
      <c r="L497" s="1313">
        <v>2206.29</v>
      </c>
      <c r="M497" s="1315">
        <v>1.327365849457687E-2</v>
      </c>
      <c r="N497" s="1316">
        <v>80.987000000000009</v>
      </c>
      <c r="O497" s="1317">
        <v>1.0749937805002971</v>
      </c>
      <c r="P497" s="1318">
        <v>796.41950967461219</v>
      </c>
      <c r="Q497" s="1319">
        <v>64.499626830017831</v>
      </c>
    </row>
    <row r="498" spans="1:17">
      <c r="A498" s="1507"/>
      <c r="B498" s="143">
        <v>7</v>
      </c>
      <c r="C498" s="1311" t="s">
        <v>200</v>
      </c>
      <c r="D498" s="1312">
        <v>26</v>
      </c>
      <c r="E498" s="1312">
        <v>1985</v>
      </c>
      <c r="F498" s="1313">
        <v>19.946000000000002</v>
      </c>
      <c r="G498" s="1313">
        <v>0</v>
      </c>
      <c r="H498" s="1313">
        <v>0</v>
      </c>
      <c r="I498" s="1313">
        <v>19.946000000000002</v>
      </c>
      <c r="J498" s="1313">
        <v>1415.92</v>
      </c>
      <c r="K498" s="1314">
        <v>19.946000000000002</v>
      </c>
      <c r="L498" s="1313">
        <v>1415.92</v>
      </c>
      <c r="M498" s="1315">
        <v>1.4086954065201425E-2</v>
      </c>
      <c r="N498" s="1316">
        <v>80.987000000000009</v>
      </c>
      <c r="O498" s="1317">
        <v>1.140860148878468</v>
      </c>
      <c r="P498" s="1318">
        <v>845.21724391208556</v>
      </c>
      <c r="Q498" s="1319">
        <v>68.451608932708083</v>
      </c>
    </row>
    <row r="499" spans="1:17">
      <c r="A499" s="1507"/>
      <c r="B499" s="143">
        <v>8</v>
      </c>
      <c r="C499" s="1311" t="s">
        <v>291</v>
      </c>
      <c r="D499" s="1312">
        <v>37</v>
      </c>
      <c r="E499" s="1312">
        <v>1970</v>
      </c>
      <c r="F499" s="1313">
        <v>30.692</v>
      </c>
      <c r="G499" s="1313">
        <v>1.9368780000000001</v>
      </c>
      <c r="H499" s="1313">
        <v>5.76</v>
      </c>
      <c r="I499" s="1313">
        <v>22.995124000000001</v>
      </c>
      <c r="J499" s="1313">
        <v>1579.46</v>
      </c>
      <c r="K499" s="1314">
        <v>22.995124000000001</v>
      </c>
      <c r="L499" s="1313">
        <v>1579.46</v>
      </c>
      <c r="M499" s="1315">
        <v>1.4558851759462095E-2</v>
      </c>
      <c r="N499" s="1316">
        <v>80.987000000000009</v>
      </c>
      <c r="O499" s="1317">
        <v>1.1790777274435569</v>
      </c>
      <c r="P499" s="1318">
        <v>873.53110556772572</v>
      </c>
      <c r="Q499" s="1319">
        <v>70.744663646613404</v>
      </c>
    </row>
    <row r="500" spans="1:17">
      <c r="A500" s="1507"/>
      <c r="B500" s="143">
        <v>9</v>
      </c>
      <c r="C500" s="1311"/>
      <c r="D500" s="1312"/>
      <c r="E500" s="1312"/>
      <c r="F500" s="1313"/>
      <c r="G500" s="1313"/>
      <c r="H500" s="1313"/>
      <c r="I500" s="1313"/>
      <c r="J500" s="1313"/>
      <c r="K500" s="1314"/>
      <c r="L500" s="1313"/>
      <c r="M500" s="1315"/>
      <c r="N500" s="1316"/>
      <c r="O500" s="1317"/>
      <c r="P500" s="1318"/>
      <c r="Q500" s="1319"/>
    </row>
    <row r="501" spans="1:17" ht="12" thickBot="1">
      <c r="A501" s="1508"/>
      <c r="B501" s="144">
        <v>10</v>
      </c>
      <c r="C501" s="1320"/>
      <c r="D501" s="1321"/>
      <c r="E501" s="1321"/>
      <c r="F501" s="1322"/>
      <c r="G501" s="1322"/>
      <c r="H501" s="1322"/>
      <c r="I501" s="1322"/>
      <c r="J501" s="1322"/>
      <c r="K501" s="1323"/>
      <c r="L501" s="1322"/>
      <c r="M501" s="1324"/>
      <c r="N501" s="1325"/>
      <c r="O501" s="1326"/>
      <c r="P501" s="1327"/>
      <c r="Q501" s="1328"/>
    </row>
    <row r="502" spans="1:17">
      <c r="A502" s="1500" t="s">
        <v>124</v>
      </c>
      <c r="B502" s="17">
        <v>1</v>
      </c>
      <c r="C502" s="1329" t="s">
        <v>622</v>
      </c>
      <c r="D502" s="1330">
        <v>5</v>
      </c>
      <c r="E502" s="1330">
        <v>1961</v>
      </c>
      <c r="F502" s="1331">
        <v>0</v>
      </c>
      <c r="G502" s="1331">
        <v>0</v>
      </c>
      <c r="H502" s="1331">
        <v>0</v>
      </c>
      <c r="I502" s="1331">
        <v>0</v>
      </c>
      <c r="J502" s="1331">
        <v>223.64</v>
      </c>
      <c r="K502" s="1332">
        <v>0</v>
      </c>
      <c r="L502" s="1331">
        <v>223.64</v>
      </c>
      <c r="M502" s="1333">
        <v>0</v>
      </c>
      <c r="N502" s="1334">
        <v>80.987000000000009</v>
      </c>
      <c r="O502" s="1335">
        <v>0</v>
      </c>
      <c r="P502" s="1336">
        <v>0</v>
      </c>
      <c r="Q502" s="1337">
        <v>0</v>
      </c>
    </row>
    <row r="503" spans="1:17">
      <c r="A503" s="1501"/>
      <c r="B503" s="18">
        <v>2</v>
      </c>
      <c r="C503" s="1338" t="s">
        <v>295</v>
      </c>
      <c r="D503" s="1339">
        <v>18</v>
      </c>
      <c r="E503" s="1339">
        <v>1989</v>
      </c>
      <c r="F503" s="1340">
        <v>7.8319999999999999</v>
      </c>
      <c r="G503" s="1340">
        <v>0.82874999999999999</v>
      </c>
      <c r="H503" s="1340">
        <v>0</v>
      </c>
      <c r="I503" s="1340">
        <v>7.0032499999999995</v>
      </c>
      <c r="J503" s="1340">
        <v>937.87</v>
      </c>
      <c r="K503" s="1341">
        <v>7.0032499999999995</v>
      </c>
      <c r="L503" s="1340">
        <v>937.87</v>
      </c>
      <c r="M503" s="1342">
        <v>7.4671862838133207E-3</v>
      </c>
      <c r="N503" s="1343">
        <v>80.987000000000009</v>
      </c>
      <c r="O503" s="1344">
        <v>0.60474501556718951</v>
      </c>
      <c r="P503" s="1345">
        <v>448.03117702879922</v>
      </c>
      <c r="Q503" s="1346">
        <v>36.28470093403137</v>
      </c>
    </row>
    <row r="504" spans="1:17">
      <c r="A504" s="1501"/>
      <c r="B504" s="18">
        <v>3</v>
      </c>
      <c r="C504" s="1338" t="s">
        <v>296</v>
      </c>
      <c r="D504" s="1339">
        <v>12</v>
      </c>
      <c r="E504" s="1339">
        <v>1968</v>
      </c>
      <c r="F504" s="1340">
        <v>5.7759999999999998</v>
      </c>
      <c r="G504" s="1340">
        <v>0.27177899999999999</v>
      </c>
      <c r="H504" s="1340">
        <v>0.12</v>
      </c>
      <c r="I504" s="1340">
        <v>5.3842210000000001</v>
      </c>
      <c r="J504" s="1340">
        <v>536.53</v>
      </c>
      <c r="K504" s="1341">
        <v>5.3842210000000001</v>
      </c>
      <c r="L504" s="1340">
        <v>536.53</v>
      </c>
      <c r="M504" s="1342">
        <v>1.0035265502395021E-2</v>
      </c>
      <c r="N504" s="1343">
        <v>80.987000000000009</v>
      </c>
      <c r="O504" s="1344">
        <v>0.81272604724246567</v>
      </c>
      <c r="P504" s="1345">
        <v>602.11593014370123</v>
      </c>
      <c r="Q504" s="1346">
        <v>48.763562834547933</v>
      </c>
    </row>
    <row r="505" spans="1:17">
      <c r="A505" s="1501"/>
      <c r="B505" s="18">
        <v>4</v>
      </c>
      <c r="C505" s="1338" t="s">
        <v>300</v>
      </c>
      <c r="D505" s="1339">
        <v>11</v>
      </c>
      <c r="E505" s="1339">
        <v>1976</v>
      </c>
      <c r="F505" s="1340">
        <v>6.774</v>
      </c>
      <c r="G505" s="1340">
        <v>0</v>
      </c>
      <c r="H505" s="1340">
        <v>0</v>
      </c>
      <c r="I505" s="1340">
        <v>6.774</v>
      </c>
      <c r="J505" s="1340">
        <v>496.05</v>
      </c>
      <c r="K505" s="1341">
        <v>6.774</v>
      </c>
      <c r="L505" s="1340">
        <v>496.05</v>
      </c>
      <c r="M505" s="1342">
        <v>1.365588146356214E-2</v>
      </c>
      <c r="N505" s="1343">
        <v>80.987000000000009</v>
      </c>
      <c r="O505" s="1344">
        <v>1.1059488720895072</v>
      </c>
      <c r="P505" s="1345">
        <v>819.35288781372844</v>
      </c>
      <c r="Q505" s="1346">
        <v>66.356932325370437</v>
      </c>
    </row>
    <row r="506" spans="1:17">
      <c r="A506" s="1501"/>
      <c r="B506" s="18">
        <v>5</v>
      </c>
      <c r="C506" s="1338" t="s">
        <v>293</v>
      </c>
      <c r="D506" s="1339">
        <v>24</v>
      </c>
      <c r="E506" s="1339">
        <v>1962</v>
      </c>
      <c r="F506" s="1340">
        <v>18.876000000000001</v>
      </c>
      <c r="G506" s="1340">
        <v>1.6053269999999999</v>
      </c>
      <c r="H506" s="1340">
        <v>0</v>
      </c>
      <c r="I506" s="1340">
        <v>17.270674</v>
      </c>
      <c r="J506" s="1340">
        <v>1108.08</v>
      </c>
      <c r="K506" s="1341">
        <v>17.270674</v>
      </c>
      <c r="L506" s="1340">
        <v>1108.08</v>
      </c>
      <c r="M506" s="1342">
        <v>1.558612555050177E-2</v>
      </c>
      <c r="N506" s="1343">
        <v>80.987000000000009</v>
      </c>
      <c r="O506" s="1344">
        <v>1.262273549958487</v>
      </c>
      <c r="P506" s="1345">
        <v>935.16753303010626</v>
      </c>
      <c r="Q506" s="1346">
        <v>75.73641299750922</v>
      </c>
    </row>
    <row r="507" spans="1:17">
      <c r="A507" s="1501"/>
      <c r="B507" s="18">
        <v>6</v>
      </c>
      <c r="C507" s="1338" t="s">
        <v>294</v>
      </c>
      <c r="D507" s="1339">
        <v>17</v>
      </c>
      <c r="E507" s="1339">
        <v>1983</v>
      </c>
      <c r="F507" s="1340">
        <v>23.282</v>
      </c>
      <c r="G507" s="1340">
        <v>1.154844</v>
      </c>
      <c r="H507" s="1340">
        <v>2.88</v>
      </c>
      <c r="I507" s="1340">
        <v>19.247156</v>
      </c>
      <c r="J507" s="1340">
        <v>1153.81</v>
      </c>
      <c r="K507" s="1341">
        <v>19.247156</v>
      </c>
      <c r="L507" s="1340">
        <v>1153.81</v>
      </c>
      <c r="M507" s="1342">
        <v>1.6681391216924798E-2</v>
      </c>
      <c r="N507" s="1343">
        <v>80.987000000000009</v>
      </c>
      <c r="O507" s="1344">
        <v>1.3509758304850887</v>
      </c>
      <c r="P507" s="1345">
        <v>1000.8834730154879</v>
      </c>
      <c r="Q507" s="1346">
        <v>81.058549829105317</v>
      </c>
    </row>
    <row r="508" spans="1:17">
      <c r="A508" s="1501"/>
      <c r="B508" s="18">
        <v>7</v>
      </c>
      <c r="C508" s="1338" t="s">
        <v>297</v>
      </c>
      <c r="D508" s="1339">
        <v>8</v>
      </c>
      <c r="E508" s="1339">
        <v>1972</v>
      </c>
      <c r="F508" s="1340">
        <v>9.0329999999999995</v>
      </c>
      <c r="G508" s="1340">
        <v>0.29595300000000002</v>
      </c>
      <c r="H508" s="1340">
        <v>0.67</v>
      </c>
      <c r="I508" s="1340">
        <v>8.0670479999999998</v>
      </c>
      <c r="J508" s="1340">
        <v>440.39</v>
      </c>
      <c r="K508" s="1341">
        <v>8.0670479999999998</v>
      </c>
      <c r="L508" s="1340">
        <v>440.39</v>
      </c>
      <c r="M508" s="1342">
        <v>1.8317963623152207E-2</v>
      </c>
      <c r="N508" s="1343">
        <v>80.987000000000009</v>
      </c>
      <c r="O508" s="1344">
        <v>1.4835169199482279</v>
      </c>
      <c r="P508" s="1345">
        <v>1099.0778173891324</v>
      </c>
      <c r="Q508" s="1346">
        <v>89.011015196893666</v>
      </c>
    </row>
    <row r="509" spans="1:17">
      <c r="A509" s="1501"/>
      <c r="B509" s="18">
        <v>8</v>
      </c>
      <c r="C509" s="1338" t="s">
        <v>298</v>
      </c>
      <c r="D509" s="1339">
        <v>6</v>
      </c>
      <c r="E509" s="1339">
        <v>1968</v>
      </c>
      <c r="F509" s="1340">
        <v>4.8550000000000004</v>
      </c>
      <c r="G509" s="1340">
        <v>0</v>
      </c>
      <c r="H509" s="1340">
        <v>0</v>
      </c>
      <c r="I509" s="1340">
        <v>4.8549980000000001</v>
      </c>
      <c r="J509" s="1340">
        <v>252.14</v>
      </c>
      <c r="K509" s="1341">
        <v>4.8549980000000001</v>
      </c>
      <c r="L509" s="1340">
        <v>252.14</v>
      </c>
      <c r="M509" s="1342">
        <v>1.9255167763940668E-2</v>
      </c>
      <c r="N509" s="1343">
        <v>80.987000000000009</v>
      </c>
      <c r="O509" s="1344">
        <v>1.559418271698263</v>
      </c>
      <c r="P509" s="1345">
        <v>1155.3100658364401</v>
      </c>
      <c r="Q509" s="1346">
        <v>93.565096301895778</v>
      </c>
    </row>
    <row r="510" spans="1:17">
      <c r="A510" s="1501"/>
      <c r="B510" s="18">
        <v>9</v>
      </c>
      <c r="C510" s="1338" t="s">
        <v>299</v>
      </c>
      <c r="D510" s="1339">
        <v>6</v>
      </c>
      <c r="E510" s="1339">
        <v>1961</v>
      </c>
      <c r="F510" s="1340">
        <v>8.9390000000000001</v>
      </c>
      <c r="G510" s="1340">
        <v>0</v>
      </c>
      <c r="H510" s="1340">
        <v>0</v>
      </c>
      <c r="I510" s="1340">
        <v>8.9390000000000001</v>
      </c>
      <c r="J510" s="1340">
        <v>362.24</v>
      </c>
      <c r="K510" s="1341">
        <v>8.9390000000000001</v>
      </c>
      <c r="L510" s="1340">
        <v>362.24</v>
      </c>
      <c r="M510" s="1342">
        <v>2.4677009717314489E-2</v>
      </c>
      <c r="N510" s="1343">
        <v>80.987000000000009</v>
      </c>
      <c r="O510" s="1344">
        <v>1.9985169859761487</v>
      </c>
      <c r="P510" s="1345">
        <v>1480.6205830388692</v>
      </c>
      <c r="Q510" s="1346">
        <v>119.91101915856892</v>
      </c>
    </row>
    <row r="511" spans="1:17" ht="12.75" thickBot="1">
      <c r="A511" s="1502"/>
      <c r="B511" s="233">
        <v>10</v>
      </c>
      <c r="C511" s="559"/>
      <c r="D511" s="560"/>
      <c r="E511" s="560"/>
      <c r="F511" s="561"/>
      <c r="G511" s="561"/>
      <c r="H511" s="561"/>
      <c r="I511" s="561"/>
      <c r="J511" s="561"/>
      <c r="K511" s="562"/>
      <c r="L511" s="561"/>
      <c r="M511" s="563"/>
      <c r="N511" s="564"/>
      <c r="O511" s="565"/>
      <c r="P511" s="566"/>
      <c r="Q511" s="567"/>
    </row>
    <row r="512" spans="1:17">
      <c r="F512" s="77"/>
      <c r="G512" s="77"/>
      <c r="H512" s="77"/>
      <c r="I512" s="77"/>
    </row>
    <row r="513" spans="1:17">
      <c r="F513" s="77"/>
      <c r="G513" s="77"/>
      <c r="H513" s="77"/>
      <c r="I513" s="77"/>
    </row>
    <row r="514" spans="1:17" ht="16.5" customHeight="1">
      <c r="A514" s="1477" t="s">
        <v>202</v>
      </c>
      <c r="B514" s="1477"/>
      <c r="C514" s="1477"/>
      <c r="D514" s="1477"/>
      <c r="E514" s="1477"/>
      <c r="F514" s="1477"/>
      <c r="G514" s="1477"/>
      <c r="H514" s="1477"/>
      <c r="I514" s="1477"/>
      <c r="J514" s="1477"/>
      <c r="K514" s="1477"/>
      <c r="L514" s="1477"/>
      <c r="M514" s="1477"/>
      <c r="N514" s="1477"/>
      <c r="O514" s="1477"/>
      <c r="P514" s="1477"/>
      <c r="Q514" s="1477"/>
    </row>
    <row r="515" spans="1:17" ht="13.5" thickBot="1">
      <c r="A515" s="747"/>
      <c r="B515" s="747"/>
      <c r="C515" s="747"/>
      <c r="D515" s="747"/>
      <c r="E515" s="1420" t="s">
        <v>323</v>
      </c>
      <c r="F515" s="1420"/>
      <c r="G515" s="1420"/>
      <c r="H515" s="1420"/>
      <c r="I515" s="747">
        <v>4.7</v>
      </c>
      <c r="J515" s="747" t="s">
        <v>322</v>
      </c>
      <c r="K515" s="747" t="s">
        <v>324</v>
      </c>
      <c r="L515" s="748">
        <v>400</v>
      </c>
      <c r="M515" s="747"/>
      <c r="N515" s="747"/>
      <c r="O515" s="747"/>
      <c r="P515" s="747"/>
      <c r="Q515" s="747"/>
    </row>
    <row r="516" spans="1:17">
      <c r="A516" s="1479" t="s">
        <v>1</v>
      </c>
      <c r="B516" s="1423" t="s">
        <v>0</v>
      </c>
      <c r="C516" s="1425" t="s">
        <v>2</v>
      </c>
      <c r="D516" s="1425" t="s">
        <v>3</v>
      </c>
      <c r="E516" s="1425" t="s">
        <v>11</v>
      </c>
      <c r="F516" s="1428" t="s">
        <v>12</v>
      </c>
      <c r="G516" s="1429"/>
      <c r="H516" s="1429"/>
      <c r="I516" s="1430"/>
      <c r="J516" s="1425" t="s">
        <v>4</v>
      </c>
      <c r="K516" s="1425" t="s">
        <v>13</v>
      </c>
      <c r="L516" s="1425" t="s">
        <v>5</v>
      </c>
      <c r="M516" s="1425" t="s">
        <v>6</v>
      </c>
      <c r="N516" s="1425" t="s">
        <v>14</v>
      </c>
      <c r="O516" s="1452" t="s">
        <v>15</v>
      </c>
      <c r="P516" s="1425" t="s">
        <v>22</v>
      </c>
      <c r="Q516" s="1433" t="s">
        <v>23</v>
      </c>
    </row>
    <row r="517" spans="1:17" ht="33.75">
      <c r="A517" s="1480"/>
      <c r="B517" s="1424"/>
      <c r="C517" s="1426"/>
      <c r="D517" s="1427"/>
      <c r="E517" s="1427"/>
      <c r="F517" s="15" t="s">
        <v>16</v>
      </c>
      <c r="G517" s="15" t="s">
        <v>17</v>
      </c>
      <c r="H517" s="15" t="s">
        <v>18</v>
      </c>
      <c r="I517" s="15" t="s">
        <v>19</v>
      </c>
      <c r="J517" s="1427"/>
      <c r="K517" s="1427"/>
      <c r="L517" s="1427"/>
      <c r="M517" s="1427"/>
      <c r="N517" s="1427"/>
      <c r="O517" s="1453"/>
      <c r="P517" s="1427"/>
      <c r="Q517" s="1434"/>
    </row>
    <row r="518" spans="1:17">
      <c r="A518" s="1481"/>
      <c r="B518" s="1482"/>
      <c r="C518" s="1427"/>
      <c r="D518" s="87" t="s">
        <v>7</v>
      </c>
      <c r="E518" s="87" t="s">
        <v>8</v>
      </c>
      <c r="F518" s="87" t="s">
        <v>9</v>
      </c>
      <c r="G518" s="87" t="s">
        <v>9</v>
      </c>
      <c r="H518" s="87" t="s">
        <v>9</v>
      </c>
      <c r="I518" s="87" t="s">
        <v>9</v>
      </c>
      <c r="J518" s="87" t="s">
        <v>20</v>
      </c>
      <c r="K518" s="87" t="s">
        <v>9</v>
      </c>
      <c r="L518" s="87" t="s">
        <v>20</v>
      </c>
      <c r="M518" s="87" t="s">
        <v>69</v>
      </c>
      <c r="N518" s="87" t="s">
        <v>359</v>
      </c>
      <c r="O518" s="87" t="s">
        <v>360</v>
      </c>
      <c r="P518" s="88" t="s">
        <v>24</v>
      </c>
      <c r="Q518" s="89" t="s">
        <v>361</v>
      </c>
    </row>
    <row r="519" spans="1:17" ht="12" thickBot="1">
      <c r="A519" s="703">
        <v>1</v>
      </c>
      <c r="B519" s="704">
        <v>2</v>
      </c>
      <c r="C519" s="705">
        <v>3</v>
      </c>
      <c r="D519" s="706">
        <v>4</v>
      </c>
      <c r="E519" s="706">
        <v>5</v>
      </c>
      <c r="F519" s="706">
        <v>6</v>
      </c>
      <c r="G519" s="706">
        <v>7</v>
      </c>
      <c r="H519" s="706">
        <v>8</v>
      </c>
      <c r="I519" s="706">
        <v>9</v>
      </c>
      <c r="J519" s="706">
        <v>10</v>
      </c>
      <c r="K519" s="706">
        <v>11</v>
      </c>
      <c r="L519" s="705">
        <v>12</v>
      </c>
      <c r="M519" s="706">
        <v>13</v>
      </c>
      <c r="N519" s="706">
        <v>14</v>
      </c>
      <c r="O519" s="707">
        <v>15</v>
      </c>
      <c r="P519" s="705">
        <v>16</v>
      </c>
      <c r="Q519" s="708">
        <v>17</v>
      </c>
    </row>
    <row r="520" spans="1:17">
      <c r="A520" s="1545" t="s">
        <v>79</v>
      </c>
      <c r="B520" s="232">
        <v>1</v>
      </c>
      <c r="C520" s="1390" t="s">
        <v>383</v>
      </c>
      <c r="D520" s="1803">
        <v>45</v>
      </c>
      <c r="E520" s="1803">
        <v>1975</v>
      </c>
      <c r="F520" s="1803">
        <v>18.07</v>
      </c>
      <c r="G520" s="1803">
        <v>3.1795439999999999</v>
      </c>
      <c r="H520" s="1803">
        <v>7.2</v>
      </c>
      <c r="I520" s="1377">
        <v>7.6904589999999997</v>
      </c>
      <c r="J520" s="1803">
        <v>2325.2199999999998</v>
      </c>
      <c r="K520" s="1378">
        <v>7.6904589999999997</v>
      </c>
      <c r="L520" s="1803">
        <v>2325.2199999999998</v>
      </c>
      <c r="M520" s="1804">
        <v>3.3074113417225037E-3</v>
      </c>
      <c r="N520" s="1805">
        <v>75.973000000000013</v>
      </c>
      <c r="O520" s="1380">
        <v>0.25127396186468381</v>
      </c>
      <c r="P520" s="1380">
        <v>198.44468050335024</v>
      </c>
      <c r="Q520" s="1381">
        <v>15.076437711881029</v>
      </c>
    </row>
    <row r="521" spans="1:17">
      <c r="A521" s="1546"/>
      <c r="B521" s="97">
        <v>2</v>
      </c>
      <c r="C521" s="1037" t="s">
        <v>384</v>
      </c>
      <c r="D521" s="1799">
        <v>44</v>
      </c>
      <c r="E521" s="1799">
        <v>1985</v>
      </c>
      <c r="F521" s="1799">
        <v>16.192</v>
      </c>
      <c r="G521" s="1799">
        <v>3.7092299999999998</v>
      </c>
      <c r="H521" s="1799">
        <v>6.32</v>
      </c>
      <c r="I521" s="886">
        <v>6.1627729999999996</v>
      </c>
      <c r="J521" s="1799">
        <v>2285.27</v>
      </c>
      <c r="K521" s="887">
        <v>6.1627729999999996</v>
      </c>
      <c r="L521" s="1799">
        <v>2285.27</v>
      </c>
      <c r="M521" s="1800">
        <v>2.6967373658254822E-3</v>
      </c>
      <c r="N521" s="1801">
        <v>75.973000000000013</v>
      </c>
      <c r="O521" s="410">
        <v>0.2048792278938594</v>
      </c>
      <c r="P521" s="410">
        <v>161.80424194952892</v>
      </c>
      <c r="Q521" s="889">
        <v>12.292753673631564</v>
      </c>
    </row>
    <row r="522" spans="1:17">
      <c r="A522" s="1546"/>
      <c r="B522" s="97">
        <v>3</v>
      </c>
      <c r="C522" s="894"/>
      <c r="D522" s="895"/>
      <c r="E522" s="895"/>
      <c r="F522" s="896"/>
      <c r="G522" s="897"/>
      <c r="H522" s="897"/>
      <c r="I522" s="897"/>
      <c r="J522" s="897"/>
      <c r="K522" s="898"/>
      <c r="L522" s="898"/>
      <c r="M522" s="898"/>
      <c r="N522" s="900"/>
      <c r="O522" s="901"/>
      <c r="P522" s="902"/>
      <c r="Q522" s="1002"/>
    </row>
    <row r="523" spans="1:17">
      <c r="A523" s="1546"/>
      <c r="B523" s="97">
        <v>4</v>
      </c>
      <c r="C523" s="894"/>
      <c r="D523" s="895"/>
      <c r="E523" s="895"/>
      <c r="F523" s="896"/>
      <c r="G523" s="897"/>
      <c r="H523" s="897"/>
      <c r="I523" s="897"/>
      <c r="J523" s="897"/>
      <c r="K523" s="898"/>
      <c r="L523" s="898"/>
      <c r="M523" s="898"/>
      <c r="N523" s="900"/>
      <c r="O523" s="901"/>
      <c r="P523" s="902"/>
      <c r="Q523" s="1002"/>
    </row>
    <row r="524" spans="1:17">
      <c r="A524" s="1546"/>
      <c r="B524" s="97">
        <v>5</v>
      </c>
      <c r="C524" s="894"/>
      <c r="D524" s="895"/>
      <c r="E524" s="895"/>
      <c r="F524" s="896"/>
      <c r="G524" s="897"/>
      <c r="H524" s="897"/>
      <c r="I524" s="897"/>
      <c r="J524" s="897"/>
      <c r="K524" s="898"/>
      <c r="L524" s="898"/>
      <c r="M524" s="898"/>
      <c r="N524" s="900"/>
      <c r="O524" s="901"/>
      <c r="P524" s="902"/>
      <c r="Q524" s="1002"/>
    </row>
    <row r="525" spans="1:17">
      <c r="A525" s="1546"/>
      <c r="B525" s="97">
        <v>6</v>
      </c>
      <c r="C525" s="894"/>
      <c r="D525" s="895"/>
      <c r="E525" s="895"/>
      <c r="F525" s="896"/>
      <c r="G525" s="897"/>
      <c r="H525" s="897"/>
      <c r="I525" s="897"/>
      <c r="J525" s="897"/>
      <c r="K525" s="898"/>
      <c r="L525" s="898"/>
      <c r="M525" s="899"/>
      <c r="N525" s="900"/>
      <c r="O525" s="901"/>
      <c r="P525" s="902"/>
      <c r="Q525" s="1002"/>
    </row>
    <row r="526" spans="1:17">
      <c r="A526" s="1546"/>
      <c r="B526" s="97">
        <v>7</v>
      </c>
      <c r="C526" s="894"/>
      <c r="D526" s="895"/>
      <c r="E526" s="895"/>
      <c r="F526" s="896"/>
      <c r="G526" s="897"/>
      <c r="H526" s="897"/>
      <c r="I526" s="897"/>
      <c r="J526" s="897"/>
      <c r="K526" s="898"/>
      <c r="L526" s="898"/>
      <c r="M526" s="899"/>
      <c r="N526" s="900"/>
      <c r="O526" s="901"/>
      <c r="P526" s="902"/>
      <c r="Q526" s="1002"/>
    </row>
    <row r="527" spans="1:17">
      <c r="A527" s="1546"/>
      <c r="B527" s="97">
        <v>8</v>
      </c>
      <c r="C527" s="894"/>
      <c r="D527" s="895"/>
      <c r="E527" s="895"/>
      <c r="F527" s="896"/>
      <c r="G527" s="897"/>
      <c r="H527" s="897"/>
      <c r="I527" s="897"/>
      <c r="J527" s="897"/>
      <c r="K527" s="898"/>
      <c r="L527" s="898"/>
      <c r="M527" s="899"/>
      <c r="N527" s="900"/>
      <c r="O527" s="901"/>
      <c r="P527" s="902"/>
      <c r="Q527" s="1002"/>
    </row>
    <row r="528" spans="1:17">
      <c r="A528" s="1546"/>
      <c r="B528" s="97">
        <v>9</v>
      </c>
      <c r="C528" s="894"/>
      <c r="D528" s="895"/>
      <c r="E528" s="895"/>
      <c r="F528" s="896"/>
      <c r="G528" s="897"/>
      <c r="H528" s="897"/>
      <c r="I528" s="897"/>
      <c r="J528" s="897"/>
      <c r="K528" s="898"/>
      <c r="L528" s="898"/>
      <c r="M528" s="899"/>
      <c r="N528" s="900"/>
      <c r="O528" s="901"/>
      <c r="P528" s="902"/>
      <c r="Q528" s="1002"/>
    </row>
    <row r="529" spans="1:17" ht="12" thickBot="1">
      <c r="A529" s="1547"/>
      <c r="B529" s="409">
        <v>10</v>
      </c>
      <c r="C529" s="1391"/>
      <c r="D529" s="1392"/>
      <c r="E529" s="1392"/>
      <c r="F529" s="1393"/>
      <c r="G529" s="1394"/>
      <c r="H529" s="1394"/>
      <c r="I529" s="1394"/>
      <c r="J529" s="1394"/>
      <c r="K529" s="1395"/>
      <c r="L529" s="1395"/>
      <c r="M529" s="1396"/>
      <c r="N529" s="1397"/>
      <c r="O529" s="1398"/>
      <c r="P529" s="1399"/>
      <c r="Q529" s="1400"/>
    </row>
    <row r="530" spans="1:17">
      <c r="A530" s="1548" t="s">
        <v>85</v>
      </c>
      <c r="B530" s="30">
        <v>1</v>
      </c>
      <c r="C530" s="1382"/>
      <c r="D530" s="1383"/>
      <c r="E530" s="1383"/>
      <c r="F530" s="1384"/>
      <c r="G530" s="1384"/>
      <c r="H530" s="1384"/>
      <c r="I530" s="1384"/>
      <c r="J530" s="1384"/>
      <c r="K530" s="1385"/>
      <c r="L530" s="1385"/>
      <c r="M530" s="1385"/>
      <c r="N530" s="1386"/>
      <c r="O530" s="1387"/>
      <c r="P530" s="1388"/>
      <c r="Q530" s="1389"/>
    </row>
    <row r="531" spans="1:17">
      <c r="A531" s="1496"/>
      <c r="B531" s="12">
        <v>2</v>
      </c>
      <c r="C531" s="1003"/>
      <c r="D531" s="1004"/>
      <c r="E531" s="1004"/>
      <c r="F531" s="1005"/>
      <c r="G531" s="1005"/>
      <c r="H531" s="1005"/>
      <c r="I531" s="1005"/>
      <c r="J531" s="1005"/>
      <c r="K531" s="1006"/>
      <c r="L531" s="1006"/>
      <c r="M531" s="1006"/>
      <c r="N531" s="1007"/>
      <c r="O531" s="1008"/>
      <c r="P531" s="1009"/>
      <c r="Q531" s="1010"/>
    </row>
    <row r="532" spans="1:17">
      <c r="A532" s="1496"/>
      <c r="B532" s="12">
        <v>3</v>
      </c>
      <c r="C532" s="1003"/>
      <c r="D532" s="1004"/>
      <c r="E532" s="1004"/>
      <c r="F532" s="1005"/>
      <c r="G532" s="1005"/>
      <c r="H532" s="1005"/>
      <c r="I532" s="1005"/>
      <c r="J532" s="1005"/>
      <c r="K532" s="1006"/>
      <c r="L532" s="1006"/>
      <c r="M532" s="1006"/>
      <c r="N532" s="1007"/>
      <c r="O532" s="1008"/>
      <c r="P532" s="1009"/>
      <c r="Q532" s="1010"/>
    </row>
    <row r="533" spans="1:17">
      <c r="A533" s="1496"/>
      <c r="B533" s="12">
        <v>4</v>
      </c>
      <c r="C533" s="1003"/>
      <c r="D533" s="1004"/>
      <c r="E533" s="1004"/>
      <c r="F533" s="1005"/>
      <c r="G533" s="1005"/>
      <c r="H533" s="1005"/>
      <c r="I533" s="1005"/>
      <c r="J533" s="1005"/>
      <c r="K533" s="1006"/>
      <c r="L533" s="1006"/>
      <c r="M533" s="1006"/>
      <c r="N533" s="1007"/>
      <c r="O533" s="1008"/>
      <c r="P533" s="1009"/>
      <c r="Q533" s="1010"/>
    </row>
    <row r="534" spans="1:17">
      <c r="A534" s="1496"/>
      <c r="B534" s="12">
        <v>5</v>
      </c>
      <c r="C534" s="1003"/>
      <c r="D534" s="1004"/>
      <c r="E534" s="1004"/>
      <c r="F534" s="1005"/>
      <c r="G534" s="1005"/>
      <c r="H534" s="1005"/>
      <c r="I534" s="1005"/>
      <c r="J534" s="1005"/>
      <c r="K534" s="1006"/>
      <c r="L534" s="1006"/>
      <c r="M534" s="1006"/>
      <c r="N534" s="1007"/>
      <c r="O534" s="1008"/>
      <c r="P534" s="1009"/>
      <c r="Q534" s="1010"/>
    </row>
    <row r="535" spans="1:17">
      <c r="A535" s="1496"/>
      <c r="B535" s="12">
        <v>6</v>
      </c>
      <c r="C535" s="1003"/>
      <c r="D535" s="1004"/>
      <c r="E535" s="1004"/>
      <c r="F535" s="1005"/>
      <c r="G535" s="1005"/>
      <c r="H535" s="1005"/>
      <c r="I535" s="1005"/>
      <c r="J535" s="1005"/>
      <c r="K535" s="1006"/>
      <c r="L535" s="1006"/>
      <c r="M535" s="1006"/>
      <c r="N535" s="1007"/>
      <c r="O535" s="1008"/>
      <c r="P535" s="1009"/>
      <c r="Q535" s="1010"/>
    </row>
    <row r="536" spans="1:17">
      <c r="A536" s="1496"/>
      <c r="B536" s="12">
        <v>7</v>
      </c>
      <c r="C536" s="1003"/>
      <c r="D536" s="1004"/>
      <c r="E536" s="1004"/>
      <c r="F536" s="1005"/>
      <c r="G536" s="1005"/>
      <c r="H536" s="1005"/>
      <c r="I536" s="1005"/>
      <c r="J536" s="1005"/>
      <c r="K536" s="1006"/>
      <c r="L536" s="1006"/>
      <c r="M536" s="1006"/>
      <c r="N536" s="1007"/>
      <c r="O536" s="1008"/>
      <c r="P536" s="1009"/>
      <c r="Q536" s="1010"/>
    </row>
    <row r="537" spans="1:17">
      <c r="A537" s="1496"/>
      <c r="B537" s="12">
        <v>8</v>
      </c>
      <c r="C537" s="1003"/>
      <c r="D537" s="1004"/>
      <c r="E537" s="1004"/>
      <c r="F537" s="1005"/>
      <c r="G537" s="1005"/>
      <c r="H537" s="1005"/>
      <c r="I537" s="1005"/>
      <c r="J537" s="1005"/>
      <c r="K537" s="1006"/>
      <c r="L537" s="1006"/>
      <c r="M537" s="1006"/>
      <c r="N537" s="1007"/>
      <c r="O537" s="1008"/>
      <c r="P537" s="1009"/>
      <c r="Q537" s="1010"/>
    </row>
    <row r="538" spans="1:17">
      <c r="A538" s="1496"/>
      <c r="B538" s="12">
        <v>9</v>
      </c>
      <c r="C538" s="1003"/>
      <c r="D538" s="1004"/>
      <c r="E538" s="1004"/>
      <c r="F538" s="1005"/>
      <c r="G538" s="1005"/>
      <c r="H538" s="1005"/>
      <c r="I538" s="1005"/>
      <c r="J538" s="1005"/>
      <c r="K538" s="1006"/>
      <c r="L538" s="1006"/>
      <c r="M538" s="1006"/>
      <c r="N538" s="1007"/>
      <c r="O538" s="1008"/>
      <c r="P538" s="1009"/>
      <c r="Q538" s="1010"/>
    </row>
    <row r="539" spans="1:17" ht="12" thickBot="1">
      <c r="A539" s="1540"/>
      <c r="B539" s="40">
        <v>10</v>
      </c>
      <c r="C539" s="1003"/>
      <c r="D539" s="1004"/>
      <c r="E539" s="1004"/>
      <c r="F539" s="1005"/>
      <c r="G539" s="1005"/>
      <c r="H539" s="1005"/>
      <c r="I539" s="1005"/>
      <c r="J539" s="1005"/>
      <c r="K539" s="1006"/>
      <c r="L539" s="1006"/>
      <c r="M539" s="1006"/>
      <c r="N539" s="1007"/>
      <c r="O539" s="1008"/>
      <c r="P539" s="1009"/>
      <c r="Q539" s="1010"/>
    </row>
    <row r="540" spans="1:17">
      <c r="A540" s="1541" t="s">
        <v>94</v>
      </c>
      <c r="B540" s="113">
        <v>1</v>
      </c>
      <c r="C540" s="1011"/>
      <c r="D540" s="1012"/>
      <c r="E540" s="1012"/>
      <c r="F540" s="1013"/>
      <c r="G540" s="1013"/>
      <c r="H540" s="1013"/>
      <c r="I540" s="1013"/>
      <c r="J540" s="1013"/>
      <c r="K540" s="1014"/>
      <c r="L540" s="1014"/>
      <c r="M540" s="1014"/>
      <c r="N540" s="1015"/>
      <c r="O540" s="1016"/>
      <c r="P540" s="1017"/>
      <c r="Q540" s="1018"/>
    </row>
    <row r="541" spans="1:17">
      <c r="A541" s="1542"/>
      <c r="B541" s="122">
        <v>2</v>
      </c>
      <c r="C541" s="1019"/>
      <c r="D541" s="1020"/>
      <c r="E541" s="1020"/>
      <c r="F541" s="1021"/>
      <c r="G541" s="1021"/>
      <c r="H541" s="1021"/>
      <c r="I541" s="1021"/>
      <c r="J541" s="1021"/>
      <c r="K541" s="1022"/>
      <c r="L541" s="1022"/>
      <c r="M541" s="1022"/>
      <c r="N541" s="1023"/>
      <c r="O541" s="1024"/>
      <c r="P541" s="1025"/>
      <c r="Q541" s="1026"/>
    </row>
    <row r="542" spans="1:17">
      <c r="A542" s="1542"/>
      <c r="B542" s="122">
        <v>3</v>
      </c>
      <c r="C542" s="1019"/>
      <c r="D542" s="1020"/>
      <c r="E542" s="1020"/>
      <c r="F542" s="1021"/>
      <c r="G542" s="1021"/>
      <c r="H542" s="1021"/>
      <c r="I542" s="1021"/>
      <c r="J542" s="1021"/>
      <c r="K542" s="1022"/>
      <c r="L542" s="1022"/>
      <c r="M542" s="1027"/>
      <c r="N542" s="1023"/>
      <c r="O542" s="1024"/>
      <c r="P542" s="1025"/>
      <c r="Q542" s="1026"/>
    </row>
    <row r="543" spans="1:17">
      <c r="A543" s="1542"/>
      <c r="B543" s="122">
        <v>4</v>
      </c>
      <c r="C543" s="1019"/>
      <c r="D543" s="1020"/>
      <c r="E543" s="1020"/>
      <c r="F543" s="1021"/>
      <c r="G543" s="1021"/>
      <c r="H543" s="1021"/>
      <c r="I543" s="1021"/>
      <c r="J543" s="1021"/>
      <c r="K543" s="1022"/>
      <c r="L543" s="1022"/>
      <c r="M543" s="1027"/>
      <c r="N543" s="1023"/>
      <c r="O543" s="1024"/>
      <c r="P543" s="1025"/>
      <c r="Q543" s="1026"/>
    </row>
    <row r="544" spans="1:17">
      <c r="A544" s="1542"/>
      <c r="B544" s="122">
        <v>5</v>
      </c>
      <c r="C544" s="1019"/>
      <c r="D544" s="1020"/>
      <c r="E544" s="1020"/>
      <c r="F544" s="1021"/>
      <c r="G544" s="1021"/>
      <c r="H544" s="1021"/>
      <c r="I544" s="1021"/>
      <c r="J544" s="1021"/>
      <c r="K544" s="1022"/>
      <c r="L544" s="1022"/>
      <c r="M544" s="1027"/>
      <c r="N544" s="1023"/>
      <c r="O544" s="1024"/>
      <c r="P544" s="1025"/>
      <c r="Q544" s="1026"/>
    </row>
    <row r="545" spans="1:17">
      <c r="A545" s="1542"/>
      <c r="B545" s="122">
        <v>6</v>
      </c>
      <c r="C545" s="1019"/>
      <c r="D545" s="1020"/>
      <c r="E545" s="1020"/>
      <c r="F545" s="1021"/>
      <c r="G545" s="1021"/>
      <c r="H545" s="1021"/>
      <c r="I545" s="1021"/>
      <c r="J545" s="1021"/>
      <c r="K545" s="1022"/>
      <c r="L545" s="1022"/>
      <c r="M545" s="1027"/>
      <c r="N545" s="1023"/>
      <c r="O545" s="1024"/>
      <c r="P545" s="1025"/>
      <c r="Q545" s="1026"/>
    </row>
    <row r="546" spans="1:17">
      <c r="A546" s="1542"/>
      <c r="B546" s="122">
        <v>7</v>
      </c>
      <c r="C546" s="1019"/>
      <c r="D546" s="1020"/>
      <c r="E546" s="1020"/>
      <c r="F546" s="1021"/>
      <c r="G546" s="1021"/>
      <c r="H546" s="1021"/>
      <c r="I546" s="1021"/>
      <c r="J546" s="1021"/>
      <c r="K546" s="1022"/>
      <c r="L546" s="1022"/>
      <c r="M546" s="1027"/>
      <c r="N546" s="1023"/>
      <c r="O546" s="1024"/>
      <c r="P546" s="1025"/>
      <c r="Q546" s="1026"/>
    </row>
    <row r="547" spans="1:17">
      <c r="A547" s="1542"/>
      <c r="B547" s="122">
        <v>8</v>
      </c>
      <c r="C547" s="1019"/>
      <c r="D547" s="1020"/>
      <c r="E547" s="1020"/>
      <c r="F547" s="1021"/>
      <c r="G547" s="1021"/>
      <c r="H547" s="1021"/>
      <c r="I547" s="1021"/>
      <c r="J547" s="1021"/>
      <c r="K547" s="1022"/>
      <c r="L547" s="1022"/>
      <c r="M547" s="1027"/>
      <c r="N547" s="1023"/>
      <c r="O547" s="1024"/>
      <c r="P547" s="1025"/>
      <c r="Q547" s="1026"/>
    </row>
    <row r="548" spans="1:17">
      <c r="A548" s="1542"/>
      <c r="B548" s="122">
        <v>9</v>
      </c>
      <c r="C548" s="1019"/>
      <c r="D548" s="1020"/>
      <c r="E548" s="1020"/>
      <c r="F548" s="1021"/>
      <c r="G548" s="1021"/>
      <c r="H548" s="1021"/>
      <c r="I548" s="1021"/>
      <c r="J548" s="1021"/>
      <c r="K548" s="1022"/>
      <c r="L548" s="1022"/>
      <c r="M548" s="1027"/>
      <c r="N548" s="1023"/>
      <c r="O548" s="1024"/>
      <c r="P548" s="1025"/>
      <c r="Q548" s="1026"/>
    </row>
    <row r="549" spans="1:17" ht="12" thickBot="1">
      <c r="A549" s="1543"/>
      <c r="B549" s="131">
        <v>10</v>
      </c>
      <c r="C549" s="1028"/>
      <c r="D549" s="1029"/>
      <c r="E549" s="1029"/>
      <c r="F549" s="1030"/>
      <c r="G549" s="1030"/>
      <c r="H549" s="1030"/>
      <c r="I549" s="1030"/>
      <c r="J549" s="1030"/>
      <c r="K549" s="1031"/>
      <c r="L549" s="1031"/>
      <c r="M549" s="1032"/>
      <c r="N549" s="1033"/>
      <c r="O549" s="1034"/>
      <c r="P549" s="1035"/>
      <c r="Q549" s="1036"/>
    </row>
    <row r="550" spans="1:17">
      <c r="A550" s="1498" t="s">
        <v>105</v>
      </c>
      <c r="B550" s="75">
        <v>1</v>
      </c>
      <c r="C550" s="1806" t="s">
        <v>205</v>
      </c>
      <c r="D550" s="1807">
        <v>44</v>
      </c>
      <c r="E550" s="1807">
        <v>1964</v>
      </c>
      <c r="F550" s="1808">
        <v>23.262</v>
      </c>
      <c r="G550" s="1808">
        <v>2.4671759999999998</v>
      </c>
      <c r="H550" s="1808">
        <v>4.8</v>
      </c>
      <c r="I550" s="1808">
        <v>15.994828</v>
      </c>
      <c r="J550" s="1808">
        <v>1865.95</v>
      </c>
      <c r="K550" s="1809">
        <v>15.994828</v>
      </c>
      <c r="L550" s="1808">
        <v>1865.95</v>
      </c>
      <c r="M550" s="1810">
        <v>8.5719488732281142E-3</v>
      </c>
      <c r="N550" s="1811">
        <v>75.973000000000013</v>
      </c>
      <c r="O550" s="1812">
        <v>0.65123667174575961</v>
      </c>
      <c r="P550" s="140">
        <v>514.31693239368678</v>
      </c>
      <c r="Q550" s="1813">
        <v>39.074200304745574</v>
      </c>
    </row>
    <row r="551" spans="1:17">
      <c r="A551" s="1499"/>
      <c r="B551" s="75">
        <v>2</v>
      </c>
      <c r="C551" s="1806" t="s">
        <v>206</v>
      </c>
      <c r="D551" s="1807">
        <v>32</v>
      </c>
      <c r="E551" s="1807">
        <v>1967</v>
      </c>
      <c r="F551" s="1808">
        <v>15.018000000000001</v>
      </c>
      <c r="G551" s="1808">
        <v>0</v>
      </c>
      <c r="H551" s="1808">
        <v>0</v>
      </c>
      <c r="I551" s="1808">
        <v>15.017999</v>
      </c>
      <c r="J551" s="1808">
        <v>1535</v>
      </c>
      <c r="K551" s="1809">
        <v>15.017999</v>
      </c>
      <c r="L551" s="1808">
        <v>1535</v>
      </c>
      <c r="M551" s="1810">
        <v>9.7837127035830616E-3</v>
      </c>
      <c r="N551" s="1811">
        <v>75.973000000000013</v>
      </c>
      <c r="O551" s="1812">
        <v>0.74329800522931611</v>
      </c>
      <c r="P551" s="140">
        <v>587.02276221498369</v>
      </c>
      <c r="Q551" s="1813">
        <v>44.597880313758964</v>
      </c>
    </row>
    <row r="552" spans="1:17">
      <c r="A552" s="1499"/>
      <c r="B552" s="75">
        <v>3</v>
      </c>
      <c r="C552" s="1806" t="s">
        <v>203</v>
      </c>
      <c r="D552" s="1807">
        <v>20</v>
      </c>
      <c r="E552" s="1807">
        <v>1973</v>
      </c>
      <c r="F552" s="1808">
        <v>15.827999999999999</v>
      </c>
      <c r="G552" s="1808">
        <v>1.5047550000000001</v>
      </c>
      <c r="H552" s="1808">
        <v>3.2</v>
      </c>
      <c r="I552" s="1808">
        <v>11.123244</v>
      </c>
      <c r="J552" s="1808">
        <v>929.05</v>
      </c>
      <c r="K552" s="1809">
        <v>11.123244</v>
      </c>
      <c r="L552" s="1808">
        <v>929.05</v>
      </c>
      <c r="M552" s="1810">
        <v>1.1972707604542275E-2</v>
      </c>
      <c r="N552" s="1811">
        <v>75.973000000000013</v>
      </c>
      <c r="O552" s="1812">
        <v>0.90960251483989041</v>
      </c>
      <c r="P552" s="140">
        <v>718.36245627253652</v>
      </c>
      <c r="Q552" s="1813">
        <v>54.576150890393428</v>
      </c>
    </row>
    <row r="553" spans="1:17">
      <c r="A553" s="1499"/>
      <c r="B553" s="75">
        <v>4</v>
      </c>
      <c r="C553" s="1806" t="s">
        <v>207</v>
      </c>
      <c r="D553" s="1807">
        <v>50</v>
      </c>
      <c r="E553" s="1807">
        <v>1971</v>
      </c>
      <c r="F553" s="1808">
        <v>45.488999999999997</v>
      </c>
      <c r="G553" s="1808">
        <v>3.7824659999999999</v>
      </c>
      <c r="H553" s="1808">
        <v>8</v>
      </c>
      <c r="I553" s="1808">
        <v>33.706533999999998</v>
      </c>
      <c r="J553" s="1808">
        <v>2518.19</v>
      </c>
      <c r="K553" s="1809">
        <v>33.706533999999998</v>
      </c>
      <c r="L553" s="1808">
        <v>2518.19</v>
      </c>
      <c r="M553" s="1810">
        <v>1.3385222719492967E-2</v>
      </c>
      <c r="N553" s="1811">
        <v>75.973000000000013</v>
      </c>
      <c r="O553" s="1812">
        <v>1.0169155256680393</v>
      </c>
      <c r="P553" s="140">
        <v>803.11336316957807</v>
      </c>
      <c r="Q553" s="1813">
        <v>61.014931540082358</v>
      </c>
    </row>
    <row r="554" spans="1:17">
      <c r="A554" s="1499"/>
      <c r="B554" s="75">
        <v>5</v>
      </c>
      <c r="C554" s="1806" t="s">
        <v>204</v>
      </c>
      <c r="D554" s="1807">
        <v>43</v>
      </c>
      <c r="E554" s="1807">
        <v>1971</v>
      </c>
      <c r="F554" s="1808">
        <v>23.882000000000001</v>
      </c>
      <c r="G554" s="1808">
        <v>0</v>
      </c>
      <c r="H554" s="1808">
        <v>0</v>
      </c>
      <c r="I554" s="1808">
        <v>23.881999</v>
      </c>
      <c r="J554" s="1808">
        <v>1764.69</v>
      </c>
      <c r="K554" s="1809">
        <v>23.881999</v>
      </c>
      <c r="L554" s="1808">
        <v>1764.69</v>
      </c>
      <c r="M554" s="1810">
        <v>1.353325456595776E-2</v>
      </c>
      <c r="N554" s="1811">
        <v>75.973000000000013</v>
      </c>
      <c r="O554" s="1812">
        <v>1.0281619491395091</v>
      </c>
      <c r="P554" s="140">
        <v>811.99527395746566</v>
      </c>
      <c r="Q554" s="1813">
        <v>61.689716948370553</v>
      </c>
    </row>
    <row r="555" spans="1:17">
      <c r="A555" s="1499"/>
      <c r="B555" s="75">
        <v>6</v>
      </c>
      <c r="C555" s="487"/>
      <c r="D555" s="488"/>
      <c r="E555" s="488"/>
      <c r="F555" s="489"/>
      <c r="G555" s="489"/>
      <c r="H555" s="489"/>
      <c r="I555" s="489"/>
      <c r="J555" s="489"/>
      <c r="K555" s="490"/>
      <c r="L555" s="489"/>
      <c r="M555" s="491"/>
      <c r="N555" s="492"/>
      <c r="O555" s="493"/>
      <c r="P555" s="494"/>
      <c r="Q555" s="495"/>
    </row>
    <row r="556" spans="1:17">
      <c r="A556" s="1499"/>
      <c r="B556" s="75">
        <v>7</v>
      </c>
      <c r="C556" s="487"/>
      <c r="D556" s="488"/>
      <c r="E556" s="488"/>
      <c r="F556" s="489"/>
      <c r="G556" s="489"/>
      <c r="H556" s="489"/>
      <c r="I556" s="489"/>
      <c r="J556" s="489"/>
      <c r="K556" s="490"/>
      <c r="L556" s="489"/>
      <c r="M556" s="491"/>
      <c r="N556" s="492"/>
      <c r="O556" s="493"/>
      <c r="P556" s="494"/>
      <c r="Q556" s="495"/>
    </row>
    <row r="557" spans="1:17">
      <c r="A557" s="1499"/>
      <c r="B557" s="75">
        <v>8</v>
      </c>
      <c r="C557" s="487"/>
      <c r="D557" s="488"/>
      <c r="E557" s="488"/>
      <c r="F557" s="489"/>
      <c r="G557" s="489"/>
      <c r="H557" s="489"/>
      <c r="I557" s="489"/>
      <c r="J557" s="489"/>
      <c r="K557" s="490"/>
      <c r="L557" s="489"/>
      <c r="M557" s="491"/>
      <c r="N557" s="492"/>
      <c r="O557" s="493"/>
      <c r="P557" s="494"/>
      <c r="Q557" s="495"/>
    </row>
    <row r="558" spans="1:17" ht="12.75" customHeight="1">
      <c r="A558" s="1499"/>
      <c r="B558" s="75">
        <v>9</v>
      </c>
      <c r="C558" s="487"/>
      <c r="D558" s="488"/>
      <c r="E558" s="488"/>
      <c r="F558" s="489"/>
      <c r="G558" s="489"/>
      <c r="H558" s="489"/>
      <c r="I558" s="489"/>
      <c r="J558" s="489"/>
      <c r="K558" s="490"/>
      <c r="L558" s="489"/>
      <c r="M558" s="491"/>
      <c r="N558" s="492"/>
      <c r="O558" s="493"/>
      <c r="P558" s="494"/>
      <c r="Q558" s="495"/>
    </row>
    <row r="559" spans="1:17" ht="12" thickBot="1">
      <c r="A559" s="1499"/>
      <c r="B559" s="141">
        <v>10</v>
      </c>
      <c r="C559" s="532"/>
      <c r="D559" s="533"/>
      <c r="E559" s="533"/>
      <c r="F559" s="534"/>
      <c r="G559" s="534"/>
      <c r="H559" s="534"/>
      <c r="I559" s="534"/>
      <c r="J559" s="534"/>
      <c r="K559" s="535"/>
      <c r="L559" s="534"/>
      <c r="M559" s="536"/>
      <c r="N559" s="537"/>
      <c r="O559" s="538"/>
      <c r="P559" s="539"/>
      <c r="Q559" s="540"/>
    </row>
    <row r="560" spans="1:17">
      <c r="A560" s="1506" t="s">
        <v>114</v>
      </c>
      <c r="B560" s="142">
        <v>1</v>
      </c>
      <c r="C560" s="1814" t="s">
        <v>209</v>
      </c>
      <c r="D560" s="142">
        <v>29</v>
      </c>
      <c r="E560" s="142">
        <v>1960</v>
      </c>
      <c r="F560" s="1815">
        <v>11.32</v>
      </c>
      <c r="G560" s="1815">
        <v>0</v>
      </c>
      <c r="H560" s="1815">
        <v>0</v>
      </c>
      <c r="I560" s="1815">
        <v>11.320001</v>
      </c>
      <c r="J560" s="1815">
        <v>1187.67</v>
      </c>
      <c r="K560" s="1816">
        <v>11.320001</v>
      </c>
      <c r="L560" s="1815">
        <v>1187.67</v>
      </c>
      <c r="M560" s="1817">
        <v>9.5312679447994812E-3</v>
      </c>
      <c r="N560" s="1818">
        <v>75.973000000000013</v>
      </c>
      <c r="O560" s="1819">
        <v>0.72411901957025115</v>
      </c>
      <c r="P560" s="1820">
        <v>571.87607668796886</v>
      </c>
      <c r="Q560" s="1821">
        <v>43.447141174215069</v>
      </c>
    </row>
    <row r="561" spans="1:17">
      <c r="A561" s="1507"/>
      <c r="B561" s="143">
        <v>2</v>
      </c>
      <c r="C561" s="1822" t="s">
        <v>210</v>
      </c>
      <c r="D561" s="143">
        <v>32</v>
      </c>
      <c r="E561" s="143">
        <v>1965</v>
      </c>
      <c r="F561" s="1823">
        <v>15.503</v>
      </c>
      <c r="G561" s="1823">
        <v>0</v>
      </c>
      <c r="H561" s="1823">
        <v>0</v>
      </c>
      <c r="I561" s="1823">
        <v>15.503001999999999</v>
      </c>
      <c r="J561" s="1823">
        <v>1419.59</v>
      </c>
      <c r="K561" s="1824">
        <v>15.503001999999999</v>
      </c>
      <c r="L561" s="1823">
        <v>1419.59</v>
      </c>
      <c r="M561" s="1825">
        <v>1.0920760219499996E-2</v>
      </c>
      <c r="N561" s="1826">
        <v>75.973000000000013</v>
      </c>
      <c r="O561" s="1827">
        <v>0.82968291615607337</v>
      </c>
      <c r="P561" s="1828">
        <v>655.24561316999973</v>
      </c>
      <c r="Q561" s="1829">
        <v>49.780974969364394</v>
      </c>
    </row>
    <row r="562" spans="1:17">
      <c r="A562" s="1507"/>
      <c r="B562" s="143">
        <v>3</v>
      </c>
      <c r="C562" s="1822" t="s">
        <v>211</v>
      </c>
      <c r="D562" s="143">
        <v>45</v>
      </c>
      <c r="E562" s="143">
        <v>1982</v>
      </c>
      <c r="F562" s="1823">
        <v>29.1</v>
      </c>
      <c r="G562" s="1823">
        <v>3.0420479999999999</v>
      </c>
      <c r="H562" s="1823">
        <v>0.44500000000000001</v>
      </c>
      <c r="I562" s="1823">
        <v>25.612954999999999</v>
      </c>
      <c r="J562" s="1823">
        <v>1563.22</v>
      </c>
      <c r="K562" s="1824">
        <v>25.612954999999999</v>
      </c>
      <c r="L562" s="1823">
        <v>1563.22</v>
      </c>
      <c r="M562" s="1825">
        <v>1.6384741111295915E-2</v>
      </c>
      <c r="N562" s="1826">
        <v>75.973000000000013</v>
      </c>
      <c r="O562" s="1827">
        <v>1.2447979364484847</v>
      </c>
      <c r="P562" s="1828">
        <v>983.08446667775479</v>
      </c>
      <c r="Q562" s="1829">
        <v>74.687876186909079</v>
      </c>
    </row>
    <row r="563" spans="1:17">
      <c r="A563" s="1507"/>
      <c r="B563" s="143">
        <v>4</v>
      </c>
      <c r="C563" s="1822" t="s">
        <v>208</v>
      </c>
      <c r="D563" s="143">
        <v>6</v>
      </c>
      <c r="E563" s="143">
        <v>1956</v>
      </c>
      <c r="F563" s="1823">
        <v>7.0030000000000001</v>
      </c>
      <c r="G563" s="1823">
        <v>0.52764599999999995</v>
      </c>
      <c r="H563" s="1823">
        <v>0.96</v>
      </c>
      <c r="I563" s="1823">
        <v>5.5153540000000003</v>
      </c>
      <c r="J563" s="1823">
        <v>327.26</v>
      </c>
      <c r="K563" s="1824">
        <v>5.5153540000000003</v>
      </c>
      <c r="L563" s="1823">
        <v>327.26</v>
      </c>
      <c r="M563" s="1825">
        <v>1.6853125954898247E-2</v>
      </c>
      <c r="N563" s="1826">
        <v>75.973000000000013</v>
      </c>
      <c r="O563" s="1827">
        <v>1.2803825381714848</v>
      </c>
      <c r="P563" s="1828">
        <v>1011.1875572938949</v>
      </c>
      <c r="Q563" s="1829">
        <v>76.822952290289095</v>
      </c>
    </row>
    <row r="564" spans="1:17">
      <c r="A564" s="1507"/>
      <c r="B564" s="143">
        <v>5</v>
      </c>
      <c r="C564" s="496"/>
      <c r="D564" s="497"/>
      <c r="E564" s="497"/>
      <c r="F564" s="498"/>
      <c r="G564" s="498"/>
      <c r="H564" s="498"/>
      <c r="I564" s="498"/>
      <c r="J564" s="498"/>
      <c r="K564" s="499"/>
      <c r="L564" s="498"/>
      <c r="M564" s="500"/>
      <c r="N564" s="501"/>
      <c r="O564" s="502"/>
      <c r="P564" s="503"/>
      <c r="Q564" s="504"/>
    </row>
    <row r="565" spans="1:17">
      <c r="A565" s="1507"/>
      <c r="B565" s="143">
        <v>6</v>
      </c>
      <c r="C565" s="496"/>
      <c r="D565" s="497"/>
      <c r="E565" s="497"/>
      <c r="F565" s="498"/>
      <c r="G565" s="498"/>
      <c r="H565" s="498"/>
      <c r="I565" s="498"/>
      <c r="J565" s="498"/>
      <c r="K565" s="499"/>
      <c r="L565" s="498"/>
      <c r="M565" s="500"/>
      <c r="N565" s="501"/>
      <c r="O565" s="502"/>
      <c r="P565" s="503"/>
      <c r="Q565" s="504"/>
    </row>
    <row r="566" spans="1:17">
      <c r="A566" s="1507"/>
      <c r="B566" s="143">
        <v>7</v>
      </c>
      <c r="C566" s="496"/>
      <c r="D566" s="497"/>
      <c r="E566" s="497"/>
      <c r="F566" s="498"/>
      <c r="G566" s="498"/>
      <c r="H566" s="498"/>
      <c r="I566" s="498"/>
      <c r="J566" s="498"/>
      <c r="K566" s="499"/>
      <c r="L566" s="498"/>
      <c r="M566" s="500"/>
      <c r="N566" s="501"/>
      <c r="O566" s="502"/>
      <c r="P566" s="503"/>
      <c r="Q566" s="504"/>
    </row>
    <row r="567" spans="1:17">
      <c r="A567" s="1507"/>
      <c r="B567" s="143">
        <v>8</v>
      </c>
      <c r="C567" s="496"/>
      <c r="D567" s="497"/>
      <c r="E567" s="497"/>
      <c r="F567" s="498"/>
      <c r="G567" s="498"/>
      <c r="H567" s="498"/>
      <c r="I567" s="498"/>
      <c r="J567" s="498"/>
      <c r="K567" s="499"/>
      <c r="L567" s="498"/>
      <c r="M567" s="500"/>
      <c r="N567" s="501"/>
      <c r="O567" s="502"/>
      <c r="P567" s="503"/>
      <c r="Q567" s="504"/>
    </row>
    <row r="568" spans="1:17" ht="12.75" customHeight="1">
      <c r="A568" s="1507"/>
      <c r="B568" s="143">
        <v>9</v>
      </c>
      <c r="C568" s="496"/>
      <c r="D568" s="497"/>
      <c r="E568" s="497"/>
      <c r="F568" s="498"/>
      <c r="G568" s="498"/>
      <c r="H568" s="498"/>
      <c r="I568" s="498"/>
      <c r="J568" s="498"/>
      <c r="K568" s="499"/>
      <c r="L568" s="498"/>
      <c r="M568" s="500"/>
      <c r="N568" s="501"/>
      <c r="O568" s="502"/>
      <c r="P568" s="503"/>
      <c r="Q568" s="504"/>
    </row>
    <row r="569" spans="1:17" ht="12" thickBot="1">
      <c r="A569" s="1508"/>
      <c r="B569" s="144">
        <v>10</v>
      </c>
      <c r="C569" s="505"/>
      <c r="D569" s="506"/>
      <c r="E569" s="506"/>
      <c r="F569" s="507"/>
      <c r="G569" s="507"/>
      <c r="H569" s="507"/>
      <c r="I569" s="507"/>
      <c r="J569" s="507"/>
      <c r="K569" s="508"/>
      <c r="L569" s="507"/>
      <c r="M569" s="509"/>
      <c r="N569" s="510"/>
      <c r="O569" s="511"/>
      <c r="P569" s="512"/>
      <c r="Q569" s="513"/>
    </row>
    <row r="570" spans="1:17">
      <c r="A570" s="1500" t="s">
        <v>124</v>
      </c>
      <c r="B570" s="17">
        <v>1</v>
      </c>
      <c r="C570" s="514"/>
      <c r="D570" s="515"/>
      <c r="E570" s="515"/>
      <c r="F570" s="516"/>
      <c r="G570" s="516"/>
      <c r="H570" s="516"/>
      <c r="I570" s="516"/>
      <c r="J570" s="516"/>
      <c r="K570" s="517"/>
      <c r="L570" s="516"/>
      <c r="M570" s="518"/>
      <c r="N570" s="519"/>
      <c r="O570" s="520"/>
      <c r="P570" s="521"/>
      <c r="Q570" s="522"/>
    </row>
    <row r="571" spans="1:17">
      <c r="A571" s="1501"/>
      <c r="B571" s="18">
        <v>2</v>
      </c>
      <c r="C571" s="523"/>
      <c r="D571" s="524"/>
      <c r="E571" s="524"/>
      <c r="F571" s="525"/>
      <c r="G571" s="525"/>
      <c r="H571" s="525"/>
      <c r="I571" s="525"/>
      <c r="J571" s="525"/>
      <c r="K571" s="526"/>
      <c r="L571" s="525"/>
      <c r="M571" s="527"/>
      <c r="N571" s="528"/>
      <c r="O571" s="529"/>
      <c r="P571" s="530"/>
      <c r="Q571" s="531"/>
    </row>
    <row r="572" spans="1:17">
      <c r="A572" s="1501"/>
      <c r="B572" s="18">
        <v>3</v>
      </c>
      <c r="C572" s="211"/>
      <c r="D572" s="212"/>
      <c r="E572" s="212"/>
      <c r="F572" s="146"/>
      <c r="G572" s="146"/>
      <c r="H572" s="146"/>
      <c r="I572" s="146"/>
      <c r="J572" s="146"/>
      <c r="K572" s="213"/>
      <c r="L572" s="146"/>
      <c r="M572" s="214"/>
      <c r="N572" s="215"/>
      <c r="O572" s="58"/>
      <c r="P572" s="216"/>
      <c r="Q572" s="217"/>
    </row>
    <row r="573" spans="1:17">
      <c r="A573" s="1501"/>
      <c r="B573" s="18">
        <v>4</v>
      </c>
      <c r="C573" s="211"/>
      <c r="D573" s="212"/>
      <c r="E573" s="212"/>
      <c r="F573" s="146"/>
      <c r="G573" s="146"/>
      <c r="H573" s="146"/>
      <c r="I573" s="146"/>
      <c r="J573" s="146"/>
      <c r="K573" s="213"/>
      <c r="L573" s="146"/>
      <c r="M573" s="214"/>
      <c r="N573" s="215"/>
      <c r="O573" s="58"/>
      <c r="P573" s="216"/>
      <c r="Q573" s="217"/>
    </row>
    <row r="574" spans="1:17">
      <c r="A574" s="1501"/>
      <c r="B574" s="18">
        <v>5</v>
      </c>
      <c r="C574" s="211"/>
      <c r="D574" s="212"/>
      <c r="E574" s="212"/>
      <c r="F574" s="146"/>
      <c r="G574" s="146"/>
      <c r="H574" s="146"/>
      <c r="I574" s="146"/>
      <c r="J574" s="146"/>
      <c r="K574" s="213"/>
      <c r="L574" s="146"/>
      <c r="M574" s="214"/>
      <c r="N574" s="215"/>
      <c r="O574" s="58"/>
      <c r="P574" s="216"/>
      <c r="Q574" s="217"/>
    </row>
    <row r="575" spans="1:17">
      <c r="A575" s="1501"/>
      <c r="B575" s="18">
        <v>6</v>
      </c>
      <c r="C575" s="211"/>
      <c r="D575" s="212"/>
      <c r="E575" s="212"/>
      <c r="F575" s="146"/>
      <c r="G575" s="146"/>
      <c r="H575" s="146"/>
      <c r="I575" s="146"/>
      <c r="J575" s="146"/>
      <c r="K575" s="213"/>
      <c r="L575" s="146"/>
      <c r="M575" s="214"/>
      <c r="N575" s="215"/>
      <c r="O575" s="58"/>
      <c r="P575" s="216"/>
      <c r="Q575" s="217"/>
    </row>
    <row r="576" spans="1:17">
      <c r="A576" s="1501"/>
      <c r="B576" s="18">
        <v>7</v>
      </c>
      <c r="C576" s="211"/>
      <c r="D576" s="212"/>
      <c r="E576" s="212"/>
      <c r="F576" s="146"/>
      <c r="G576" s="146"/>
      <c r="H576" s="146"/>
      <c r="I576" s="146"/>
      <c r="J576" s="146"/>
      <c r="K576" s="213"/>
      <c r="L576" s="146"/>
      <c r="M576" s="214"/>
      <c r="N576" s="215"/>
      <c r="O576" s="58"/>
      <c r="P576" s="216"/>
      <c r="Q576" s="217"/>
    </row>
    <row r="577" spans="1:17">
      <c r="A577" s="1501"/>
      <c r="B577" s="18">
        <v>8</v>
      </c>
      <c r="C577" s="211"/>
      <c r="D577" s="212"/>
      <c r="E577" s="212"/>
      <c r="F577" s="146"/>
      <c r="G577" s="146"/>
      <c r="H577" s="146"/>
      <c r="I577" s="146"/>
      <c r="J577" s="146"/>
      <c r="K577" s="213"/>
      <c r="L577" s="146"/>
      <c r="M577" s="214"/>
      <c r="N577" s="215"/>
      <c r="O577" s="58"/>
      <c r="P577" s="216"/>
      <c r="Q577" s="217"/>
    </row>
    <row r="578" spans="1:17" ht="12.75" customHeight="1">
      <c r="A578" s="1501"/>
      <c r="B578" s="18">
        <v>9</v>
      </c>
      <c r="C578" s="211"/>
      <c r="D578" s="212"/>
      <c r="E578" s="212"/>
      <c r="F578" s="146"/>
      <c r="G578" s="146"/>
      <c r="H578" s="146"/>
      <c r="I578" s="146"/>
      <c r="J578" s="146"/>
      <c r="K578" s="213"/>
      <c r="L578" s="146"/>
      <c r="M578" s="214"/>
      <c r="N578" s="215"/>
      <c r="O578" s="58"/>
      <c r="P578" s="216"/>
      <c r="Q578" s="217"/>
    </row>
    <row r="579" spans="1:17" ht="12.75" thickBot="1">
      <c r="A579" s="1502"/>
      <c r="B579" s="233">
        <v>10</v>
      </c>
      <c r="C579" s="218"/>
      <c r="D579" s="219"/>
      <c r="E579" s="219"/>
      <c r="F579" s="147"/>
      <c r="G579" s="147"/>
      <c r="H579" s="147"/>
      <c r="I579" s="147"/>
      <c r="J579" s="147"/>
      <c r="K579" s="220"/>
      <c r="L579" s="147"/>
      <c r="M579" s="221"/>
      <c r="N579" s="222"/>
      <c r="O579" s="223"/>
      <c r="P579" s="224"/>
      <c r="Q579" s="148"/>
    </row>
    <row r="580" spans="1:17">
      <c r="F580" s="77"/>
      <c r="G580" s="77"/>
      <c r="H580" s="77"/>
      <c r="I580" s="77"/>
    </row>
    <row r="581" spans="1:17">
      <c r="F581" s="77"/>
      <c r="G581" s="77"/>
      <c r="H581" s="77"/>
      <c r="I581" s="77"/>
    </row>
    <row r="582" spans="1:17" ht="15">
      <c r="A582" s="1477" t="s">
        <v>212</v>
      </c>
      <c r="B582" s="1477"/>
      <c r="C582" s="1477"/>
      <c r="D582" s="1477"/>
      <c r="E582" s="1477"/>
      <c r="F582" s="1477"/>
      <c r="G582" s="1477"/>
      <c r="H582" s="1477"/>
      <c r="I582" s="1477"/>
      <c r="J582" s="1477"/>
      <c r="K582" s="1477"/>
      <c r="L582" s="1477"/>
      <c r="M582" s="1477"/>
      <c r="N582" s="1477"/>
      <c r="O582" s="1477"/>
      <c r="P582" s="1477"/>
      <c r="Q582" s="1477"/>
    </row>
    <row r="583" spans="1:17" ht="13.5" thickBot="1">
      <c r="A583" s="747"/>
      <c r="B583" s="747"/>
      <c r="C583" s="747"/>
      <c r="D583" s="747"/>
      <c r="E583" s="1420" t="s">
        <v>323</v>
      </c>
      <c r="F583" s="1420"/>
      <c r="G583" s="1420"/>
      <c r="H583" s="1420"/>
      <c r="I583" s="747">
        <v>6.7</v>
      </c>
      <c r="J583" s="747" t="s">
        <v>322</v>
      </c>
      <c r="K583" s="747" t="s">
        <v>324</v>
      </c>
      <c r="L583" s="748">
        <v>340</v>
      </c>
      <c r="M583" s="747"/>
      <c r="N583" s="747"/>
      <c r="O583" s="747"/>
      <c r="P583" s="747"/>
      <c r="Q583" s="747"/>
    </row>
    <row r="584" spans="1:17">
      <c r="A584" s="1479" t="s">
        <v>1</v>
      </c>
      <c r="B584" s="1423" t="s">
        <v>0</v>
      </c>
      <c r="C584" s="1425" t="s">
        <v>2</v>
      </c>
      <c r="D584" s="1425" t="s">
        <v>3</v>
      </c>
      <c r="E584" s="1425" t="s">
        <v>11</v>
      </c>
      <c r="F584" s="1428" t="s">
        <v>12</v>
      </c>
      <c r="G584" s="1429"/>
      <c r="H584" s="1429"/>
      <c r="I584" s="1430"/>
      <c r="J584" s="1425" t="s">
        <v>4</v>
      </c>
      <c r="K584" s="1425" t="s">
        <v>13</v>
      </c>
      <c r="L584" s="1425" t="s">
        <v>5</v>
      </c>
      <c r="M584" s="1425" t="s">
        <v>6</v>
      </c>
      <c r="N584" s="1425" t="s">
        <v>14</v>
      </c>
      <c r="O584" s="1452" t="s">
        <v>15</v>
      </c>
      <c r="P584" s="1425" t="s">
        <v>22</v>
      </c>
      <c r="Q584" s="1433" t="s">
        <v>23</v>
      </c>
    </row>
    <row r="585" spans="1:17" ht="33.75">
      <c r="A585" s="1480"/>
      <c r="B585" s="1424"/>
      <c r="C585" s="1426"/>
      <c r="D585" s="1427"/>
      <c r="E585" s="1427"/>
      <c r="F585" s="15" t="s">
        <v>16</v>
      </c>
      <c r="G585" s="15" t="s">
        <v>17</v>
      </c>
      <c r="H585" s="15" t="s">
        <v>18</v>
      </c>
      <c r="I585" s="15" t="s">
        <v>19</v>
      </c>
      <c r="J585" s="1427"/>
      <c r="K585" s="1427"/>
      <c r="L585" s="1427"/>
      <c r="M585" s="1427"/>
      <c r="N585" s="1427"/>
      <c r="O585" s="1453"/>
      <c r="P585" s="1427"/>
      <c r="Q585" s="1434"/>
    </row>
    <row r="586" spans="1:17">
      <c r="A586" s="1481"/>
      <c r="B586" s="1482"/>
      <c r="C586" s="1427"/>
      <c r="D586" s="87" t="s">
        <v>7</v>
      </c>
      <c r="E586" s="87" t="s">
        <v>8</v>
      </c>
      <c r="F586" s="87" t="s">
        <v>9</v>
      </c>
      <c r="G586" s="87" t="s">
        <v>9</v>
      </c>
      <c r="H586" s="87" t="s">
        <v>9</v>
      </c>
      <c r="I586" s="87" t="s">
        <v>9</v>
      </c>
      <c r="J586" s="87" t="s">
        <v>20</v>
      </c>
      <c r="K586" s="87" t="s">
        <v>9</v>
      </c>
      <c r="L586" s="87" t="s">
        <v>20</v>
      </c>
      <c r="M586" s="87" t="s">
        <v>69</v>
      </c>
      <c r="N586" s="87" t="s">
        <v>359</v>
      </c>
      <c r="O586" s="87" t="s">
        <v>360</v>
      </c>
      <c r="P586" s="88" t="s">
        <v>24</v>
      </c>
      <c r="Q586" s="89" t="s">
        <v>361</v>
      </c>
    </row>
    <row r="587" spans="1:17" ht="12" thickBot="1">
      <c r="A587" s="703">
        <v>1</v>
      </c>
      <c r="B587" s="704">
        <v>2</v>
      </c>
      <c r="C587" s="705">
        <v>3</v>
      </c>
      <c r="D587" s="706">
        <v>4</v>
      </c>
      <c r="E587" s="706">
        <v>5</v>
      </c>
      <c r="F587" s="706">
        <v>6</v>
      </c>
      <c r="G587" s="706">
        <v>7</v>
      </c>
      <c r="H587" s="706">
        <v>8</v>
      </c>
      <c r="I587" s="706">
        <v>9</v>
      </c>
      <c r="J587" s="706">
        <v>10</v>
      </c>
      <c r="K587" s="706">
        <v>11</v>
      </c>
      <c r="L587" s="705">
        <v>12</v>
      </c>
      <c r="M587" s="706">
        <v>13</v>
      </c>
      <c r="N587" s="706">
        <v>14</v>
      </c>
      <c r="O587" s="707">
        <v>15</v>
      </c>
      <c r="P587" s="705">
        <v>16</v>
      </c>
      <c r="Q587" s="708">
        <v>17</v>
      </c>
    </row>
    <row r="588" spans="1:17">
      <c r="A588" s="1545" t="s">
        <v>79</v>
      </c>
      <c r="B588" s="232">
        <v>1</v>
      </c>
      <c r="C588" s="1714" t="s">
        <v>213</v>
      </c>
      <c r="D588" s="1715">
        <v>50</v>
      </c>
      <c r="E588" s="1715">
        <v>1993</v>
      </c>
      <c r="F588" s="1716">
        <v>26.401</v>
      </c>
      <c r="G588" s="1717">
        <v>3.6522800000000002</v>
      </c>
      <c r="H588" s="1717">
        <v>7.84</v>
      </c>
      <c r="I588" s="1717">
        <v>14.908721</v>
      </c>
      <c r="J588" s="1717">
        <v>2469.6799999999998</v>
      </c>
      <c r="K588" s="1718">
        <v>14.908721</v>
      </c>
      <c r="L588" s="1717">
        <v>2469.6799999999998</v>
      </c>
      <c r="M588" s="1719">
        <v>6.0367015159858766E-3</v>
      </c>
      <c r="N588" s="1720">
        <v>86.436999999999998</v>
      </c>
      <c r="O588" s="1721">
        <v>0.52179436893727116</v>
      </c>
      <c r="P588" s="1722">
        <v>362.2020909591526</v>
      </c>
      <c r="Q588" s="1723">
        <v>31.307662136236271</v>
      </c>
    </row>
    <row r="589" spans="1:17">
      <c r="A589" s="1546"/>
      <c r="B589" s="97">
        <v>2</v>
      </c>
      <c r="C589" s="1037"/>
      <c r="D589" s="895"/>
      <c r="E589" s="895"/>
      <c r="F589" s="897"/>
      <c r="G589" s="897"/>
      <c r="H589" s="897"/>
      <c r="I589" s="897"/>
      <c r="J589" s="897"/>
      <c r="K589" s="898"/>
      <c r="L589" s="897"/>
      <c r="M589" s="899"/>
      <c r="N589" s="900"/>
      <c r="O589" s="901"/>
      <c r="P589" s="902"/>
      <c r="Q589" s="1002"/>
    </row>
    <row r="590" spans="1:17">
      <c r="A590" s="1546"/>
      <c r="B590" s="97">
        <v>3</v>
      </c>
      <c r="C590" s="96"/>
      <c r="D590" s="97"/>
      <c r="E590" s="97"/>
      <c r="F590" s="98"/>
      <c r="G590" s="99"/>
      <c r="H590" s="99"/>
      <c r="I590" s="99"/>
      <c r="J590" s="99"/>
      <c r="K590" s="100"/>
      <c r="L590" s="99"/>
      <c r="M590" s="101"/>
      <c r="N590" s="102"/>
      <c r="O590" s="103"/>
      <c r="P590" s="104"/>
      <c r="Q590" s="1081"/>
    </row>
    <row r="591" spans="1:17">
      <c r="A591" s="1546"/>
      <c r="B591" s="97">
        <v>4</v>
      </c>
      <c r="C591" s="96"/>
      <c r="D591" s="97"/>
      <c r="E591" s="97"/>
      <c r="F591" s="98"/>
      <c r="G591" s="99"/>
      <c r="H591" s="99"/>
      <c r="I591" s="99"/>
      <c r="J591" s="99"/>
      <c r="K591" s="100"/>
      <c r="L591" s="99"/>
      <c r="M591" s="101"/>
      <c r="N591" s="102"/>
      <c r="O591" s="103"/>
      <c r="P591" s="104"/>
      <c r="Q591" s="1081"/>
    </row>
    <row r="592" spans="1:17">
      <c r="A592" s="1546"/>
      <c r="B592" s="97">
        <v>5</v>
      </c>
      <c r="C592" s="96"/>
      <c r="D592" s="97"/>
      <c r="E592" s="97"/>
      <c r="F592" s="98"/>
      <c r="G592" s="99"/>
      <c r="H592" s="99"/>
      <c r="I592" s="99"/>
      <c r="J592" s="99"/>
      <c r="K592" s="100"/>
      <c r="L592" s="99"/>
      <c r="M592" s="101"/>
      <c r="N592" s="102"/>
      <c r="O592" s="103"/>
      <c r="P592" s="104"/>
      <c r="Q592" s="1081"/>
    </row>
    <row r="593" spans="1:17">
      <c r="A593" s="1546"/>
      <c r="B593" s="97">
        <v>6</v>
      </c>
      <c r="C593" s="96"/>
      <c r="D593" s="97"/>
      <c r="E593" s="97"/>
      <c r="F593" s="98"/>
      <c r="G593" s="99"/>
      <c r="H593" s="99"/>
      <c r="I593" s="99"/>
      <c r="J593" s="99"/>
      <c r="K593" s="100"/>
      <c r="L593" s="99"/>
      <c r="M593" s="101"/>
      <c r="N593" s="102"/>
      <c r="O593" s="103"/>
      <c r="P593" s="104"/>
      <c r="Q593" s="1081"/>
    </row>
    <row r="594" spans="1:17">
      <c r="A594" s="1546"/>
      <c r="B594" s="97">
        <v>7</v>
      </c>
      <c r="C594" s="96"/>
      <c r="D594" s="97"/>
      <c r="E594" s="97"/>
      <c r="F594" s="98"/>
      <c r="G594" s="99"/>
      <c r="H594" s="99"/>
      <c r="I594" s="99"/>
      <c r="J594" s="99"/>
      <c r="K594" s="100"/>
      <c r="L594" s="99"/>
      <c r="M594" s="101"/>
      <c r="N594" s="102"/>
      <c r="O594" s="103"/>
      <c r="P594" s="104"/>
      <c r="Q594" s="1081"/>
    </row>
    <row r="595" spans="1:17">
      <c r="A595" s="1546"/>
      <c r="B595" s="97">
        <v>8</v>
      </c>
      <c r="C595" s="96"/>
      <c r="D595" s="97"/>
      <c r="E595" s="97"/>
      <c r="F595" s="98"/>
      <c r="G595" s="99"/>
      <c r="H595" s="99"/>
      <c r="I595" s="99"/>
      <c r="J595" s="99"/>
      <c r="K595" s="100"/>
      <c r="L595" s="99"/>
      <c r="M595" s="101"/>
      <c r="N595" s="102"/>
      <c r="O595" s="103"/>
      <c r="P595" s="104"/>
      <c r="Q595" s="1081"/>
    </row>
    <row r="596" spans="1:17">
      <c r="A596" s="1546"/>
      <c r="B596" s="97">
        <v>9</v>
      </c>
      <c r="C596" s="96"/>
      <c r="D596" s="97"/>
      <c r="E596" s="97"/>
      <c r="F596" s="98"/>
      <c r="G596" s="99"/>
      <c r="H596" s="99"/>
      <c r="I596" s="99"/>
      <c r="J596" s="99"/>
      <c r="K596" s="100"/>
      <c r="L596" s="99"/>
      <c r="M596" s="101"/>
      <c r="N596" s="102"/>
      <c r="O596" s="103"/>
      <c r="P596" s="104"/>
      <c r="Q596" s="1081"/>
    </row>
    <row r="597" spans="1:17" ht="12" thickBot="1">
      <c r="A597" s="1547"/>
      <c r="B597" s="409">
        <v>10</v>
      </c>
      <c r="C597" s="1090"/>
      <c r="D597" s="409"/>
      <c r="E597" s="409"/>
      <c r="F597" s="1091"/>
      <c r="G597" s="1092"/>
      <c r="H597" s="1092"/>
      <c r="I597" s="1092"/>
      <c r="J597" s="1092"/>
      <c r="K597" s="1093"/>
      <c r="L597" s="1092"/>
      <c r="M597" s="1094"/>
      <c r="N597" s="1095"/>
      <c r="O597" s="1096"/>
      <c r="P597" s="1097"/>
      <c r="Q597" s="1098"/>
    </row>
    <row r="598" spans="1:17">
      <c r="A598" s="1548" t="s">
        <v>85</v>
      </c>
      <c r="B598" s="30">
        <v>1</v>
      </c>
      <c r="C598" s="1085"/>
      <c r="D598" s="30"/>
      <c r="E598" s="30"/>
      <c r="F598" s="1086"/>
      <c r="G598" s="1086"/>
      <c r="H598" s="1086"/>
      <c r="I598" s="1086"/>
      <c r="J598" s="1086"/>
      <c r="K598" s="1087"/>
      <c r="L598" s="1086"/>
      <c r="M598" s="1088"/>
      <c r="N598" s="1070"/>
      <c r="O598" s="1089"/>
      <c r="P598" s="1071"/>
      <c r="Q598" s="1072"/>
    </row>
    <row r="599" spans="1:17">
      <c r="A599" s="1496"/>
      <c r="B599" s="12">
        <v>2</v>
      </c>
      <c r="C599" s="9"/>
      <c r="D599" s="12"/>
      <c r="E599" s="12"/>
      <c r="F599" s="108"/>
      <c r="G599" s="108"/>
      <c r="H599" s="108"/>
      <c r="I599" s="108"/>
      <c r="J599" s="108"/>
      <c r="K599" s="59"/>
      <c r="L599" s="108"/>
      <c r="M599" s="109"/>
      <c r="N599" s="110"/>
      <c r="O599" s="51"/>
      <c r="P599" s="111"/>
      <c r="Q599" s="112"/>
    </row>
    <row r="600" spans="1:17">
      <c r="A600" s="1496"/>
      <c r="B600" s="12">
        <v>3</v>
      </c>
      <c r="C600" s="9"/>
      <c r="D600" s="12"/>
      <c r="E600" s="12"/>
      <c r="F600" s="108"/>
      <c r="G600" s="108"/>
      <c r="H600" s="108"/>
      <c r="I600" s="108"/>
      <c r="J600" s="108"/>
      <c r="K600" s="59"/>
      <c r="L600" s="108"/>
      <c r="M600" s="109"/>
      <c r="N600" s="110"/>
      <c r="O600" s="51"/>
      <c r="P600" s="111"/>
      <c r="Q600" s="112"/>
    </row>
    <row r="601" spans="1:17">
      <c r="A601" s="1496"/>
      <c r="B601" s="12">
        <v>4</v>
      </c>
      <c r="C601" s="9"/>
      <c r="D601" s="12"/>
      <c r="E601" s="12"/>
      <c r="F601" s="108"/>
      <c r="G601" s="108"/>
      <c r="H601" s="108"/>
      <c r="I601" s="108"/>
      <c r="J601" s="108"/>
      <c r="K601" s="59"/>
      <c r="L601" s="108"/>
      <c r="M601" s="109"/>
      <c r="N601" s="110"/>
      <c r="O601" s="51"/>
      <c r="P601" s="111"/>
      <c r="Q601" s="112"/>
    </row>
    <row r="602" spans="1:17">
      <c r="A602" s="1496"/>
      <c r="B602" s="12">
        <v>5</v>
      </c>
      <c r="C602" s="9"/>
      <c r="D602" s="12"/>
      <c r="E602" s="12"/>
      <c r="F602" s="108"/>
      <c r="G602" s="108"/>
      <c r="H602" s="108"/>
      <c r="I602" s="108"/>
      <c r="J602" s="108"/>
      <c r="K602" s="59"/>
      <c r="L602" s="108"/>
      <c r="M602" s="109"/>
      <c r="N602" s="110"/>
      <c r="O602" s="51"/>
      <c r="P602" s="111"/>
      <c r="Q602" s="112"/>
    </row>
    <row r="603" spans="1:17">
      <c r="A603" s="1496"/>
      <c r="B603" s="12">
        <v>6</v>
      </c>
      <c r="C603" s="9"/>
      <c r="D603" s="12"/>
      <c r="E603" s="12"/>
      <c r="F603" s="108"/>
      <c r="G603" s="108"/>
      <c r="H603" s="108"/>
      <c r="I603" s="108"/>
      <c r="J603" s="108"/>
      <c r="K603" s="59"/>
      <c r="L603" s="108"/>
      <c r="M603" s="109"/>
      <c r="N603" s="110"/>
      <c r="O603" s="51"/>
      <c r="P603" s="111"/>
      <c r="Q603" s="112"/>
    </row>
    <row r="604" spans="1:17">
      <c r="A604" s="1496"/>
      <c r="B604" s="12">
        <v>7</v>
      </c>
      <c r="C604" s="9"/>
      <c r="D604" s="12"/>
      <c r="E604" s="12"/>
      <c r="F604" s="108"/>
      <c r="G604" s="108"/>
      <c r="H604" s="108"/>
      <c r="I604" s="108"/>
      <c r="J604" s="108"/>
      <c r="K604" s="59"/>
      <c r="L604" s="108"/>
      <c r="M604" s="109"/>
      <c r="N604" s="110"/>
      <c r="O604" s="51"/>
      <c r="P604" s="111"/>
      <c r="Q604" s="112"/>
    </row>
    <row r="605" spans="1:17">
      <c r="A605" s="1496"/>
      <c r="B605" s="12">
        <v>8</v>
      </c>
      <c r="C605" s="9"/>
      <c r="D605" s="12"/>
      <c r="E605" s="12"/>
      <c r="F605" s="108"/>
      <c r="G605" s="108"/>
      <c r="H605" s="108"/>
      <c r="I605" s="108"/>
      <c r="J605" s="108"/>
      <c r="K605" s="59"/>
      <c r="L605" s="108"/>
      <c r="M605" s="109"/>
      <c r="N605" s="110"/>
      <c r="O605" s="51"/>
      <c r="P605" s="111"/>
      <c r="Q605" s="112"/>
    </row>
    <row r="606" spans="1:17">
      <c r="A606" s="1496"/>
      <c r="B606" s="12">
        <v>9</v>
      </c>
      <c r="C606" s="9"/>
      <c r="D606" s="12"/>
      <c r="E606" s="12"/>
      <c r="F606" s="108"/>
      <c r="G606" s="108"/>
      <c r="H606" s="108"/>
      <c r="I606" s="108"/>
      <c r="J606" s="108"/>
      <c r="K606" s="59"/>
      <c r="L606" s="108"/>
      <c r="M606" s="109"/>
      <c r="N606" s="110"/>
      <c r="O606" s="51"/>
      <c r="P606" s="111"/>
      <c r="Q606" s="112"/>
    </row>
    <row r="607" spans="1:17" ht="12" thickBot="1">
      <c r="A607" s="1540"/>
      <c r="B607" s="40">
        <v>10</v>
      </c>
      <c r="C607" s="9"/>
      <c r="D607" s="12"/>
      <c r="E607" s="12"/>
      <c r="F607" s="108"/>
      <c r="G607" s="108"/>
      <c r="H607" s="108"/>
      <c r="I607" s="108"/>
      <c r="J607" s="108"/>
      <c r="K607" s="59"/>
      <c r="L607" s="108"/>
      <c r="M607" s="109"/>
      <c r="N607" s="110"/>
      <c r="O607" s="51"/>
      <c r="P607" s="111"/>
      <c r="Q607" s="112"/>
    </row>
    <row r="608" spans="1:17">
      <c r="A608" s="1541" t="s">
        <v>94</v>
      </c>
      <c r="B608" s="113">
        <v>1</v>
      </c>
      <c r="C608" s="114"/>
      <c r="D608" s="113"/>
      <c r="E608" s="113"/>
      <c r="F608" s="115"/>
      <c r="G608" s="115"/>
      <c r="H608" s="115"/>
      <c r="I608" s="115"/>
      <c r="J608" s="115"/>
      <c r="K608" s="116"/>
      <c r="L608" s="115"/>
      <c r="M608" s="117"/>
      <c r="N608" s="118"/>
      <c r="O608" s="119"/>
      <c r="P608" s="120"/>
      <c r="Q608" s="121"/>
    </row>
    <row r="609" spans="1:17">
      <c r="A609" s="1542"/>
      <c r="B609" s="122">
        <v>2</v>
      </c>
      <c r="C609" s="123"/>
      <c r="D609" s="122"/>
      <c r="E609" s="122"/>
      <c r="F609" s="124"/>
      <c r="G609" s="124"/>
      <c r="H609" s="124"/>
      <c r="I609" s="124"/>
      <c r="J609" s="124"/>
      <c r="K609" s="125"/>
      <c r="L609" s="124"/>
      <c r="M609" s="126"/>
      <c r="N609" s="127"/>
      <c r="O609" s="128"/>
      <c r="P609" s="129"/>
      <c r="Q609" s="130"/>
    </row>
    <row r="610" spans="1:17">
      <c r="A610" s="1542"/>
      <c r="B610" s="122">
        <v>3</v>
      </c>
      <c r="C610" s="123"/>
      <c r="D610" s="122"/>
      <c r="E610" s="122"/>
      <c r="F610" s="124"/>
      <c r="G610" s="124"/>
      <c r="H610" s="124"/>
      <c r="I610" s="124"/>
      <c r="J610" s="124"/>
      <c r="K610" s="125"/>
      <c r="L610" s="124"/>
      <c r="M610" s="126"/>
      <c r="N610" s="127"/>
      <c r="O610" s="128"/>
      <c r="P610" s="129"/>
      <c r="Q610" s="130"/>
    </row>
    <row r="611" spans="1:17">
      <c r="A611" s="1542"/>
      <c r="B611" s="122">
        <v>4</v>
      </c>
      <c r="C611" s="123"/>
      <c r="D611" s="122"/>
      <c r="E611" s="122"/>
      <c r="F611" s="124"/>
      <c r="G611" s="124"/>
      <c r="H611" s="124"/>
      <c r="I611" s="124"/>
      <c r="J611" s="124"/>
      <c r="K611" s="125"/>
      <c r="L611" s="124"/>
      <c r="M611" s="126"/>
      <c r="N611" s="127"/>
      <c r="O611" s="128"/>
      <c r="P611" s="129"/>
      <c r="Q611" s="130"/>
    </row>
    <row r="612" spans="1:17">
      <c r="A612" s="1542"/>
      <c r="B612" s="122">
        <v>5</v>
      </c>
      <c r="C612" s="123"/>
      <c r="D612" s="122"/>
      <c r="E612" s="122"/>
      <c r="F612" s="124"/>
      <c r="G612" s="124"/>
      <c r="H612" s="124"/>
      <c r="I612" s="124"/>
      <c r="J612" s="124"/>
      <c r="K612" s="125"/>
      <c r="L612" s="124"/>
      <c r="M612" s="126"/>
      <c r="N612" s="127"/>
      <c r="O612" s="128"/>
      <c r="P612" s="129"/>
      <c r="Q612" s="130"/>
    </row>
    <row r="613" spans="1:17">
      <c r="A613" s="1542"/>
      <c r="B613" s="122">
        <v>6</v>
      </c>
      <c r="C613" s="123"/>
      <c r="D613" s="122"/>
      <c r="E613" s="122"/>
      <c r="F613" s="124"/>
      <c r="G613" s="124"/>
      <c r="H613" s="124"/>
      <c r="I613" s="124"/>
      <c r="J613" s="124"/>
      <c r="K613" s="125"/>
      <c r="L613" s="124"/>
      <c r="M613" s="126"/>
      <c r="N613" s="127"/>
      <c r="O613" s="128"/>
      <c r="P613" s="129"/>
      <c r="Q613" s="130"/>
    </row>
    <row r="614" spans="1:17">
      <c r="A614" s="1542"/>
      <c r="B614" s="122">
        <v>7</v>
      </c>
      <c r="C614" s="123"/>
      <c r="D614" s="122"/>
      <c r="E614" s="122"/>
      <c r="F614" s="124"/>
      <c r="G614" s="124"/>
      <c r="H614" s="124"/>
      <c r="I614" s="124"/>
      <c r="J614" s="124"/>
      <c r="K614" s="125"/>
      <c r="L614" s="124"/>
      <c r="M614" s="126"/>
      <c r="N614" s="127"/>
      <c r="O614" s="128"/>
      <c r="P614" s="129"/>
      <c r="Q614" s="130"/>
    </row>
    <row r="615" spans="1:17">
      <c r="A615" s="1542"/>
      <c r="B615" s="122">
        <v>8</v>
      </c>
      <c r="C615" s="123"/>
      <c r="D615" s="122"/>
      <c r="E615" s="122"/>
      <c r="F615" s="124"/>
      <c r="G615" s="124"/>
      <c r="H615" s="124"/>
      <c r="I615" s="124"/>
      <c r="J615" s="124"/>
      <c r="K615" s="125"/>
      <c r="L615" s="124"/>
      <c r="M615" s="126"/>
      <c r="N615" s="127"/>
      <c r="O615" s="128"/>
      <c r="P615" s="129"/>
      <c r="Q615" s="130"/>
    </row>
    <row r="616" spans="1:17">
      <c r="A616" s="1542"/>
      <c r="B616" s="122">
        <v>9</v>
      </c>
      <c r="C616" s="123"/>
      <c r="D616" s="122"/>
      <c r="E616" s="122"/>
      <c r="F616" s="124"/>
      <c r="G616" s="124"/>
      <c r="H616" s="124"/>
      <c r="I616" s="124"/>
      <c r="J616" s="124"/>
      <c r="K616" s="125"/>
      <c r="L616" s="124"/>
      <c r="M616" s="126"/>
      <c r="N616" s="127"/>
      <c r="O616" s="128"/>
      <c r="P616" s="129"/>
      <c r="Q616" s="130"/>
    </row>
    <row r="617" spans="1:17" ht="12" thickBot="1">
      <c r="A617" s="1543"/>
      <c r="B617" s="131">
        <v>10</v>
      </c>
      <c r="C617" s="132"/>
      <c r="D617" s="131"/>
      <c r="E617" s="131"/>
      <c r="F617" s="133"/>
      <c r="G617" s="133"/>
      <c r="H617" s="133"/>
      <c r="I617" s="133"/>
      <c r="J617" s="133"/>
      <c r="K617" s="134"/>
      <c r="L617" s="133"/>
      <c r="M617" s="135"/>
      <c r="N617" s="136"/>
      <c r="O617" s="137"/>
      <c r="P617" s="138"/>
      <c r="Q617" s="139"/>
    </row>
    <row r="618" spans="1:17">
      <c r="A618" s="1498" t="s">
        <v>105</v>
      </c>
      <c r="B618" s="75">
        <v>1</v>
      </c>
      <c r="C618" s="1724" t="s">
        <v>220</v>
      </c>
      <c r="D618" s="1725">
        <v>37</v>
      </c>
      <c r="E618" s="1725">
        <v>1987</v>
      </c>
      <c r="F618" s="1726">
        <v>30.137</v>
      </c>
      <c r="G618" s="1726">
        <v>3.8134100000000002</v>
      </c>
      <c r="H618" s="1726">
        <v>4.84</v>
      </c>
      <c r="I618" s="1726">
        <v>21.48359</v>
      </c>
      <c r="J618" s="1726">
        <v>1832.06</v>
      </c>
      <c r="K618" s="1727">
        <v>21.48359</v>
      </c>
      <c r="L618" s="1726">
        <v>1832.06</v>
      </c>
      <c r="M618" s="1728">
        <v>1.172646638210539E-2</v>
      </c>
      <c r="N618" s="1729">
        <v>86.436999999999998</v>
      </c>
      <c r="O618" s="1730">
        <v>1.0136005746700436</v>
      </c>
      <c r="P618" s="1731">
        <v>703.58798292632343</v>
      </c>
      <c r="Q618" s="1732">
        <v>60.816034480202617</v>
      </c>
    </row>
    <row r="619" spans="1:17">
      <c r="A619" s="1499"/>
      <c r="B619" s="75">
        <v>2</v>
      </c>
      <c r="C619" s="1724" t="s">
        <v>215</v>
      </c>
      <c r="D619" s="1725">
        <v>52</v>
      </c>
      <c r="E619" s="1725">
        <v>1985</v>
      </c>
      <c r="F619" s="1726">
        <v>44.511000000000003</v>
      </c>
      <c r="G619" s="1726">
        <v>4.3505099999999999</v>
      </c>
      <c r="H619" s="1726">
        <v>7.6783999999999999</v>
      </c>
      <c r="I619" s="1726">
        <v>32.482087999999997</v>
      </c>
      <c r="J619" s="1726">
        <v>2741.26</v>
      </c>
      <c r="K619" s="1727">
        <v>32.482087999999997</v>
      </c>
      <c r="L619" s="1726">
        <v>2741.26</v>
      </c>
      <c r="M619" s="1728">
        <v>1.1849327681431165E-2</v>
      </c>
      <c r="N619" s="1729">
        <v>86.436999999999998</v>
      </c>
      <c r="O619" s="1730">
        <v>1.0242203367998655</v>
      </c>
      <c r="P619" s="1731">
        <v>710.95966088586988</v>
      </c>
      <c r="Q619" s="1732">
        <v>61.453220207991933</v>
      </c>
    </row>
    <row r="620" spans="1:17">
      <c r="A620" s="1499"/>
      <c r="B620" s="75">
        <v>3</v>
      </c>
      <c r="C620" s="1724" t="s">
        <v>217</v>
      </c>
      <c r="D620" s="1725">
        <v>15</v>
      </c>
      <c r="E620" s="1725">
        <v>1979</v>
      </c>
      <c r="F620" s="1726">
        <v>12.436</v>
      </c>
      <c r="G620" s="1726">
        <v>1.8261400000000001</v>
      </c>
      <c r="H620" s="1726">
        <v>1.93</v>
      </c>
      <c r="I620" s="1726">
        <v>8.679862</v>
      </c>
      <c r="J620" s="1726">
        <v>706.88</v>
      </c>
      <c r="K620" s="1727">
        <v>8.679862</v>
      </c>
      <c r="L620" s="1726">
        <v>706.88</v>
      </c>
      <c r="M620" s="1728">
        <v>1.2279116681756451E-2</v>
      </c>
      <c r="N620" s="1729">
        <v>86.436999999999998</v>
      </c>
      <c r="O620" s="1730">
        <v>1.0613700086209823</v>
      </c>
      <c r="P620" s="1731">
        <v>736.74700090538704</v>
      </c>
      <c r="Q620" s="1732">
        <v>63.682200517258934</v>
      </c>
    </row>
    <row r="621" spans="1:17">
      <c r="A621" s="1499"/>
      <c r="B621" s="75">
        <v>4</v>
      </c>
      <c r="C621" s="1724" t="s">
        <v>216</v>
      </c>
      <c r="D621" s="1725">
        <v>37</v>
      </c>
      <c r="E621" s="1725">
        <v>1983</v>
      </c>
      <c r="F621" s="1726">
        <v>35.886000000000003</v>
      </c>
      <c r="G621" s="1726">
        <v>4.1641909999999998</v>
      </c>
      <c r="H621" s="1726">
        <v>5.76</v>
      </c>
      <c r="I621" s="1726">
        <v>25.961811999999998</v>
      </c>
      <c r="J621" s="1726">
        <v>2108.85</v>
      </c>
      <c r="K621" s="1727">
        <v>25.961811999999998</v>
      </c>
      <c r="L621" s="1726">
        <v>2108.85</v>
      </c>
      <c r="M621" s="1728">
        <v>1.2310886027929914E-2</v>
      </c>
      <c r="N621" s="1729">
        <v>86.436999999999998</v>
      </c>
      <c r="O621" s="1730">
        <v>1.0641160555961779</v>
      </c>
      <c r="P621" s="1731">
        <v>738.65316167579488</v>
      </c>
      <c r="Q621" s="1732">
        <v>63.846963335770674</v>
      </c>
    </row>
    <row r="622" spans="1:17">
      <c r="A622" s="1499"/>
      <c r="B622" s="75">
        <v>5</v>
      </c>
      <c r="C622" s="1724" t="s">
        <v>218</v>
      </c>
      <c r="D622" s="1725">
        <v>25</v>
      </c>
      <c r="E622" s="1725">
        <v>1982</v>
      </c>
      <c r="F622" s="1726">
        <v>22.699000000000002</v>
      </c>
      <c r="G622" s="1726">
        <v>2.1484000000000001</v>
      </c>
      <c r="H622" s="1726">
        <v>3.84</v>
      </c>
      <c r="I622" s="1726">
        <v>16.710599999999999</v>
      </c>
      <c r="J622" s="1726">
        <v>1353.96</v>
      </c>
      <c r="K622" s="1727">
        <v>16.710599999999999</v>
      </c>
      <c r="L622" s="1726">
        <v>1353.96</v>
      </c>
      <c r="M622" s="1728">
        <v>1.2342018966586901E-2</v>
      </c>
      <c r="N622" s="1729">
        <v>86.436999999999998</v>
      </c>
      <c r="O622" s="1730">
        <v>1.0668070934148719</v>
      </c>
      <c r="P622" s="1731">
        <v>740.52113799521396</v>
      </c>
      <c r="Q622" s="1732">
        <v>64.008425604892309</v>
      </c>
    </row>
    <row r="623" spans="1:17">
      <c r="A623" s="1499"/>
      <c r="B623" s="75">
        <v>6</v>
      </c>
      <c r="C623" s="1724" t="s">
        <v>219</v>
      </c>
      <c r="D623" s="1725">
        <v>26</v>
      </c>
      <c r="E623" s="1725">
        <v>1984</v>
      </c>
      <c r="F623" s="1726">
        <v>22.189</v>
      </c>
      <c r="G623" s="1726">
        <v>1.6541090000000001</v>
      </c>
      <c r="H623" s="1726">
        <v>3.76</v>
      </c>
      <c r="I623" s="1726">
        <v>16.774892999999999</v>
      </c>
      <c r="J623" s="1726">
        <v>1357.72</v>
      </c>
      <c r="K623" s="1727">
        <v>16.774892999999999</v>
      </c>
      <c r="L623" s="1726">
        <v>1357.72</v>
      </c>
      <c r="M623" s="1728">
        <v>1.2355193265179859E-2</v>
      </c>
      <c r="N623" s="1729">
        <v>86.436999999999998</v>
      </c>
      <c r="O623" s="1730">
        <v>1.0679458402623514</v>
      </c>
      <c r="P623" s="1731">
        <v>741.31159591079154</v>
      </c>
      <c r="Q623" s="1732">
        <v>64.076750415741088</v>
      </c>
    </row>
    <row r="624" spans="1:17">
      <c r="A624" s="1499"/>
      <c r="B624" s="75">
        <v>7</v>
      </c>
      <c r="C624" s="1724" t="s">
        <v>223</v>
      </c>
      <c r="D624" s="1725">
        <v>26</v>
      </c>
      <c r="E624" s="1725">
        <v>1982</v>
      </c>
      <c r="F624" s="1726">
        <v>23.443999999999999</v>
      </c>
      <c r="G624" s="1726">
        <v>2.0080559999999998</v>
      </c>
      <c r="H624" s="1726">
        <v>3.84</v>
      </c>
      <c r="I624" s="1726">
        <v>17.595945</v>
      </c>
      <c r="J624" s="1726">
        <v>1351.11</v>
      </c>
      <c r="K624" s="1727">
        <v>17.595945</v>
      </c>
      <c r="L624" s="1726">
        <v>1351.11</v>
      </c>
      <c r="M624" s="1728">
        <v>1.3023325265892489E-2</v>
      </c>
      <c r="N624" s="1729">
        <v>86.436999999999998</v>
      </c>
      <c r="O624" s="1730">
        <v>1.1256971660079491</v>
      </c>
      <c r="P624" s="1731">
        <v>781.39951595354944</v>
      </c>
      <c r="Q624" s="1732">
        <v>67.54182996047696</v>
      </c>
    </row>
    <row r="625" spans="1:17">
      <c r="A625" s="1499"/>
      <c r="B625" s="75">
        <v>8</v>
      </c>
      <c r="C625" s="1724" t="s">
        <v>221</v>
      </c>
      <c r="D625" s="1725">
        <v>12</v>
      </c>
      <c r="E625" s="1725">
        <v>1981</v>
      </c>
      <c r="F625" s="1726">
        <v>12.41</v>
      </c>
      <c r="G625" s="1726">
        <v>1.208475</v>
      </c>
      <c r="H625" s="1726">
        <v>1.84</v>
      </c>
      <c r="I625" s="1726">
        <v>9.3615259999999996</v>
      </c>
      <c r="J625" s="1726">
        <v>716.05</v>
      </c>
      <c r="K625" s="1727">
        <v>9.3615259999999996</v>
      </c>
      <c r="L625" s="1726">
        <v>716.05</v>
      </c>
      <c r="M625" s="1728">
        <v>1.3073844005306891E-2</v>
      </c>
      <c r="N625" s="1729">
        <v>86.436999999999998</v>
      </c>
      <c r="O625" s="1730">
        <v>1.1300638542867119</v>
      </c>
      <c r="P625" s="1731">
        <v>784.43064031841345</v>
      </c>
      <c r="Q625" s="1732">
        <v>67.803831257202702</v>
      </c>
    </row>
    <row r="626" spans="1:17">
      <c r="A626" s="1499"/>
      <c r="B626" s="75">
        <v>9</v>
      </c>
      <c r="C626" s="1724" t="s">
        <v>222</v>
      </c>
      <c r="D626" s="1725">
        <v>30</v>
      </c>
      <c r="E626" s="1725">
        <v>1980</v>
      </c>
      <c r="F626" s="1726">
        <v>24.753</v>
      </c>
      <c r="G626" s="1726">
        <v>2.5243699999999998</v>
      </c>
      <c r="H626" s="1726">
        <v>3.84</v>
      </c>
      <c r="I626" s="1726">
        <v>18.388632999999999</v>
      </c>
      <c r="J626" s="1726">
        <v>1363.59</v>
      </c>
      <c r="K626" s="1727">
        <v>18.388632999999999</v>
      </c>
      <c r="L626" s="1726">
        <v>1363.59</v>
      </c>
      <c r="M626" s="1728">
        <v>1.3485456038838654E-2</v>
      </c>
      <c r="N626" s="1729">
        <v>86.436999999999998</v>
      </c>
      <c r="O626" s="1730">
        <v>1.1656423636290967</v>
      </c>
      <c r="P626" s="1731">
        <v>809.12736233031922</v>
      </c>
      <c r="Q626" s="1732">
        <v>69.938541817745801</v>
      </c>
    </row>
    <row r="627" spans="1:17" ht="12" thickBot="1">
      <c r="A627" s="1499"/>
      <c r="B627" s="141">
        <v>10</v>
      </c>
      <c r="C627" s="1733" t="s">
        <v>214</v>
      </c>
      <c r="D627" s="1734">
        <v>14</v>
      </c>
      <c r="E627" s="1734">
        <v>1981</v>
      </c>
      <c r="F627" s="1735">
        <v>14.561</v>
      </c>
      <c r="G627" s="1735">
        <v>1.5038800000000001</v>
      </c>
      <c r="H627" s="1735">
        <v>2.08</v>
      </c>
      <c r="I627" s="1735">
        <v>10.977119</v>
      </c>
      <c r="J627" s="1735">
        <v>779.03</v>
      </c>
      <c r="K627" s="1736">
        <v>10.977119</v>
      </c>
      <c r="L627" s="1735">
        <v>779.03</v>
      </c>
      <c r="M627" s="1737">
        <v>1.4090752602595536E-2</v>
      </c>
      <c r="N627" s="1738">
        <v>86.436999999999998</v>
      </c>
      <c r="O627" s="1739">
        <v>1.2179623827105504</v>
      </c>
      <c r="P627" s="1740">
        <v>845.44515615573209</v>
      </c>
      <c r="Q627" s="1741">
        <v>73.07774296263301</v>
      </c>
    </row>
    <row r="628" spans="1:17">
      <c r="A628" s="1506" t="s">
        <v>114</v>
      </c>
      <c r="B628" s="142">
        <v>1</v>
      </c>
      <c r="C628" s="1742" t="s">
        <v>224</v>
      </c>
      <c r="D628" s="1743">
        <v>47</v>
      </c>
      <c r="E628" s="1743">
        <v>1969</v>
      </c>
      <c r="F628" s="1744">
        <v>34.799999999999997</v>
      </c>
      <c r="G628" s="1744">
        <v>3.1151800000000001</v>
      </c>
      <c r="H628" s="1744">
        <v>7.44</v>
      </c>
      <c r="I628" s="1744">
        <v>24.244817000000001</v>
      </c>
      <c r="J628" s="1744">
        <v>1893.25</v>
      </c>
      <c r="K628" s="1745">
        <v>24.244817000000001</v>
      </c>
      <c r="L628" s="1744">
        <v>1893.25</v>
      </c>
      <c r="M628" s="1746">
        <v>1.2805924732602668E-2</v>
      </c>
      <c r="N628" s="1747">
        <v>86.436999999999998</v>
      </c>
      <c r="O628" s="1748">
        <v>1.1069057161119766</v>
      </c>
      <c r="P628" s="1749">
        <v>768.35548395616001</v>
      </c>
      <c r="Q628" s="1750">
        <v>66.414342966718593</v>
      </c>
    </row>
    <row r="629" spans="1:17">
      <c r="A629" s="1507"/>
      <c r="B629" s="143">
        <v>2</v>
      </c>
      <c r="C629" s="1751" t="s">
        <v>227</v>
      </c>
      <c r="D629" s="1752">
        <v>14</v>
      </c>
      <c r="E629" s="1752">
        <v>1983</v>
      </c>
      <c r="F629" s="1753">
        <v>14.326000000000001</v>
      </c>
      <c r="G629" s="1753">
        <v>0.83250500000000005</v>
      </c>
      <c r="H629" s="1753">
        <v>2.08</v>
      </c>
      <c r="I629" s="1753">
        <v>11.413493000000001</v>
      </c>
      <c r="J629" s="1753">
        <v>786.5</v>
      </c>
      <c r="K629" s="1754">
        <v>11.413493000000001</v>
      </c>
      <c r="L629" s="1753">
        <v>786.5</v>
      </c>
      <c r="M629" s="1755">
        <v>1.4511752066115704E-2</v>
      </c>
      <c r="N629" s="1756">
        <v>86.436999999999998</v>
      </c>
      <c r="O629" s="1757">
        <v>1.254352313338843</v>
      </c>
      <c r="P629" s="1758">
        <v>870.70512396694221</v>
      </c>
      <c r="Q629" s="1759">
        <v>75.261138800330571</v>
      </c>
    </row>
    <row r="630" spans="1:17">
      <c r="A630" s="1507"/>
      <c r="B630" s="143">
        <v>3</v>
      </c>
      <c r="C630" s="1751" t="s">
        <v>229</v>
      </c>
      <c r="D630" s="1752">
        <v>16</v>
      </c>
      <c r="E630" s="1752">
        <v>1988</v>
      </c>
      <c r="F630" s="1753">
        <v>18.32</v>
      </c>
      <c r="G630" s="1753">
        <v>1.3427500000000001</v>
      </c>
      <c r="H630" s="1753">
        <v>2.56</v>
      </c>
      <c r="I630" s="1753">
        <v>14.417251</v>
      </c>
      <c r="J630" s="1753">
        <v>937.26</v>
      </c>
      <c r="K630" s="1754">
        <v>14.417251</v>
      </c>
      <c r="L630" s="1753">
        <v>937.26</v>
      </c>
      <c r="M630" s="1755">
        <v>1.5382338945436698E-2</v>
      </c>
      <c r="N630" s="1756">
        <v>86.436999999999998</v>
      </c>
      <c r="O630" s="1757">
        <v>1.3296032314267119</v>
      </c>
      <c r="P630" s="1758">
        <v>922.94033672620185</v>
      </c>
      <c r="Q630" s="1759">
        <v>79.776193885602709</v>
      </c>
    </row>
    <row r="631" spans="1:17">
      <c r="A631" s="1507"/>
      <c r="B631" s="143">
        <v>4</v>
      </c>
      <c r="C631" s="1751" t="s">
        <v>228</v>
      </c>
      <c r="D631" s="1752">
        <v>11</v>
      </c>
      <c r="E631" s="1752">
        <v>1984</v>
      </c>
      <c r="F631" s="1753">
        <v>10.554</v>
      </c>
      <c r="G631" s="1753">
        <v>0.26855000000000001</v>
      </c>
      <c r="H631" s="1753">
        <v>1.1399999999999999</v>
      </c>
      <c r="I631" s="1753">
        <v>9.1454520000000006</v>
      </c>
      <c r="J631" s="1753">
        <v>597.67999999999995</v>
      </c>
      <c r="K631" s="1754">
        <v>9.1454520000000006</v>
      </c>
      <c r="L631" s="1753">
        <v>597.67999999999995</v>
      </c>
      <c r="M631" s="1755">
        <v>1.5301586133047787E-2</v>
      </c>
      <c r="N631" s="1756">
        <v>86.436999999999998</v>
      </c>
      <c r="O631" s="1757">
        <v>1.3226232005822516</v>
      </c>
      <c r="P631" s="1758">
        <v>918.09516798286722</v>
      </c>
      <c r="Q631" s="1759">
        <v>79.357392034935089</v>
      </c>
    </row>
    <row r="632" spans="1:17">
      <c r="A632" s="1507"/>
      <c r="B632" s="143">
        <v>5</v>
      </c>
      <c r="C632" s="1751" t="s">
        <v>225</v>
      </c>
      <c r="D632" s="1752">
        <v>17</v>
      </c>
      <c r="E632" s="1752">
        <v>1980</v>
      </c>
      <c r="F632" s="1753">
        <v>14.867000000000001</v>
      </c>
      <c r="G632" s="1753">
        <v>2.0946899999999999</v>
      </c>
      <c r="H632" s="1753">
        <v>2.08</v>
      </c>
      <c r="I632" s="1753">
        <v>10.692309999999999</v>
      </c>
      <c r="J632" s="1753">
        <v>757.14</v>
      </c>
      <c r="K632" s="1754">
        <v>10.692309999999999</v>
      </c>
      <c r="L632" s="1753">
        <v>757.14</v>
      </c>
      <c r="M632" s="1755">
        <v>1.4121972158385503E-2</v>
      </c>
      <c r="N632" s="1756">
        <v>86.436999999999998</v>
      </c>
      <c r="O632" s="1757">
        <v>1.2206609074543677</v>
      </c>
      <c r="P632" s="1758">
        <v>847.31832950313014</v>
      </c>
      <c r="Q632" s="1759">
        <v>73.239654447262055</v>
      </c>
    </row>
    <row r="633" spans="1:17">
      <c r="A633" s="1507"/>
      <c r="B633" s="143">
        <v>6</v>
      </c>
      <c r="C633" s="1751" t="s">
        <v>226</v>
      </c>
      <c r="D633" s="1752">
        <v>14</v>
      </c>
      <c r="E633" s="1752">
        <v>1984</v>
      </c>
      <c r="F633" s="1753">
        <v>15.978</v>
      </c>
      <c r="G633" s="1753">
        <v>1.0709770000000001</v>
      </c>
      <c r="H633" s="1753">
        <v>2.0680000000000001</v>
      </c>
      <c r="I633" s="1753">
        <v>12.839022999999999</v>
      </c>
      <c r="J633" s="1753">
        <v>744.57</v>
      </c>
      <c r="K633" s="1754">
        <v>12.839022999999999</v>
      </c>
      <c r="L633" s="1753">
        <v>744.57</v>
      </c>
      <c r="M633" s="1755">
        <v>1.7243540567038692E-2</v>
      </c>
      <c r="N633" s="1756">
        <v>86.436999999999998</v>
      </c>
      <c r="O633" s="1757">
        <v>1.4904799159931235</v>
      </c>
      <c r="P633" s="1758">
        <v>1034.6124340223214</v>
      </c>
      <c r="Q633" s="1759">
        <v>89.428794959587393</v>
      </c>
    </row>
    <row r="634" spans="1:17">
      <c r="A634" s="1507"/>
      <c r="B634" s="143">
        <v>7</v>
      </c>
      <c r="C634" s="1751"/>
      <c r="D634" s="1752"/>
      <c r="E634" s="1752"/>
      <c r="F634" s="1753"/>
      <c r="G634" s="1753"/>
      <c r="H634" s="1753"/>
      <c r="I634" s="1753"/>
      <c r="J634" s="1753"/>
      <c r="K634" s="1754"/>
      <c r="L634" s="1753"/>
      <c r="M634" s="1755"/>
      <c r="N634" s="1756"/>
      <c r="O634" s="1757"/>
      <c r="P634" s="1758"/>
      <c r="Q634" s="1759"/>
    </row>
    <row r="635" spans="1:17">
      <c r="A635" s="1507"/>
      <c r="B635" s="143">
        <v>8</v>
      </c>
      <c r="C635" s="1751"/>
      <c r="D635" s="1752"/>
      <c r="E635" s="1752"/>
      <c r="F635" s="1753"/>
      <c r="G635" s="1753"/>
      <c r="H635" s="1753"/>
      <c r="I635" s="1753"/>
      <c r="J635" s="1753"/>
      <c r="K635" s="1754"/>
      <c r="L635" s="1753"/>
      <c r="M635" s="1755"/>
      <c r="N635" s="1756"/>
      <c r="O635" s="1757"/>
      <c r="P635" s="1758"/>
      <c r="Q635" s="1759"/>
    </row>
    <row r="636" spans="1:17">
      <c r="A636" s="1507"/>
      <c r="B636" s="143">
        <v>9</v>
      </c>
      <c r="C636" s="1751"/>
      <c r="D636" s="1752"/>
      <c r="E636" s="1752"/>
      <c r="F636" s="1753"/>
      <c r="G636" s="1753"/>
      <c r="H636" s="1753"/>
      <c r="I636" s="1753"/>
      <c r="J636" s="1753"/>
      <c r="K636" s="1754"/>
      <c r="L636" s="1753"/>
      <c r="M636" s="1755"/>
      <c r="N636" s="1756"/>
      <c r="O636" s="1757"/>
      <c r="P636" s="1758"/>
      <c r="Q636" s="1759"/>
    </row>
    <row r="637" spans="1:17" ht="12" thickBot="1">
      <c r="A637" s="1508"/>
      <c r="B637" s="144">
        <v>10</v>
      </c>
      <c r="C637" s="1760"/>
      <c r="D637" s="1761"/>
      <c r="E637" s="1761"/>
      <c r="F637" s="1762"/>
      <c r="G637" s="1762"/>
      <c r="H637" s="1762"/>
      <c r="I637" s="1762"/>
      <c r="J637" s="1762"/>
      <c r="K637" s="1763"/>
      <c r="L637" s="1762"/>
      <c r="M637" s="1755"/>
      <c r="N637" s="1764"/>
      <c r="O637" s="1765"/>
      <c r="P637" s="1766"/>
      <c r="Q637" s="1767"/>
    </row>
    <row r="638" spans="1:17">
      <c r="A638" s="1500" t="s">
        <v>124</v>
      </c>
      <c r="B638" s="17">
        <v>1</v>
      </c>
      <c r="C638" s="1768" t="s">
        <v>232</v>
      </c>
      <c r="D638" s="1769">
        <v>9</v>
      </c>
      <c r="E638" s="1769">
        <v>1959</v>
      </c>
      <c r="F638" s="1770">
        <v>7.0490000000000004</v>
      </c>
      <c r="G638" s="1770">
        <v>0.42968000000000001</v>
      </c>
      <c r="H638" s="1770">
        <v>0</v>
      </c>
      <c r="I638" s="1770">
        <v>6.6193200000000001</v>
      </c>
      <c r="J638" s="1770">
        <v>321.39999999999998</v>
      </c>
      <c r="K638" s="1771">
        <v>6.6193200000000001</v>
      </c>
      <c r="L638" s="1770">
        <v>321.39999999999998</v>
      </c>
      <c r="M638" s="1772">
        <v>2.0595270690728067E-2</v>
      </c>
      <c r="N638" s="1773">
        <v>86.436999999999998</v>
      </c>
      <c r="O638" s="1774">
        <v>1.7801934126944619</v>
      </c>
      <c r="P638" s="1775">
        <v>1235.7162414436839</v>
      </c>
      <c r="Q638" s="1776">
        <v>106.8116047616677</v>
      </c>
    </row>
    <row r="639" spans="1:17">
      <c r="A639" s="1501"/>
      <c r="B639" s="18">
        <v>2</v>
      </c>
      <c r="C639" s="1777" t="s">
        <v>230</v>
      </c>
      <c r="D639" s="1778">
        <v>6</v>
      </c>
      <c r="E639" s="1778">
        <v>1977</v>
      </c>
      <c r="F639" s="1779">
        <v>9.1809999999999992</v>
      </c>
      <c r="G639" s="1779">
        <v>0.42968000000000001</v>
      </c>
      <c r="H639" s="1779">
        <v>0.05</v>
      </c>
      <c r="I639" s="1779">
        <v>8.7013200000000008</v>
      </c>
      <c r="J639" s="1779">
        <v>371.33</v>
      </c>
      <c r="K639" s="1780">
        <v>8.7013200000000008</v>
      </c>
      <c r="L639" s="1779">
        <v>371.33</v>
      </c>
      <c r="M639" s="1781">
        <v>2.343284948697924E-2</v>
      </c>
      <c r="N639" s="1782">
        <v>86.436999999999998</v>
      </c>
      <c r="O639" s="1783">
        <v>2.0254652111060247</v>
      </c>
      <c r="P639" s="1784">
        <v>1405.9709692187546</v>
      </c>
      <c r="Q639" s="1785">
        <v>121.52791266636149</v>
      </c>
    </row>
    <row r="640" spans="1:17">
      <c r="A640" s="1501"/>
      <c r="B640" s="18">
        <v>3</v>
      </c>
      <c r="C640" s="1777" t="s">
        <v>231</v>
      </c>
      <c r="D640" s="1778">
        <v>6</v>
      </c>
      <c r="E640" s="1778">
        <v>1961</v>
      </c>
      <c r="F640" s="1779">
        <v>3.282</v>
      </c>
      <c r="G640" s="1779">
        <v>0</v>
      </c>
      <c r="H640" s="1779">
        <v>0</v>
      </c>
      <c r="I640" s="1779">
        <v>3.2819989999999999</v>
      </c>
      <c r="J640" s="1779">
        <v>120.27</v>
      </c>
      <c r="K640" s="1780">
        <v>3.2819989999999999</v>
      </c>
      <c r="L640" s="1779">
        <v>120.27</v>
      </c>
      <c r="M640" s="1781">
        <v>2.7288592333915358E-2</v>
      </c>
      <c r="N640" s="1782">
        <v>86.436999999999998</v>
      </c>
      <c r="O640" s="1783">
        <v>2.3587440555666417</v>
      </c>
      <c r="P640" s="1784">
        <v>1637.3155400349215</v>
      </c>
      <c r="Q640" s="1785">
        <v>141.52464333399851</v>
      </c>
    </row>
    <row r="641" spans="1:17">
      <c r="A641" s="1501"/>
      <c r="B641" s="18">
        <v>4</v>
      </c>
      <c r="C641" s="211"/>
      <c r="D641" s="212"/>
      <c r="E641" s="212"/>
      <c r="F641" s="146"/>
      <c r="G641" s="146"/>
      <c r="H641" s="146"/>
      <c r="I641" s="146"/>
      <c r="J641" s="146"/>
      <c r="K641" s="213"/>
      <c r="L641" s="146"/>
      <c r="M641" s="214"/>
      <c r="N641" s="215"/>
      <c r="O641" s="58"/>
      <c r="P641" s="216"/>
      <c r="Q641" s="217"/>
    </row>
    <row r="642" spans="1:17">
      <c r="A642" s="1501"/>
      <c r="B642" s="18">
        <v>5</v>
      </c>
      <c r="C642" s="211"/>
      <c r="D642" s="212"/>
      <c r="E642" s="212"/>
      <c r="F642" s="146"/>
      <c r="G642" s="146"/>
      <c r="H642" s="146"/>
      <c r="I642" s="146"/>
      <c r="J642" s="146"/>
      <c r="K642" s="213"/>
      <c r="L642" s="146"/>
      <c r="M642" s="214"/>
      <c r="N642" s="215"/>
      <c r="O642" s="58"/>
      <c r="P642" s="216"/>
      <c r="Q642" s="217"/>
    </row>
    <row r="643" spans="1:17">
      <c r="A643" s="1501"/>
      <c r="B643" s="18">
        <v>6</v>
      </c>
      <c r="C643" s="211"/>
      <c r="D643" s="212"/>
      <c r="E643" s="212"/>
      <c r="F643" s="146"/>
      <c r="G643" s="146"/>
      <c r="H643" s="146"/>
      <c r="I643" s="146"/>
      <c r="J643" s="146"/>
      <c r="K643" s="213"/>
      <c r="L643" s="146"/>
      <c r="M643" s="214"/>
      <c r="N643" s="215"/>
      <c r="O643" s="58"/>
      <c r="P643" s="216"/>
      <c r="Q643" s="217"/>
    </row>
    <row r="644" spans="1:17">
      <c r="A644" s="1501"/>
      <c r="B644" s="18">
        <v>7</v>
      </c>
      <c r="C644" s="211"/>
      <c r="D644" s="212"/>
      <c r="E644" s="212"/>
      <c r="F644" s="146"/>
      <c r="G644" s="146"/>
      <c r="H644" s="146"/>
      <c r="I644" s="146"/>
      <c r="J644" s="146"/>
      <c r="K644" s="213"/>
      <c r="L644" s="146"/>
      <c r="M644" s="214"/>
      <c r="N644" s="215"/>
      <c r="O644" s="58"/>
      <c r="P644" s="216"/>
      <c r="Q644" s="217"/>
    </row>
    <row r="645" spans="1:17">
      <c r="A645" s="1501"/>
      <c r="B645" s="18">
        <v>8</v>
      </c>
      <c r="C645" s="211"/>
      <c r="D645" s="212"/>
      <c r="E645" s="212"/>
      <c r="F645" s="146"/>
      <c r="G645" s="146"/>
      <c r="H645" s="146"/>
      <c r="I645" s="146"/>
      <c r="J645" s="146"/>
      <c r="K645" s="213"/>
      <c r="L645" s="146"/>
      <c r="M645" s="214"/>
      <c r="N645" s="215"/>
      <c r="O645" s="58"/>
      <c r="P645" s="216"/>
      <c r="Q645" s="217"/>
    </row>
    <row r="646" spans="1:17">
      <c r="A646" s="1501"/>
      <c r="B646" s="18">
        <v>9</v>
      </c>
      <c r="C646" s="211"/>
      <c r="D646" s="212"/>
      <c r="E646" s="212"/>
      <c r="F646" s="146"/>
      <c r="G646" s="146"/>
      <c r="H646" s="146"/>
      <c r="I646" s="146"/>
      <c r="J646" s="146"/>
      <c r="K646" s="213"/>
      <c r="L646" s="146"/>
      <c r="M646" s="214"/>
      <c r="N646" s="215"/>
      <c r="O646" s="58"/>
      <c r="P646" s="216"/>
      <c r="Q646" s="217"/>
    </row>
    <row r="647" spans="1:17" ht="12.75" thickBot="1">
      <c r="A647" s="1502"/>
      <c r="B647" s="233">
        <v>10</v>
      </c>
      <c r="C647" s="218"/>
      <c r="D647" s="219"/>
      <c r="E647" s="219"/>
      <c r="F647" s="147"/>
      <c r="G647" s="147"/>
      <c r="H647" s="147"/>
      <c r="I647" s="147"/>
      <c r="J647" s="147"/>
      <c r="K647" s="220"/>
      <c r="L647" s="147"/>
      <c r="M647" s="221"/>
      <c r="N647" s="222"/>
      <c r="O647" s="223"/>
      <c r="P647" s="224"/>
      <c r="Q647" s="148"/>
    </row>
    <row r="648" spans="1:17">
      <c r="F648" s="77"/>
      <c r="G648" s="77"/>
      <c r="H648" s="77"/>
      <c r="I648" s="77"/>
    </row>
    <row r="649" spans="1:17">
      <c r="F649" s="77"/>
      <c r="G649" s="77"/>
      <c r="H649" s="77"/>
      <c r="I649" s="77"/>
    </row>
    <row r="650" spans="1:17" ht="15">
      <c r="A650" s="1477" t="s">
        <v>233</v>
      </c>
      <c r="B650" s="1477"/>
      <c r="C650" s="1477"/>
      <c r="D650" s="1477"/>
      <c r="E650" s="1477"/>
      <c r="F650" s="1477"/>
      <c r="G650" s="1477"/>
      <c r="H650" s="1477"/>
      <c r="I650" s="1477"/>
      <c r="J650" s="1477"/>
      <c r="K650" s="1477"/>
      <c r="L650" s="1477"/>
      <c r="M650" s="1477"/>
      <c r="N650" s="1477"/>
      <c r="O650" s="1477"/>
      <c r="P650" s="1477"/>
      <c r="Q650" s="1477"/>
    </row>
    <row r="651" spans="1:17" ht="13.5" thickBot="1">
      <c r="A651" s="747"/>
      <c r="B651" s="747"/>
      <c r="C651" s="747"/>
      <c r="D651" s="747"/>
      <c r="E651" s="1420" t="s">
        <v>323</v>
      </c>
      <c r="F651" s="1420"/>
      <c r="G651" s="1420"/>
      <c r="H651" s="1420"/>
      <c r="I651" s="747">
        <v>4.4000000000000004</v>
      </c>
      <c r="J651" s="747" t="s">
        <v>322</v>
      </c>
      <c r="K651" s="747" t="s">
        <v>324</v>
      </c>
      <c r="L651" s="748">
        <v>406.8</v>
      </c>
      <c r="M651" s="747"/>
      <c r="N651" s="747"/>
      <c r="O651" s="747"/>
      <c r="P651" s="747"/>
      <c r="Q651" s="747"/>
    </row>
    <row r="652" spans="1:17">
      <c r="A652" s="1479" t="s">
        <v>1</v>
      </c>
      <c r="B652" s="1423" t="s">
        <v>0</v>
      </c>
      <c r="C652" s="1425" t="s">
        <v>2</v>
      </c>
      <c r="D652" s="1425" t="s">
        <v>3</v>
      </c>
      <c r="E652" s="1425" t="s">
        <v>11</v>
      </c>
      <c r="F652" s="1428" t="s">
        <v>12</v>
      </c>
      <c r="G652" s="1429"/>
      <c r="H652" s="1429"/>
      <c r="I652" s="1430"/>
      <c r="J652" s="1425" t="s">
        <v>4</v>
      </c>
      <c r="K652" s="1425" t="s">
        <v>13</v>
      </c>
      <c r="L652" s="1425" t="s">
        <v>5</v>
      </c>
      <c r="M652" s="1425" t="s">
        <v>6</v>
      </c>
      <c r="N652" s="1425" t="s">
        <v>14</v>
      </c>
      <c r="O652" s="1452" t="s">
        <v>15</v>
      </c>
      <c r="P652" s="1425" t="s">
        <v>22</v>
      </c>
      <c r="Q652" s="1433" t="s">
        <v>23</v>
      </c>
    </row>
    <row r="653" spans="1:17" ht="33.75">
      <c r="A653" s="1480"/>
      <c r="B653" s="1424"/>
      <c r="C653" s="1426"/>
      <c r="D653" s="1427"/>
      <c r="E653" s="1427"/>
      <c r="F653" s="15" t="s">
        <v>16</v>
      </c>
      <c r="G653" s="15" t="s">
        <v>17</v>
      </c>
      <c r="H653" s="15" t="s">
        <v>18</v>
      </c>
      <c r="I653" s="15" t="s">
        <v>19</v>
      </c>
      <c r="J653" s="1427"/>
      <c r="K653" s="1427"/>
      <c r="L653" s="1427"/>
      <c r="M653" s="1427"/>
      <c r="N653" s="1427"/>
      <c r="O653" s="1453"/>
      <c r="P653" s="1427"/>
      <c r="Q653" s="1434"/>
    </row>
    <row r="654" spans="1:17">
      <c r="A654" s="1481"/>
      <c r="B654" s="1482"/>
      <c r="C654" s="1427"/>
      <c r="D654" s="87" t="s">
        <v>7</v>
      </c>
      <c r="E654" s="87" t="s">
        <v>8</v>
      </c>
      <c r="F654" s="87" t="s">
        <v>9</v>
      </c>
      <c r="G654" s="87" t="s">
        <v>9</v>
      </c>
      <c r="H654" s="87" t="s">
        <v>9</v>
      </c>
      <c r="I654" s="87" t="s">
        <v>9</v>
      </c>
      <c r="J654" s="87" t="s">
        <v>20</v>
      </c>
      <c r="K654" s="87" t="s">
        <v>9</v>
      </c>
      <c r="L654" s="87" t="s">
        <v>20</v>
      </c>
      <c r="M654" s="87" t="s">
        <v>69</v>
      </c>
      <c r="N654" s="87" t="s">
        <v>359</v>
      </c>
      <c r="O654" s="87" t="s">
        <v>360</v>
      </c>
      <c r="P654" s="88" t="s">
        <v>24</v>
      </c>
      <c r="Q654" s="89" t="s">
        <v>361</v>
      </c>
    </row>
    <row r="655" spans="1:17" ht="12" thickBot="1">
      <c r="A655" s="90">
        <v>1</v>
      </c>
      <c r="B655" s="91">
        <v>2</v>
      </c>
      <c r="C655" s="92">
        <v>3</v>
      </c>
      <c r="D655" s="93">
        <v>4</v>
      </c>
      <c r="E655" s="93">
        <v>5</v>
      </c>
      <c r="F655" s="93">
        <v>6</v>
      </c>
      <c r="G655" s="93">
        <v>7</v>
      </c>
      <c r="H655" s="93">
        <v>8</v>
      </c>
      <c r="I655" s="93">
        <v>9</v>
      </c>
      <c r="J655" s="93">
        <v>10</v>
      </c>
      <c r="K655" s="93">
        <v>11</v>
      </c>
      <c r="L655" s="92">
        <v>12</v>
      </c>
      <c r="M655" s="93">
        <v>13</v>
      </c>
      <c r="N655" s="93">
        <v>14</v>
      </c>
      <c r="O655" s="94">
        <v>15</v>
      </c>
      <c r="P655" s="92">
        <v>16</v>
      </c>
      <c r="Q655" s="95">
        <v>17</v>
      </c>
    </row>
    <row r="656" spans="1:17">
      <c r="A656" s="1493" t="s">
        <v>79</v>
      </c>
      <c r="B656" s="232">
        <v>1</v>
      </c>
      <c r="C656" s="1832" t="s">
        <v>627</v>
      </c>
      <c r="D656" s="1833">
        <v>32</v>
      </c>
      <c r="E656" s="1833">
        <v>1973</v>
      </c>
      <c r="F656" s="1378">
        <v>14.914</v>
      </c>
      <c r="G656" s="1378">
        <v>2.2169189999999999</v>
      </c>
      <c r="H656" s="1378">
        <v>5.13</v>
      </c>
      <c r="I656" s="1378">
        <v>7.5670840000000004</v>
      </c>
      <c r="J656" s="1378">
        <v>1758.16</v>
      </c>
      <c r="K656" s="1378">
        <v>7.5670840000000004</v>
      </c>
      <c r="L656" s="1378">
        <v>1758.16</v>
      </c>
      <c r="M656" s="1379">
        <v>4.3039791600309411E-3</v>
      </c>
      <c r="N656" s="1380">
        <v>67.798000000000002</v>
      </c>
      <c r="O656" s="1380">
        <v>0.29180117909177777</v>
      </c>
      <c r="P656" s="1380">
        <v>258.23874960185645</v>
      </c>
      <c r="Q656" s="1381">
        <v>17.508070745506664</v>
      </c>
    </row>
    <row r="657" spans="1:17">
      <c r="A657" s="1494"/>
      <c r="B657" s="97">
        <v>2</v>
      </c>
      <c r="C657" s="1375" t="s">
        <v>628</v>
      </c>
      <c r="D657" s="1376">
        <v>50</v>
      </c>
      <c r="E657" s="1376">
        <v>1973</v>
      </c>
      <c r="F657" s="887">
        <v>23.129000000000001</v>
      </c>
      <c r="G657" s="887">
        <v>3.3042389999999999</v>
      </c>
      <c r="H657" s="887">
        <v>8.01</v>
      </c>
      <c r="I657" s="887">
        <v>11.814764</v>
      </c>
      <c r="J657" s="887">
        <v>2622.52</v>
      </c>
      <c r="K657" s="887">
        <v>11.814764</v>
      </c>
      <c r="L657" s="887">
        <v>2622.52</v>
      </c>
      <c r="M657" s="888">
        <v>4.5051187407531687E-3</v>
      </c>
      <c r="N657" s="410">
        <v>67.798000000000002</v>
      </c>
      <c r="O657" s="410">
        <v>0.30543804038558336</v>
      </c>
      <c r="P657" s="410">
        <v>270.30712444519014</v>
      </c>
      <c r="Q657" s="1374">
        <v>18.326282423135002</v>
      </c>
    </row>
    <row r="658" spans="1:17">
      <c r="A658" s="1494"/>
      <c r="B658" s="97">
        <v>3</v>
      </c>
      <c r="C658" s="1375" t="s">
        <v>629</v>
      </c>
      <c r="D658" s="1376">
        <v>40</v>
      </c>
      <c r="E658" s="1376">
        <v>1984</v>
      </c>
      <c r="F658" s="887">
        <v>20.222999999999999</v>
      </c>
      <c r="G658" s="887">
        <v>3.1603680000000001</v>
      </c>
      <c r="H658" s="887">
        <v>6.4</v>
      </c>
      <c r="I658" s="887">
        <v>10.662636000000001</v>
      </c>
      <c r="J658" s="887">
        <v>2262.7800000000002</v>
      </c>
      <c r="K658" s="887">
        <v>10.662636000000001</v>
      </c>
      <c r="L658" s="887">
        <v>2262.7800000000002</v>
      </c>
      <c r="M658" s="888">
        <v>4.7121841274891949E-3</v>
      </c>
      <c r="N658" s="410">
        <v>67.798000000000002</v>
      </c>
      <c r="O658" s="410">
        <v>0.31947665947551246</v>
      </c>
      <c r="P658" s="410">
        <v>282.73104764935169</v>
      </c>
      <c r="Q658" s="1374">
        <v>19.168599568530745</v>
      </c>
    </row>
    <row r="659" spans="1:17">
      <c r="A659" s="1494"/>
      <c r="B659" s="97">
        <v>4</v>
      </c>
      <c r="C659" s="1375" t="s">
        <v>630</v>
      </c>
      <c r="D659" s="1376">
        <v>19</v>
      </c>
      <c r="E659" s="1376">
        <v>1978</v>
      </c>
      <c r="F659" s="887">
        <v>9.6929999999999996</v>
      </c>
      <c r="G659" s="887">
        <v>1.411629</v>
      </c>
      <c r="H659" s="887">
        <v>3.2</v>
      </c>
      <c r="I659" s="887">
        <v>5.0813730000000001</v>
      </c>
      <c r="J659" s="887">
        <v>1059.1500000000001</v>
      </c>
      <c r="K659" s="887">
        <v>5.0813730000000001</v>
      </c>
      <c r="L659" s="887">
        <v>1059.1500000000001</v>
      </c>
      <c r="M659" s="888">
        <v>4.7975952414672143E-3</v>
      </c>
      <c r="N659" s="410">
        <v>67.798000000000002</v>
      </c>
      <c r="O659" s="410">
        <v>0.32526736218099422</v>
      </c>
      <c r="P659" s="410">
        <v>287.8557144880329</v>
      </c>
      <c r="Q659" s="1374">
        <v>19.516041730859655</v>
      </c>
    </row>
    <row r="660" spans="1:17">
      <c r="A660" s="1494"/>
      <c r="B660" s="97">
        <v>5</v>
      </c>
      <c r="C660" s="1375" t="s">
        <v>631</v>
      </c>
      <c r="D660" s="1376">
        <v>20</v>
      </c>
      <c r="E660" s="1376">
        <v>1978</v>
      </c>
      <c r="F660" s="887">
        <v>9.8529999999999998</v>
      </c>
      <c r="G660" s="887">
        <v>1.1788650000000001</v>
      </c>
      <c r="H660" s="887">
        <v>3.2</v>
      </c>
      <c r="I660" s="887">
        <v>5.4741339999999994</v>
      </c>
      <c r="J660" s="887">
        <v>1050.01</v>
      </c>
      <c r="K660" s="887">
        <v>5.4741339999999994</v>
      </c>
      <c r="L660" s="887">
        <v>1050.01</v>
      </c>
      <c r="M660" s="888">
        <v>5.213411300844753E-3</v>
      </c>
      <c r="N660" s="410">
        <v>67.798000000000002</v>
      </c>
      <c r="O660" s="410">
        <v>0.35345885937467258</v>
      </c>
      <c r="P660" s="410">
        <v>312.8046780506852</v>
      </c>
      <c r="Q660" s="1374">
        <v>21.207531562480355</v>
      </c>
    </row>
    <row r="661" spans="1:17">
      <c r="A661" s="1494"/>
      <c r="B661" s="97">
        <v>6</v>
      </c>
      <c r="C661" s="1375" t="s">
        <v>632</v>
      </c>
      <c r="D661" s="1376">
        <v>29</v>
      </c>
      <c r="E661" s="1376">
        <v>1987</v>
      </c>
      <c r="F661" s="887">
        <v>15.106</v>
      </c>
      <c r="G661" s="887">
        <v>2.3795069999999998</v>
      </c>
      <c r="H661" s="887">
        <v>4.8</v>
      </c>
      <c r="I661" s="887">
        <v>7.9264900000000003</v>
      </c>
      <c r="J661" s="887">
        <v>1510.61</v>
      </c>
      <c r="K661" s="887">
        <v>7.9264900000000003</v>
      </c>
      <c r="L661" s="887">
        <v>1454.7299999999998</v>
      </c>
      <c r="M661" s="888">
        <v>5.4487705622349178E-3</v>
      </c>
      <c r="N661" s="410">
        <v>67.798000000000002</v>
      </c>
      <c r="O661" s="410">
        <v>0.36941574657840298</v>
      </c>
      <c r="P661" s="410">
        <v>326.92623373409509</v>
      </c>
      <c r="Q661" s="1374">
        <v>22.16494479470418</v>
      </c>
    </row>
    <row r="662" spans="1:17">
      <c r="A662" s="1494"/>
      <c r="B662" s="97">
        <v>7</v>
      </c>
      <c r="C662" s="1375" t="s">
        <v>633</v>
      </c>
      <c r="D662" s="1376">
        <v>21</v>
      </c>
      <c r="E662" s="1376">
        <v>1988</v>
      </c>
      <c r="F662" s="887">
        <v>10.092000000000001</v>
      </c>
      <c r="G662" s="887">
        <v>0.99960000000000004</v>
      </c>
      <c r="H662" s="887">
        <v>3.2</v>
      </c>
      <c r="I662" s="887">
        <v>5.892398</v>
      </c>
      <c r="J662" s="887">
        <v>1072.1099999999999</v>
      </c>
      <c r="K662" s="887">
        <v>5.892398</v>
      </c>
      <c r="L662" s="887">
        <v>1072.1099999999999</v>
      </c>
      <c r="M662" s="888">
        <v>5.4960759623546096E-3</v>
      </c>
      <c r="N662" s="410">
        <v>67.798000000000002</v>
      </c>
      <c r="O662" s="410">
        <v>0.37262295809571783</v>
      </c>
      <c r="P662" s="410">
        <v>329.76455774127658</v>
      </c>
      <c r="Q662" s="1374">
        <v>22.357377485743068</v>
      </c>
    </row>
    <row r="663" spans="1:17">
      <c r="A663" s="1494"/>
      <c r="B663" s="97">
        <v>8</v>
      </c>
      <c r="C663" s="1375" t="s">
        <v>634</v>
      </c>
      <c r="D663" s="1376">
        <v>13</v>
      </c>
      <c r="E663" s="1376">
        <v>1962</v>
      </c>
      <c r="F663" s="887">
        <v>7.3840000000000003</v>
      </c>
      <c r="G663" s="887">
        <v>0.93238200000000004</v>
      </c>
      <c r="H663" s="887">
        <v>2.56</v>
      </c>
      <c r="I663" s="887">
        <v>3.8916190000000004</v>
      </c>
      <c r="J663" s="887">
        <v>583.82000000000005</v>
      </c>
      <c r="K663" s="887">
        <v>3.8916190000000004</v>
      </c>
      <c r="L663" s="887">
        <v>583.82000000000005</v>
      </c>
      <c r="M663" s="888">
        <v>6.6657856873693945E-3</v>
      </c>
      <c r="N663" s="410">
        <v>67.798000000000002</v>
      </c>
      <c r="O663" s="410">
        <v>0.45192693803227024</v>
      </c>
      <c r="P663" s="410">
        <v>399.9471412421637</v>
      </c>
      <c r="Q663" s="1374">
        <v>27.115616281936216</v>
      </c>
    </row>
    <row r="664" spans="1:17">
      <c r="A664" s="1494"/>
      <c r="B664" s="97">
        <v>9</v>
      </c>
      <c r="C664" s="1375" t="s">
        <v>635</v>
      </c>
      <c r="D664" s="1376">
        <v>10</v>
      </c>
      <c r="E664" s="1376">
        <v>1984</v>
      </c>
      <c r="F664" s="887">
        <v>11.891999999999999</v>
      </c>
      <c r="G664" s="887">
        <v>1.2802530000000001</v>
      </c>
      <c r="H664" s="887">
        <v>4.32</v>
      </c>
      <c r="I664" s="887">
        <v>6.2917459999999998</v>
      </c>
      <c r="J664" s="887">
        <v>609.70000000000005</v>
      </c>
      <c r="K664" s="887">
        <v>6.2917459999999998</v>
      </c>
      <c r="L664" s="887">
        <v>609.70000000000005</v>
      </c>
      <c r="M664" s="888">
        <v>1.0319412825979989E-2</v>
      </c>
      <c r="N664" s="410">
        <v>67.798000000000002</v>
      </c>
      <c r="O664" s="410">
        <v>0.69963555077579132</v>
      </c>
      <c r="P664" s="410">
        <v>619.16476955879943</v>
      </c>
      <c r="Q664" s="1374">
        <v>41.978133046547484</v>
      </c>
    </row>
    <row r="665" spans="1:17" ht="12" thickBot="1">
      <c r="A665" s="1494"/>
      <c r="B665" s="97">
        <v>10</v>
      </c>
      <c r="C665" s="1830"/>
      <c r="D665" s="411"/>
      <c r="E665" s="411"/>
      <c r="F665" s="411"/>
      <c r="G665" s="411"/>
      <c r="H665" s="411"/>
      <c r="I665" s="411"/>
      <c r="J665" s="411"/>
      <c r="K665" s="411"/>
      <c r="L665" s="411"/>
      <c r="M665" s="411"/>
      <c r="N665" s="411"/>
      <c r="O665" s="411"/>
      <c r="P665" s="411"/>
      <c r="Q665" s="1831"/>
    </row>
    <row r="666" spans="1:17">
      <c r="A666" s="1495" t="s">
        <v>85</v>
      </c>
      <c r="B666" s="11">
        <v>1</v>
      </c>
      <c r="C666" s="1834" t="s">
        <v>636</v>
      </c>
      <c r="D666" s="433">
        <v>12</v>
      </c>
      <c r="E666" s="433">
        <v>1963</v>
      </c>
      <c r="F666" s="1835">
        <v>6.51</v>
      </c>
      <c r="G666" s="1835">
        <v>0.882606</v>
      </c>
      <c r="H666" s="1835">
        <v>1.92</v>
      </c>
      <c r="I666" s="1835">
        <v>3.7073970000000003</v>
      </c>
      <c r="J666" s="1835">
        <v>528.35</v>
      </c>
      <c r="K666" s="1835">
        <v>3.7073970000000003</v>
      </c>
      <c r="L666" s="1835">
        <v>528.35</v>
      </c>
      <c r="M666" s="1836">
        <v>7.0169338506671716E-3</v>
      </c>
      <c r="N666" s="1837">
        <v>67.798000000000002</v>
      </c>
      <c r="O666" s="1837">
        <v>0.47573408120753291</v>
      </c>
      <c r="P666" s="1837">
        <v>421.01603104003027</v>
      </c>
      <c r="Q666" s="1802">
        <v>28.544044872451973</v>
      </c>
    </row>
    <row r="667" spans="1:17">
      <c r="A667" s="1496"/>
      <c r="B667" s="12">
        <v>2</v>
      </c>
      <c r="C667" s="1838" t="s">
        <v>637</v>
      </c>
      <c r="D667" s="434">
        <v>10</v>
      </c>
      <c r="E667" s="434">
        <v>1959</v>
      </c>
      <c r="F667" s="435">
        <v>6.9160000000000004</v>
      </c>
      <c r="G667" s="435">
        <v>0.82395600000000002</v>
      </c>
      <c r="H667" s="435">
        <v>1.92</v>
      </c>
      <c r="I667" s="435">
        <v>4.1720440000000005</v>
      </c>
      <c r="J667" s="435">
        <v>543.35</v>
      </c>
      <c r="K667" s="435">
        <v>4.1720440000000005</v>
      </c>
      <c r="L667" s="435">
        <v>446.8</v>
      </c>
      <c r="M667" s="436">
        <v>9.3376096687555962E-3</v>
      </c>
      <c r="N667" s="412">
        <v>67.798000000000002</v>
      </c>
      <c r="O667" s="412">
        <v>0.63307126032229188</v>
      </c>
      <c r="P667" s="412">
        <v>560.25658012533574</v>
      </c>
      <c r="Q667" s="413">
        <v>37.984275619337517</v>
      </c>
    </row>
    <row r="668" spans="1:17">
      <c r="A668" s="1496"/>
      <c r="B668" s="12">
        <v>3</v>
      </c>
      <c r="C668" s="1838" t="s">
        <v>638</v>
      </c>
      <c r="D668" s="434">
        <v>9</v>
      </c>
      <c r="E668" s="434">
        <v>1960</v>
      </c>
      <c r="F668" s="435">
        <v>6.319</v>
      </c>
      <c r="G668" s="435">
        <v>0.61653899999999995</v>
      </c>
      <c r="H668" s="435">
        <v>1.84</v>
      </c>
      <c r="I668" s="435">
        <v>3.8624609999999997</v>
      </c>
      <c r="J668" s="435">
        <v>536.88</v>
      </c>
      <c r="K668" s="435">
        <v>3.8624609999999997</v>
      </c>
      <c r="L668" s="435">
        <v>400.83</v>
      </c>
      <c r="M668" s="436">
        <v>9.6361574732430205E-3</v>
      </c>
      <c r="N668" s="412">
        <v>67.798000000000002</v>
      </c>
      <c r="O668" s="412">
        <v>0.65331220437093029</v>
      </c>
      <c r="P668" s="412">
        <v>578.1694483945812</v>
      </c>
      <c r="Q668" s="413">
        <v>39.198732262255824</v>
      </c>
    </row>
    <row r="669" spans="1:17">
      <c r="A669" s="1496"/>
      <c r="B669" s="12">
        <v>4</v>
      </c>
      <c r="C669" s="984"/>
      <c r="D669" s="975"/>
      <c r="E669" s="975"/>
      <c r="F669" s="975"/>
      <c r="G669" s="975"/>
      <c r="H669" s="975"/>
      <c r="I669" s="975"/>
      <c r="J669" s="975"/>
      <c r="K669" s="975"/>
      <c r="L669" s="975"/>
      <c r="M669" s="975"/>
      <c r="N669" s="975"/>
      <c r="O669" s="975"/>
      <c r="P669" s="975"/>
      <c r="Q669" s="976"/>
    </row>
    <row r="670" spans="1:17">
      <c r="A670" s="1496"/>
      <c r="B670" s="12">
        <v>5</v>
      </c>
      <c r="C670" s="984"/>
      <c r="D670" s="975"/>
      <c r="E670" s="975"/>
      <c r="F670" s="975"/>
      <c r="G670" s="975"/>
      <c r="H670" s="975"/>
      <c r="I670" s="975"/>
      <c r="J670" s="975"/>
      <c r="K670" s="975"/>
      <c r="L670" s="975"/>
      <c r="M670" s="975"/>
      <c r="N670" s="975"/>
      <c r="O670" s="975"/>
      <c r="P670" s="975"/>
      <c r="Q670" s="976"/>
    </row>
    <row r="671" spans="1:17">
      <c r="A671" s="1496"/>
      <c r="B671" s="12">
        <v>6</v>
      </c>
      <c r="C671" s="984"/>
      <c r="D671" s="975"/>
      <c r="E671" s="975"/>
      <c r="F671" s="975"/>
      <c r="G671" s="975"/>
      <c r="H671" s="975"/>
      <c r="I671" s="975"/>
      <c r="J671" s="975"/>
      <c r="K671" s="975"/>
      <c r="L671" s="975"/>
      <c r="M671" s="975"/>
      <c r="N671" s="975"/>
      <c r="O671" s="975"/>
      <c r="P671" s="975"/>
      <c r="Q671" s="976"/>
    </row>
    <row r="672" spans="1:17">
      <c r="A672" s="1496"/>
      <c r="B672" s="12">
        <v>7</v>
      </c>
      <c r="C672" s="984"/>
      <c r="D672" s="975"/>
      <c r="E672" s="975"/>
      <c r="F672" s="975"/>
      <c r="G672" s="975"/>
      <c r="H672" s="975"/>
      <c r="I672" s="975"/>
      <c r="J672" s="975"/>
      <c r="K672" s="975"/>
      <c r="L672" s="975"/>
      <c r="M672" s="975"/>
      <c r="N672" s="975"/>
      <c r="O672" s="975"/>
      <c r="P672" s="975"/>
      <c r="Q672" s="976"/>
    </row>
    <row r="673" spans="1:17">
      <c r="A673" s="1496"/>
      <c r="B673" s="12">
        <v>8</v>
      </c>
      <c r="C673" s="984"/>
      <c r="D673" s="975"/>
      <c r="E673" s="975"/>
      <c r="F673" s="975"/>
      <c r="G673" s="975"/>
      <c r="H673" s="975"/>
      <c r="I673" s="975"/>
      <c r="J673" s="975"/>
      <c r="K673" s="975"/>
      <c r="L673" s="975"/>
      <c r="M673" s="975"/>
      <c r="N673" s="975"/>
      <c r="O673" s="975"/>
      <c r="P673" s="975"/>
      <c r="Q673" s="976"/>
    </row>
    <row r="674" spans="1:17">
      <c r="A674" s="1496"/>
      <c r="B674" s="12">
        <v>9</v>
      </c>
      <c r="C674" s="984"/>
      <c r="D674" s="975"/>
      <c r="E674" s="975"/>
      <c r="F674" s="975"/>
      <c r="G674" s="975"/>
      <c r="H674" s="975"/>
      <c r="I674" s="975"/>
      <c r="J674" s="975"/>
      <c r="K674" s="975"/>
      <c r="L674" s="975"/>
      <c r="M674" s="975"/>
      <c r="N674" s="975"/>
      <c r="O674" s="975"/>
      <c r="P674" s="975"/>
      <c r="Q674" s="976"/>
    </row>
    <row r="675" spans="1:17" ht="12" thickBot="1">
      <c r="A675" s="1540"/>
      <c r="B675" s="40">
        <v>10</v>
      </c>
      <c r="C675" s="984"/>
      <c r="D675" s="975"/>
      <c r="E675" s="975"/>
      <c r="F675" s="975"/>
      <c r="G675" s="975"/>
      <c r="H675" s="975"/>
      <c r="I675" s="975"/>
      <c r="J675" s="975"/>
      <c r="K675" s="975"/>
      <c r="L675" s="975"/>
      <c r="M675" s="975"/>
      <c r="N675" s="975"/>
      <c r="O675" s="975"/>
      <c r="P675" s="975"/>
      <c r="Q675" s="976"/>
    </row>
    <row r="676" spans="1:17">
      <c r="A676" s="1541" t="s">
        <v>94</v>
      </c>
      <c r="B676" s="113">
        <v>1</v>
      </c>
      <c r="C676" s="985"/>
      <c r="D676" s="986"/>
      <c r="E676" s="986"/>
      <c r="F676" s="986"/>
      <c r="G676" s="986"/>
      <c r="H676" s="986"/>
      <c r="I676" s="986"/>
      <c r="J676" s="986"/>
      <c r="K676" s="986"/>
      <c r="L676" s="986"/>
      <c r="M676" s="986"/>
      <c r="N676" s="986"/>
      <c r="O676" s="986"/>
      <c r="P676" s="986"/>
      <c r="Q676" s="987"/>
    </row>
    <row r="677" spans="1:17">
      <c r="A677" s="1542"/>
      <c r="B677" s="122">
        <v>2</v>
      </c>
      <c r="C677" s="988"/>
      <c r="D677" s="989"/>
      <c r="E677" s="989"/>
      <c r="F677" s="989"/>
      <c r="G677" s="989"/>
      <c r="H677" s="989"/>
      <c r="I677" s="989"/>
      <c r="J677" s="989"/>
      <c r="K677" s="989"/>
      <c r="L677" s="989"/>
      <c r="M677" s="989"/>
      <c r="N677" s="989"/>
      <c r="O677" s="989"/>
      <c r="P677" s="989"/>
      <c r="Q677" s="990"/>
    </row>
    <row r="678" spans="1:17">
      <c r="A678" s="1542"/>
      <c r="B678" s="122">
        <v>3</v>
      </c>
      <c r="C678" s="988"/>
      <c r="D678" s="989"/>
      <c r="E678" s="989"/>
      <c r="F678" s="989"/>
      <c r="G678" s="989"/>
      <c r="H678" s="989"/>
      <c r="I678" s="989"/>
      <c r="J678" s="989"/>
      <c r="K678" s="989"/>
      <c r="L678" s="989"/>
      <c r="M678" s="989"/>
      <c r="N678" s="989"/>
      <c r="O678" s="989"/>
      <c r="P678" s="989"/>
      <c r="Q678" s="990"/>
    </row>
    <row r="679" spans="1:17">
      <c r="A679" s="1542"/>
      <c r="B679" s="122">
        <v>4</v>
      </c>
      <c r="C679" s="988"/>
      <c r="D679" s="989"/>
      <c r="E679" s="989"/>
      <c r="F679" s="989"/>
      <c r="G679" s="989"/>
      <c r="H679" s="989"/>
      <c r="I679" s="989"/>
      <c r="J679" s="989"/>
      <c r="K679" s="989"/>
      <c r="L679" s="989"/>
      <c r="M679" s="989"/>
      <c r="N679" s="989"/>
      <c r="O679" s="989"/>
      <c r="P679" s="989"/>
      <c r="Q679" s="990"/>
    </row>
    <row r="680" spans="1:17">
      <c r="A680" s="1542"/>
      <c r="B680" s="122">
        <v>5</v>
      </c>
      <c r="C680" s="988"/>
      <c r="D680" s="989"/>
      <c r="E680" s="989"/>
      <c r="F680" s="989"/>
      <c r="G680" s="989"/>
      <c r="H680" s="989"/>
      <c r="I680" s="989"/>
      <c r="J680" s="989"/>
      <c r="K680" s="989"/>
      <c r="L680" s="989"/>
      <c r="M680" s="989"/>
      <c r="N680" s="989"/>
      <c r="O680" s="989"/>
      <c r="P680" s="989"/>
      <c r="Q680" s="990"/>
    </row>
    <row r="681" spans="1:17">
      <c r="A681" s="1542"/>
      <c r="B681" s="122">
        <v>6</v>
      </c>
      <c r="C681" s="988"/>
      <c r="D681" s="989"/>
      <c r="E681" s="989"/>
      <c r="F681" s="989"/>
      <c r="G681" s="989"/>
      <c r="H681" s="989"/>
      <c r="I681" s="989"/>
      <c r="J681" s="989"/>
      <c r="K681" s="989"/>
      <c r="L681" s="989"/>
      <c r="M681" s="989"/>
      <c r="N681" s="989"/>
      <c r="O681" s="989"/>
      <c r="P681" s="989"/>
      <c r="Q681" s="990"/>
    </row>
    <row r="682" spans="1:17">
      <c r="A682" s="1542"/>
      <c r="B682" s="122">
        <v>7</v>
      </c>
      <c r="C682" s="988"/>
      <c r="D682" s="989"/>
      <c r="E682" s="989"/>
      <c r="F682" s="989"/>
      <c r="G682" s="989"/>
      <c r="H682" s="989"/>
      <c r="I682" s="989"/>
      <c r="J682" s="989"/>
      <c r="K682" s="989"/>
      <c r="L682" s="989"/>
      <c r="M682" s="989"/>
      <c r="N682" s="989"/>
      <c r="O682" s="989"/>
      <c r="P682" s="989"/>
      <c r="Q682" s="990"/>
    </row>
    <row r="683" spans="1:17">
      <c r="A683" s="1542"/>
      <c r="B683" s="122">
        <v>8</v>
      </c>
      <c r="C683" s="988"/>
      <c r="D683" s="989"/>
      <c r="E683" s="989"/>
      <c r="F683" s="989"/>
      <c r="G683" s="989"/>
      <c r="H683" s="989"/>
      <c r="I683" s="989"/>
      <c r="J683" s="989"/>
      <c r="K683" s="989"/>
      <c r="L683" s="989"/>
      <c r="M683" s="989"/>
      <c r="N683" s="989"/>
      <c r="O683" s="989"/>
      <c r="P683" s="989"/>
      <c r="Q683" s="990"/>
    </row>
    <row r="684" spans="1:17">
      <c r="A684" s="1542"/>
      <c r="B684" s="122">
        <v>9</v>
      </c>
      <c r="C684" s="988"/>
      <c r="D684" s="989"/>
      <c r="E684" s="989"/>
      <c r="F684" s="989"/>
      <c r="G684" s="989"/>
      <c r="H684" s="989"/>
      <c r="I684" s="989"/>
      <c r="J684" s="989"/>
      <c r="K684" s="989"/>
      <c r="L684" s="989"/>
      <c r="M684" s="989"/>
      <c r="N684" s="989"/>
      <c r="O684" s="989"/>
      <c r="P684" s="989"/>
      <c r="Q684" s="990"/>
    </row>
    <row r="685" spans="1:17" ht="12" thickBot="1">
      <c r="A685" s="1543"/>
      <c r="B685" s="131">
        <v>10</v>
      </c>
      <c r="C685" s="991"/>
      <c r="D685" s="992"/>
      <c r="E685" s="992"/>
      <c r="F685" s="992"/>
      <c r="G685" s="992"/>
      <c r="H685" s="992"/>
      <c r="I685" s="992"/>
      <c r="J685" s="992"/>
      <c r="K685" s="992"/>
      <c r="L685" s="992"/>
      <c r="M685" s="992"/>
      <c r="N685" s="992"/>
      <c r="O685" s="992"/>
      <c r="P685" s="992"/>
      <c r="Q685" s="993"/>
    </row>
    <row r="686" spans="1:17">
      <c r="A686" s="1549" t="s">
        <v>105</v>
      </c>
      <c r="B686" s="541">
        <v>1</v>
      </c>
      <c r="C686" s="1839" t="s">
        <v>639</v>
      </c>
      <c r="D686" s="1840">
        <v>31</v>
      </c>
      <c r="E686" s="1840">
        <v>1991</v>
      </c>
      <c r="F686" s="1841">
        <v>14.917999999999999</v>
      </c>
      <c r="G686" s="1841">
        <v>2.2993350000000001</v>
      </c>
      <c r="H686" s="1841">
        <v>4.8</v>
      </c>
      <c r="I686" s="1841">
        <v>7.8186799999999996</v>
      </c>
      <c r="J686" s="1841">
        <v>1504.89</v>
      </c>
      <c r="K686" s="1841">
        <v>7.8186799999999996</v>
      </c>
      <c r="L686" s="1841">
        <v>1504.89</v>
      </c>
      <c r="M686" s="1842">
        <v>5.1955159513319901E-3</v>
      </c>
      <c r="N686" s="1843">
        <v>67.798000000000002</v>
      </c>
      <c r="O686" s="1843">
        <v>0.35224559046840626</v>
      </c>
      <c r="P686" s="1843">
        <v>311.73095707991939</v>
      </c>
      <c r="Q686" s="1844">
        <v>21.134735428104378</v>
      </c>
    </row>
    <row r="687" spans="1:17">
      <c r="A687" s="1550"/>
      <c r="B687" s="179">
        <v>2</v>
      </c>
      <c r="C687" s="1845" t="s">
        <v>640</v>
      </c>
      <c r="D687" s="1348">
        <v>51</v>
      </c>
      <c r="E687" s="1348">
        <v>1984</v>
      </c>
      <c r="F687" s="1349">
        <v>19.41</v>
      </c>
      <c r="G687" s="1349">
        <v>2.8627829999999999</v>
      </c>
      <c r="H687" s="1349">
        <v>0.5</v>
      </c>
      <c r="I687" s="1349">
        <v>16.047218000000001</v>
      </c>
      <c r="J687" s="1349">
        <v>1816.15</v>
      </c>
      <c r="K687" s="1349">
        <v>16.047218000000001</v>
      </c>
      <c r="L687" s="1349">
        <v>1816.15</v>
      </c>
      <c r="M687" s="1350">
        <v>8.8358439556204052E-3</v>
      </c>
      <c r="N687" s="1351">
        <v>67.798000000000002</v>
      </c>
      <c r="O687" s="1351">
        <v>0.59905254850315226</v>
      </c>
      <c r="P687" s="1351">
        <v>530.15063733722434</v>
      </c>
      <c r="Q687" s="1352">
        <v>35.943152910189134</v>
      </c>
    </row>
    <row r="688" spans="1:17">
      <c r="A688" s="1550"/>
      <c r="B688" s="179">
        <v>3</v>
      </c>
      <c r="C688" s="1845" t="s">
        <v>641</v>
      </c>
      <c r="D688" s="1348">
        <v>21</v>
      </c>
      <c r="E688" s="1348">
        <v>1978</v>
      </c>
      <c r="F688" s="1349">
        <v>14.865</v>
      </c>
      <c r="G688" s="1349">
        <v>1.502613</v>
      </c>
      <c r="H688" s="1349">
        <v>3.2</v>
      </c>
      <c r="I688" s="1349">
        <v>10.162386</v>
      </c>
      <c r="J688" s="1349">
        <v>1064.99</v>
      </c>
      <c r="K688" s="1349">
        <v>10.162386</v>
      </c>
      <c r="L688" s="1349">
        <v>1064.99</v>
      </c>
      <c r="M688" s="1350">
        <v>9.5422360773340584E-3</v>
      </c>
      <c r="N688" s="1351">
        <v>67.798000000000002</v>
      </c>
      <c r="O688" s="1351">
        <v>0.6469445215710945</v>
      </c>
      <c r="P688" s="1351">
        <v>572.53416464004351</v>
      </c>
      <c r="Q688" s="1352">
        <v>38.816671294265674</v>
      </c>
    </row>
    <row r="689" spans="1:17">
      <c r="A689" s="1550"/>
      <c r="B689" s="179">
        <v>4</v>
      </c>
      <c r="C689" s="1845" t="s">
        <v>642</v>
      </c>
      <c r="D689" s="1348">
        <v>35</v>
      </c>
      <c r="E689" s="1348">
        <v>1972</v>
      </c>
      <c r="F689" s="1349">
        <v>24.440999999999999</v>
      </c>
      <c r="G689" s="1349">
        <v>2.2701630000000002</v>
      </c>
      <c r="H689" s="1349">
        <v>5.76</v>
      </c>
      <c r="I689" s="1349">
        <v>16.410837999999998</v>
      </c>
      <c r="J689" s="1349">
        <v>1516.82</v>
      </c>
      <c r="K689" s="1349">
        <v>16.410837999999998</v>
      </c>
      <c r="L689" s="1349">
        <v>1516.82</v>
      </c>
      <c r="M689" s="1350">
        <v>1.0819238934085785E-2</v>
      </c>
      <c r="N689" s="1351">
        <v>67.798000000000002</v>
      </c>
      <c r="O689" s="1351">
        <v>0.73352276125314808</v>
      </c>
      <c r="P689" s="1351">
        <v>649.15433604514703</v>
      </c>
      <c r="Q689" s="1352">
        <v>44.011365675188877</v>
      </c>
    </row>
    <row r="690" spans="1:17">
      <c r="A690" s="1550"/>
      <c r="B690" s="179">
        <v>5</v>
      </c>
      <c r="C690" s="1845" t="s">
        <v>643</v>
      </c>
      <c r="D690" s="1348">
        <v>40</v>
      </c>
      <c r="E690" s="1348">
        <v>1986</v>
      </c>
      <c r="F690" s="1349">
        <v>42.488999999999997</v>
      </c>
      <c r="G690" s="1349">
        <v>2.6734710000000002</v>
      </c>
      <c r="H690" s="1349">
        <v>6.4</v>
      </c>
      <c r="I690" s="1349">
        <v>33.415528000000002</v>
      </c>
      <c r="J690" s="1349">
        <v>2240.67</v>
      </c>
      <c r="K690" s="1349">
        <v>33.415528000000002</v>
      </c>
      <c r="L690" s="1349">
        <v>2240.67</v>
      </c>
      <c r="M690" s="1350">
        <v>1.4913185788179429E-2</v>
      </c>
      <c r="N690" s="1351">
        <v>67.798000000000002</v>
      </c>
      <c r="O690" s="1351">
        <v>1.011084170066989</v>
      </c>
      <c r="P690" s="1351">
        <v>894.79114729076571</v>
      </c>
      <c r="Q690" s="1352">
        <v>60.66505020401933</v>
      </c>
    </row>
    <row r="691" spans="1:17">
      <c r="A691" s="1550"/>
      <c r="B691" s="179">
        <v>6</v>
      </c>
      <c r="C691" s="1845" t="s">
        <v>644</v>
      </c>
      <c r="D691" s="1348">
        <v>45</v>
      </c>
      <c r="E691" s="1348">
        <v>1972</v>
      </c>
      <c r="F691" s="1349">
        <v>39.883000000000003</v>
      </c>
      <c r="G691" s="1349">
        <v>3.1597050000000002</v>
      </c>
      <c r="H691" s="1349">
        <v>7.2</v>
      </c>
      <c r="I691" s="1349">
        <v>29.523295999999998</v>
      </c>
      <c r="J691" s="1349">
        <v>1840.92</v>
      </c>
      <c r="K691" s="1349">
        <v>29.523295999999998</v>
      </c>
      <c r="L691" s="1349">
        <v>1840.92</v>
      </c>
      <c r="M691" s="1350">
        <v>1.6037250939747515E-2</v>
      </c>
      <c r="N691" s="1351">
        <v>67.798000000000002</v>
      </c>
      <c r="O691" s="1351">
        <v>1.0872935392130021</v>
      </c>
      <c r="P691" s="1351">
        <v>962.23505638485096</v>
      </c>
      <c r="Q691" s="1352">
        <v>65.237612352780118</v>
      </c>
    </row>
    <row r="692" spans="1:17">
      <c r="A692" s="1550"/>
      <c r="B692" s="179">
        <v>7</v>
      </c>
      <c r="C692" s="994"/>
      <c r="D692" s="977"/>
      <c r="E692" s="977"/>
      <c r="F692" s="978"/>
      <c r="G692" s="978"/>
      <c r="H692" s="978"/>
      <c r="I692" s="978"/>
      <c r="J692" s="978"/>
      <c r="K692" s="978"/>
      <c r="L692" s="978"/>
      <c r="M692" s="979"/>
      <c r="N692" s="980"/>
      <c r="O692" s="980"/>
      <c r="P692" s="980"/>
      <c r="Q692" s="981"/>
    </row>
    <row r="693" spans="1:17">
      <c r="A693" s="1550"/>
      <c r="B693" s="179">
        <v>8</v>
      </c>
      <c r="C693" s="994"/>
      <c r="D693" s="977"/>
      <c r="E693" s="977"/>
      <c r="F693" s="978"/>
      <c r="G693" s="978"/>
      <c r="H693" s="978"/>
      <c r="I693" s="978"/>
      <c r="J693" s="978"/>
      <c r="K693" s="978"/>
      <c r="L693" s="978"/>
      <c r="M693" s="979"/>
      <c r="N693" s="980"/>
      <c r="O693" s="980"/>
      <c r="P693" s="980"/>
      <c r="Q693" s="981"/>
    </row>
    <row r="694" spans="1:17">
      <c r="A694" s="1550"/>
      <c r="B694" s="179">
        <v>9</v>
      </c>
      <c r="C694" s="994"/>
      <c r="D694" s="977"/>
      <c r="E694" s="977"/>
      <c r="F694" s="978"/>
      <c r="G694" s="978"/>
      <c r="H694" s="978"/>
      <c r="I694" s="978"/>
      <c r="J694" s="978"/>
      <c r="K694" s="978"/>
      <c r="L694" s="978"/>
      <c r="M694" s="979"/>
      <c r="N694" s="980"/>
      <c r="O694" s="980"/>
      <c r="P694" s="980"/>
      <c r="Q694" s="981"/>
    </row>
    <row r="695" spans="1:17" ht="12" thickBot="1">
      <c r="A695" s="1551"/>
      <c r="B695" s="199">
        <v>10</v>
      </c>
      <c r="C695" s="995"/>
      <c r="D695" s="996"/>
      <c r="E695" s="996"/>
      <c r="F695" s="997"/>
      <c r="G695" s="997"/>
      <c r="H695" s="997"/>
      <c r="I695" s="997"/>
      <c r="J695" s="997"/>
      <c r="K695" s="997"/>
      <c r="L695" s="997"/>
      <c r="M695" s="998"/>
      <c r="N695" s="999"/>
      <c r="O695" s="999"/>
      <c r="P695" s="999"/>
      <c r="Q695" s="1000"/>
    </row>
    <row r="696" spans="1:17">
      <c r="A696" s="1506" t="s">
        <v>114</v>
      </c>
      <c r="B696" s="142">
        <v>1</v>
      </c>
      <c r="C696" s="1846" t="s">
        <v>645</v>
      </c>
      <c r="D696" s="1847">
        <v>20</v>
      </c>
      <c r="E696" s="1847">
        <v>1964</v>
      </c>
      <c r="F696" s="1848">
        <v>19.739999999999998</v>
      </c>
      <c r="G696" s="1848">
        <v>0.99047099999999999</v>
      </c>
      <c r="H696" s="1848">
        <v>3.84</v>
      </c>
      <c r="I696" s="1848">
        <v>14.90953</v>
      </c>
      <c r="J696" s="1848">
        <v>1114.29</v>
      </c>
      <c r="K696" s="1848">
        <v>14.90953</v>
      </c>
      <c r="L696" s="1848">
        <v>900.28</v>
      </c>
      <c r="M696" s="1849">
        <v>1.6560992135779981E-2</v>
      </c>
      <c r="N696" s="1850">
        <v>67.798000000000002</v>
      </c>
      <c r="O696" s="1850">
        <v>1.1228021448216112</v>
      </c>
      <c r="P696" s="1850">
        <v>993.65952814679883</v>
      </c>
      <c r="Q696" s="1851">
        <v>67.368128689296668</v>
      </c>
    </row>
    <row r="697" spans="1:17">
      <c r="A697" s="1507"/>
      <c r="B697" s="143">
        <v>2</v>
      </c>
      <c r="C697" s="420" t="s">
        <v>646</v>
      </c>
      <c r="D697" s="1852">
        <v>20</v>
      </c>
      <c r="E697" s="1852">
        <v>1968</v>
      </c>
      <c r="F697" s="421">
        <v>14.394</v>
      </c>
      <c r="G697" s="1367">
        <v>0</v>
      </c>
      <c r="H697" s="1367">
        <v>0</v>
      </c>
      <c r="I697" s="1367">
        <v>14.393999999999998</v>
      </c>
      <c r="J697" s="1367">
        <v>828.47</v>
      </c>
      <c r="K697" s="421">
        <v>14.393999999999998</v>
      </c>
      <c r="L697" s="1367">
        <v>828.47</v>
      </c>
      <c r="M697" s="1368">
        <v>1.7374195806728061E-2</v>
      </c>
      <c r="N697" s="421">
        <v>67.798000000000002</v>
      </c>
      <c r="O697" s="421">
        <v>1.1779357273045492</v>
      </c>
      <c r="P697" s="421">
        <v>1042.4517484036837</v>
      </c>
      <c r="Q697" s="422">
        <v>70.676143638272947</v>
      </c>
    </row>
    <row r="698" spans="1:17">
      <c r="A698" s="1507"/>
      <c r="B698" s="143">
        <v>3</v>
      </c>
      <c r="C698" s="1001"/>
      <c r="D698" s="982"/>
      <c r="E698" s="982"/>
      <c r="F698" s="982"/>
      <c r="G698" s="982"/>
      <c r="H698" s="982"/>
      <c r="I698" s="982"/>
      <c r="J698" s="982"/>
      <c r="K698" s="982"/>
      <c r="L698" s="982"/>
      <c r="M698" s="982"/>
      <c r="N698" s="982"/>
      <c r="O698" s="982"/>
      <c r="P698" s="982"/>
      <c r="Q698" s="983"/>
    </row>
    <row r="699" spans="1:17">
      <c r="A699" s="1507"/>
      <c r="B699" s="143">
        <v>4</v>
      </c>
      <c r="C699" s="1001"/>
      <c r="D699" s="982"/>
      <c r="E699" s="982"/>
      <c r="F699" s="982"/>
      <c r="G699" s="982"/>
      <c r="H699" s="982"/>
      <c r="I699" s="982"/>
      <c r="J699" s="982"/>
      <c r="K699" s="982"/>
      <c r="L699" s="982"/>
      <c r="M699" s="982"/>
      <c r="N699" s="982"/>
      <c r="O699" s="982"/>
      <c r="P699" s="982"/>
      <c r="Q699" s="983"/>
    </row>
    <row r="700" spans="1:17">
      <c r="A700" s="1507"/>
      <c r="B700" s="143">
        <v>5</v>
      </c>
      <c r="C700" s="420"/>
      <c r="D700" s="421"/>
      <c r="E700" s="421"/>
      <c r="F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2"/>
    </row>
    <row r="701" spans="1:17">
      <c r="A701" s="1507"/>
      <c r="B701" s="143">
        <v>6</v>
      </c>
      <c r="C701" s="420"/>
      <c r="D701" s="421"/>
      <c r="E701" s="421"/>
      <c r="F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2"/>
    </row>
    <row r="702" spans="1:17">
      <c r="A702" s="1507"/>
      <c r="B702" s="143">
        <v>7</v>
      </c>
      <c r="C702" s="420"/>
      <c r="D702" s="421"/>
      <c r="E702" s="421"/>
      <c r="F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2"/>
    </row>
    <row r="703" spans="1:17">
      <c r="A703" s="1507"/>
      <c r="B703" s="143">
        <v>8</v>
      </c>
      <c r="C703" s="420"/>
      <c r="D703" s="421"/>
      <c r="E703" s="421"/>
      <c r="F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2"/>
    </row>
    <row r="704" spans="1:17">
      <c r="A704" s="1507"/>
      <c r="B704" s="143">
        <v>9</v>
      </c>
      <c r="C704" s="420"/>
      <c r="D704" s="421"/>
      <c r="E704" s="421"/>
      <c r="F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2"/>
    </row>
    <row r="705" spans="1:17" ht="12" thickBot="1">
      <c r="A705" s="1508"/>
      <c r="B705" s="144">
        <v>10</v>
      </c>
      <c r="C705" s="423"/>
      <c r="D705" s="424"/>
      <c r="E705" s="424"/>
      <c r="F705" s="424"/>
      <c r="G705" s="424"/>
      <c r="H705" s="424"/>
      <c r="I705" s="424"/>
      <c r="J705" s="424"/>
      <c r="K705" s="424"/>
      <c r="L705" s="424"/>
      <c r="M705" s="424"/>
      <c r="N705" s="424"/>
      <c r="O705" s="424"/>
      <c r="P705" s="424"/>
      <c r="Q705" s="425"/>
    </row>
    <row r="706" spans="1:17">
      <c r="A706" s="1500" t="s">
        <v>124</v>
      </c>
      <c r="B706" s="17">
        <v>1</v>
      </c>
      <c r="C706" s="426"/>
      <c r="D706" s="427"/>
      <c r="E706" s="427"/>
      <c r="F706" s="427"/>
      <c r="G706" s="427"/>
      <c r="H706" s="427"/>
      <c r="I706" s="427"/>
      <c r="J706" s="427"/>
      <c r="K706" s="427"/>
      <c r="L706" s="427"/>
      <c r="M706" s="427"/>
      <c r="N706" s="427"/>
      <c r="O706" s="427"/>
      <c r="P706" s="427"/>
      <c r="Q706" s="428"/>
    </row>
    <row r="707" spans="1:17">
      <c r="A707" s="1501"/>
      <c r="B707" s="18">
        <v>2</v>
      </c>
      <c r="C707" s="429"/>
      <c r="D707" s="430"/>
      <c r="E707" s="430"/>
      <c r="F707" s="430"/>
      <c r="G707" s="430"/>
      <c r="H707" s="430"/>
      <c r="I707" s="430"/>
      <c r="J707" s="430"/>
      <c r="K707" s="430"/>
      <c r="L707" s="430"/>
      <c r="M707" s="430"/>
      <c r="N707" s="430"/>
      <c r="O707" s="430"/>
      <c r="P707" s="430"/>
      <c r="Q707" s="431"/>
    </row>
    <row r="708" spans="1:17">
      <c r="A708" s="1501"/>
      <c r="B708" s="18">
        <v>3</v>
      </c>
      <c r="C708" s="429"/>
      <c r="D708" s="430"/>
      <c r="E708" s="430"/>
      <c r="F708" s="430"/>
      <c r="G708" s="430"/>
      <c r="H708" s="430"/>
      <c r="I708" s="430"/>
      <c r="J708" s="430"/>
      <c r="K708" s="430"/>
      <c r="L708" s="430"/>
      <c r="M708" s="430"/>
      <c r="N708" s="430"/>
      <c r="O708" s="430"/>
      <c r="P708" s="430"/>
      <c r="Q708" s="431"/>
    </row>
    <row r="709" spans="1:17">
      <c r="A709" s="1501"/>
      <c r="B709" s="18">
        <v>4</v>
      </c>
      <c r="C709" s="429"/>
      <c r="D709" s="430"/>
      <c r="E709" s="430"/>
      <c r="F709" s="430"/>
      <c r="G709" s="430"/>
      <c r="H709" s="430"/>
      <c r="I709" s="430"/>
      <c r="J709" s="430"/>
      <c r="K709" s="430"/>
      <c r="L709" s="430"/>
      <c r="M709" s="430"/>
      <c r="N709" s="430"/>
      <c r="O709" s="430"/>
      <c r="P709" s="430"/>
      <c r="Q709" s="431"/>
    </row>
    <row r="710" spans="1:17">
      <c r="A710" s="1501"/>
      <c r="B710" s="18">
        <v>5</v>
      </c>
      <c r="C710" s="432"/>
      <c r="D710" s="215"/>
      <c r="E710" s="215"/>
      <c r="F710" s="215"/>
      <c r="G710" s="215"/>
      <c r="H710" s="215"/>
      <c r="I710" s="430"/>
      <c r="J710" s="430"/>
      <c r="K710" s="430"/>
      <c r="L710" s="430"/>
      <c r="M710" s="430"/>
      <c r="N710" s="430"/>
      <c r="O710" s="430"/>
      <c r="P710" s="430"/>
      <c r="Q710" s="431"/>
    </row>
    <row r="711" spans="1:17">
      <c r="A711" s="1501"/>
      <c r="B711" s="18">
        <v>6</v>
      </c>
      <c r="C711" s="432"/>
      <c r="D711" s="215"/>
      <c r="E711" s="215"/>
      <c r="F711" s="215"/>
      <c r="G711" s="215"/>
      <c r="H711" s="215"/>
      <c r="I711" s="430"/>
      <c r="J711" s="430"/>
      <c r="K711" s="430"/>
      <c r="L711" s="430"/>
      <c r="M711" s="430"/>
      <c r="N711" s="430"/>
      <c r="O711" s="430"/>
      <c r="P711" s="430"/>
      <c r="Q711" s="431"/>
    </row>
    <row r="712" spans="1:17">
      <c r="A712" s="1501"/>
      <c r="B712" s="18">
        <v>7</v>
      </c>
      <c r="C712" s="432"/>
      <c r="D712" s="215"/>
      <c r="E712" s="215"/>
      <c r="F712" s="215"/>
      <c r="G712" s="215"/>
      <c r="H712" s="215"/>
      <c r="I712" s="430"/>
      <c r="J712" s="430"/>
      <c r="K712" s="430"/>
      <c r="L712" s="430"/>
      <c r="M712" s="430"/>
      <c r="N712" s="430"/>
      <c r="O712" s="430"/>
      <c r="P712" s="430"/>
      <c r="Q712" s="431"/>
    </row>
    <row r="713" spans="1:17">
      <c r="A713" s="1501"/>
      <c r="B713" s="18">
        <v>8</v>
      </c>
      <c r="C713" s="432"/>
      <c r="D713" s="215"/>
      <c r="E713" s="215"/>
      <c r="F713" s="215"/>
      <c r="G713" s="215"/>
      <c r="H713" s="215"/>
      <c r="I713" s="430"/>
      <c r="J713" s="430"/>
      <c r="K713" s="430"/>
      <c r="L713" s="430"/>
      <c r="M713" s="430"/>
      <c r="N713" s="430"/>
      <c r="O713" s="430"/>
      <c r="P713" s="430"/>
      <c r="Q713" s="431"/>
    </row>
    <row r="714" spans="1:17">
      <c r="A714" s="1501"/>
      <c r="B714" s="18">
        <v>9</v>
      </c>
      <c r="C714" s="432"/>
      <c r="D714" s="215"/>
      <c r="E714" s="215"/>
      <c r="F714" s="215"/>
      <c r="G714" s="215"/>
      <c r="H714" s="215"/>
      <c r="I714" s="430"/>
      <c r="J714" s="430"/>
      <c r="K714" s="430"/>
      <c r="L714" s="430"/>
      <c r="M714" s="430"/>
      <c r="N714" s="430"/>
      <c r="O714" s="430"/>
      <c r="P714" s="430"/>
      <c r="Q714" s="431"/>
    </row>
    <row r="715" spans="1:17" ht="12.75" thickBot="1">
      <c r="A715" s="1502"/>
      <c r="B715" s="233">
        <v>10</v>
      </c>
      <c r="C715" s="218"/>
      <c r="D715" s="219"/>
      <c r="E715" s="219"/>
      <c r="F715" s="147"/>
      <c r="G715" s="147"/>
      <c r="H715" s="147"/>
      <c r="I715" s="147"/>
      <c r="J715" s="147"/>
      <c r="K715" s="220"/>
      <c r="L715" s="147"/>
      <c r="M715" s="221"/>
      <c r="N715" s="222"/>
      <c r="O715" s="223"/>
      <c r="P715" s="224"/>
      <c r="Q715" s="148"/>
    </row>
    <row r="716" spans="1:17">
      <c r="F716" s="77"/>
      <c r="G716" s="77"/>
      <c r="H716" s="77"/>
      <c r="I716" s="77"/>
    </row>
    <row r="717" spans="1:17">
      <c r="F717" s="77"/>
      <c r="G717" s="77"/>
      <c r="H717" s="77"/>
      <c r="I717" s="77"/>
    </row>
    <row r="718" spans="1:17" ht="15">
      <c r="A718" s="1477" t="s">
        <v>234</v>
      </c>
      <c r="B718" s="1477"/>
      <c r="C718" s="1477"/>
      <c r="D718" s="1477"/>
      <c r="E718" s="1477"/>
      <c r="F718" s="1477"/>
      <c r="G718" s="1477"/>
      <c r="H718" s="1477"/>
      <c r="I718" s="1477"/>
      <c r="J718" s="1477"/>
      <c r="K718" s="1477"/>
      <c r="L718" s="1477"/>
      <c r="M718" s="1477"/>
      <c r="N718" s="1477"/>
      <c r="O718" s="1477"/>
      <c r="P718" s="1477"/>
      <c r="Q718" s="1477"/>
    </row>
    <row r="719" spans="1:17" ht="13.5" thickBot="1">
      <c r="A719" s="747"/>
      <c r="B719" s="747"/>
      <c r="C719" s="747"/>
      <c r="D719" s="747"/>
      <c r="E719" s="1420" t="s">
        <v>323</v>
      </c>
      <c r="F719" s="1420"/>
      <c r="G719" s="1420"/>
      <c r="H719" s="1420"/>
      <c r="I719" s="747">
        <v>4.5</v>
      </c>
      <c r="J719" s="747" t="s">
        <v>322</v>
      </c>
      <c r="K719" s="747" t="s">
        <v>324</v>
      </c>
      <c r="L719" s="748">
        <v>405</v>
      </c>
      <c r="M719" s="747"/>
      <c r="N719" s="747"/>
      <c r="O719" s="747"/>
      <c r="P719" s="747"/>
      <c r="Q719" s="747"/>
    </row>
    <row r="720" spans="1:17">
      <c r="A720" s="1479" t="s">
        <v>1</v>
      </c>
      <c r="B720" s="1423" t="s">
        <v>0</v>
      </c>
      <c r="C720" s="1425" t="s">
        <v>2</v>
      </c>
      <c r="D720" s="1425" t="s">
        <v>3</v>
      </c>
      <c r="E720" s="1425" t="s">
        <v>11</v>
      </c>
      <c r="F720" s="1428" t="s">
        <v>12</v>
      </c>
      <c r="G720" s="1429"/>
      <c r="H720" s="1429"/>
      <c r="I720" s="1430"/>
      <c r="J720" s="1425" t="s">
        <v>4</v>
      </c>
      <c r="K720" s="1425" t="s">
        <v>13</v>
      </c>
      <c r="L720" s="1425" t="s">
        <v>5</v>
      </c>
      <c r="M720" s="1425" t="s">
        <v>6</v>
      </c>
      <c r="N720" s="1425" t="s">
        <v>14</v>
      </c>
      <c r="O720" s="1452" t="s">
        <v>15</v>
      </c>
      <c r="P720" s="1425" t="s">
        <v>22</v>
      </c>
      <c r="Q720" s="1433" t="s">
        <v>23</v>
      </c>
    </row>
    <row r="721" spans="1:17" ht="33.75">
      <c r="A721" s="1480"/>
      <c r="B721" s="1424"/>
      <c r="C721" s="1426"/>
      <c r="D721" s="1427"/>
      <c r="E721" s="1427"/>
      <c r="F721" s="1101" t="s">
        <v>16</v>
      </c>
      <c r="G721" s="1101" t="s">
        <v>17</v>
      </c>
      <c r="H721" s="1101" t="s">
        <v>18</v>
      </c>
      <c r="I721" s="1101" t="s">
        <v>19</v>
      </c>
      <c r="J721" s="1427"/>
      <c r="K721" s="1427"/>
      <c r="L721" s="1427"/>
      <c r="M721" s="1427"/>
      <c r="N721" s="1427"/>
      <c r="O721" s="1453"/>
      <c r="P721" s="1427"/>
      <c r="Q721" s="1434"/>
    </row>
    <row r="722" spans="1:17">
      <c r="A722" s="1481"/>
      <c r="B722" s="1482"/>
      <c r="C722" s="1427"/>
      <c r="D722" s="87" t="s">
        <v>7</v>
      </c>
      <c r="E722" s="87" t="s">
        <v>8</v>
      </c>
      <c r="F722" s="87" t="s">
        <v>9</v>
      </c>
      <c r="G722" s="87" t="s">
        <v>9</v>
      </c>
      <c r="H722" s="87" t="s">
        <v>9</v>
      </c>
      <c r="I722" s="87" t="s">
        <v>9</v>
      </c>
      <c r="J722" s="87" t="s">
        <v>20</v>
      </c>
      <c r="K722" s="87" t="s">
        <v>9</v>
      </c>
      <c r="L722" s="87" t="s">
        <v>20</v>
      </c>
      <c r="M722" s="87" t="s">
        <v>69</v>
      </c>
      <c r="N722" s="87" t="s">
        <v>359</v>
      </c>
      <c r="O722" s="87" t="s">
        <v>360</v>
      </c>
      <c r="P722" s="88" t="s">
        <v>24</v>
      </c>
      <c r="Q722" s="89" t="s">
        <v>361</v>
      </c>
    </row>
    <row r="723" spans="1:17" ht="12" thickBot="1">
      <c r="A723" s="90">
        <v>1</v>
      </c>
      <c r="B723" s="91">
        <v>2</v>
      </c>
      <c r="C723" s="92">
        <v>3</v>
      </c>
      <c r="D723" s="93">
        <v>4</v>
      </c>
      <c r="E723" s="93">
        <v>5</v>
      </c>
      <c r="F723" s="93">
        <v>6</v>
      </c>
      <c r="G723" s="93">
        <v>7</v>
      </c>
      <c r="H723" s="93">
        <v>8</v>
      </c>
      <c r="I723" s="93">
        <v>9</v>
      </c>
      <c r="J723" s="93">
        <v>10</v>
      </c>
      <c r="K723" s="93">
        <v>11</v>
      </c>
      <c r="L723" s="92">
        <v>12</v>
      </c>
      <c r="M723" s="93">
        <v>13</v>
      </c>
      <c r="N723" s="93">
        <v>14</v>
      </c>
      <c r="O723" s="94">
        <v>15</v>
      </c>
      <c r="P723" s="92">
        <v>16</v>
      </c>
      <c r="Q723" s="95">
        <v>17</v>
      </c>
    </row>
    <row r="724" spans="1:17">
      <c r="A724" s="1532" t="s">
        <v>79</v>
      </c>
      <c r="B724" s="1853">
        <v>1</v>
      </c>
      <c r="C724" s="1854" t="s">
        <v>647</v>
      </c>
      <c r="D724" s="1855">
        <v>21</v>
      </c>
      <c r="E724" s="1855">
        <v>2010</v>
      </c>
      <c r="F724" s="1371">
        <v>8.0879999999999992</v>
      </c>
      <c r="G724" s="1371">
        <v>1.887</v>
      </c>
      <c r="H724" s="1371">
        <v>1.792</v>
      </c>
      <c r="I724" s="1371">
        <v>4.4089999999999998</v>
      </c>
      <c r="J724" s="1371">
        <v>1013.26</v>
      </c>
      <c r="K724" s="1371">
        <v>4.4089999999999998</v>
      </c>
      <c r="L724" s="1371">
        <v>1013.26</v>
      </c>
      <c r="M724" s="1372">
        <v>4.3513017389416337E-3</v>
      </c>
      <c r="N724" s="1373">
        <v>57.879000000000005</v>
      </c>
      <c r="O724" s="1373">
        <v>0.25184899334820282</v>
      </c>
      <c r="P724" s="1373">
        <v>261.07810433649803</v>
      </c>
      <c r="Q724" s="1374">
        <v>15.11093960089217</v>
      </c>
    </row>
    <row r="725" spans="1:17">
      <c r="A725" s="1494"/>
      <c r="B725" s="97">
        <v>2</v>
      </c>
      <c r="C725" s="1375" t="s">
        <v>648</v>
      </c>
      <c r="D725" s="1376">
        <v>20</v>
      </c>
      <c r="E725" s="1376">
        <v>1975</v>
      </c>
      <c r="F725" s="887">
        <v>11.317</v>
      </c>
      <c r="G725" s="887">
        <v>2.1930000000000001</v>
      </c>
      <c r="H725" s="887">
        <v>3.2</v>
      </c>
      <c r="I725" s="887">
        <v>5.9240000000000004</v>
      </c>
      <c r="J725" s="887">
        <v>1147.92</v>
      </c>
      <c r="K725" s="887">
        <v>5.9240000000000004</v>
      </c>
      <c r="L725" s="887">
        <v>1147.92</v>
      </c>
      <c r="M725" s="888">
        <v>5.1606383720119867E-3</v>
      </c>
      <c r="N725" s="410">
        <v>57.879000000000005</v>
      </c>
      <c r="O725" s="410">
        <v>0.29869258833368179</v>
      </c>
      <c r="P725" s="410">
        <v>309.63830232071922</v>
      </c>
      <c r="Q725" s="889">
        <v>17.921555300020909</v>
      </c>
    </row>
    <row r="726" spans="1:17">
      <c r="A726" s="1494"/>
      <c r="B726" s="97">
        <v>3</v>
      </c>
      <c r="C726" s="1375" t="s">
        <v>658</v>
      </c>
      <c r="D726" s="1376">
        <v>14</v>
      </c>
      <c r="E726" s="1376">
        <v>2011</v>
      </c>
      <c r="F726" s="887">
        <v>6.8177000000000003</v>
      </c>
      <c r="G726" s="887">
        <v>0.76693800000000001</v>
      </c>
      <c r="H726" s="887">
        <v>2.59</v>
      </c>
      <c r="I726" s="887">
        <v>3.4607619999999999</v>
      </c>
      <c r="J726" s="887">
        <v>517.4</v>
      </c>
      <c r="K726" s="887">
        <v>3.4607619999999999</v>
      </c>
      <c r="L726" s="887">
        <v>517.4</v>
      </c>
      <c r="M726" s="888">
        <v>6.6887553150367218E-3</v>
      </c>
      <c r="N726" s="410">
        <v>57.879000000000005</v>
      </c>
      <c r="O726" s="410">
        <v>0.38713846887901043</v>
      </c>
      <c r="P726" s="410">
        <v>401.32531890220332</v>
      </c>
      <c r="Q726" s="889">
        <v>23.228308132740629</v>
      </c>
    </row>
    <row r="727" spans="1:17">
      <c r="A727" s="1494"/>
      <c r="B727" s="97">
        <v>4</v>
      </c>
      <c r="C727" s="1369" t="s">
        <v>649</v>
      </c>
      <c r="D727" s="1370">
        <v>20</v>
      </c>
      <c r="E727" s="1371">
        <v>1975</v>
      </c>
      <c r="F727" s="1371">
        <v>12.468999999999999</v>
      </c>
      <c r="G727" s="1371">
        <v>1.4790000000000001</v>
      </c>
      <c r="H727" s="1371">
        <v>3.2</v>
      </c>
      <c r="I727" s="1371">
        <v>7.79</v>
      </c>
      <c r="J727" s="1371">
        <v>1127.03</v>
      </c>
      <c r="K727" s="1371">
        <v>7.79</v>
      </c>
      <c r="L727" s="1371">
        <v>1127.03</v>
      </c>
      <c r="M727" s="1372">
        <v>6.9119721746537365E-3</v>
      </c>
      <c r="N727" s="1373">
        <v>57.879000000000005</v>
      </c>
      <c r="O727" s="1373">
        <v>0.40005803749678365</v>
      </c>
      <c r="P727" s="1373">
        <v>414.71833047922416</v>
      </c>
      <c r="Q727" s="1374">
        <v>24.003482249807018</v>
      </c>
    </row>
    <row r="728" spans="1:17">
      <c r="A728" s="1494"/>
      <c r="B728" s="97">
        <v>5</v>
      </c>
      <c r="C728" s="1369" t="s">
        <v>659</v>
      </c>
      <c r="D728" s="1370">
        <v>33</v>
      </c>
      <c r="E728" s="1371">
        <v>1985</v>
      </c>
      <c r="F728" s="1371">
        <v>29.059000000000001</v>
      </c>
      <c r="G728" s="1371">
        <v>5.29176</v>
      </c>
      <c r="H728" s="1371">
        <v>5.28</v>
      </c>
      <c r="I728" s="1371">
        <v>18.48724</v>
      </c>
      <c r="J728" s="1371">
        <v>2059.6</v>
      </c>
      <c r="K728" s="1371">
        <v>18.48724</v>
      </c>
      <c r="L728" s="1371">
        <v>2059.6</v>
      </c>
      <c r="M728" s="1372">
        <v>8.9761312876286657E-3</v>
      </c>
      <c r="N728" s="1373">
        <v>57.879000000000005</v>
      </c>
      <c r="O728" s="1373">
        <v>0.51952950279665955</v>
      </c>
      <c r="P728" s="1373">
        <v>538.56787725771994</v>
      </c>
      <c r="Q728" s="1374">
        <v>31.171770167799576</v>
      </c>
    </row>
    <row r="729" spans="1:17">
      <c r="A729" s="1494"/>
      <c r="B729" s="97">
        <v>6</v>
      </c>
      <c r="C729" s="1369" t="s">
        <v>377</v>
      </c>
      <c r="D729" s="1370">
        <v>24</v>
      </c>
      <c r="E729" s="1371">
        <v>1965</v>
      </c>
      <c r="F729" s="1371">
        <v>12.577500000000001</v>
      </c>
      <c r="G729" s="1371">
        <v>1.6319999999999999</v>
      </c>
      <c r="H729" s="1371">
        <v>0.24</v>
      </c>
      <c r="I729" s="1371">
        <v>10.705499</v>
      </c>
      <c r="J729" s="1371">
        <v>1110.8699999999999</v>
      </c>
      <c r="K729" s="1371">
        <v>10.705499</v>
      </c>
      <c r="L729" s="1371">
        <v>1110.8699999999999</v>
      </c>
      <c r="M729" s="1372">
        <v>9.6370403377532936E-3</v>
      </c>
      <c r="N729" s="1373">
        <v>57.879000000000005</v>
      </c>
      <c r="O729" s="1373">
        <v>0.55778225770882295</v>
      </c>
      <c r="P729" s="1373">
        <v>578.22242026519768</v>
      </c>
      <c r="Q729" s="1374">
        <v>33.466935462529378</v>
      </c>
    </row>
    <row r="730" spans="1:17">
      <c r="A730" s="1494"/>
      <c r="B730" s="97">
        <v>7</v>
      </c>
      <c r="C730" s="886"/>
      <c r="D730" s="887"/>
      <c r="E730" s="887"/>
      <c r="F730" s="887"/>
      <c r="G730" s="887"/>
      <c r="H730" s="887"/>
      <c r="I730" s="887"/>
      <c r="J730" s="887"/>
      <c r="K730" s="887"/>
      <c r="L730" s="887"/>
      <c r="M730" s="888"/>
      <c r="N730" s="410"/>
      <c r="O730" s="410"/>
      <c r="P730" s="410"/>
      <c r="Q730" s="889"/>
    </row>
    <row r="731" spans="1:17">
      <c r="A731" s="1494"/>
      <c r="B731" s="97">
        <v>8</v>
      </c>
      <c r="C731" s="886"/>
      <c r="D731" s="887"/>
      <c r="E731" s="887"/>
      <c r="F731" s="887"/>
      <c r="G731" s="887"/>
      <c r="H731" s="887"/>
      <c r="I731" s="887"/>
      <c r="J731" s="887"/>
      <c r="K731" s="887"/>
      <c r="L731" s="887"/>
      <c r="M731" s="888"/>
      <c r="N731" s="410"/>
      <c r="O731" s="410"/>
      <c r="P731" s="410"/>
      <c r="Q731" s="889"/>
    </row>
    <row r="732" spans="1:17">
      <c r="A732" s="1494"/>
      <c r="B732" s="97">
        <v>9</v>
      </c>
      <c r="C732" s="886"/>
      <c r="D732" s="887"/>
      <c r="E732" s="887"/>
      <c r="F732" s="887"/>
      <c r="G732" s="887"/>
      <c r="H732" s="887"/>
      <c r="I732" s="887"/>
      <c r="J732" s="887"/>
      <c r="K732" s="887"/>
      <c r="L732" s="887"/>
      <c r="M732" s="888"/>
      <c r="N732" s="410"/>
      <c r="O732" s="410"/>
      <c r="P732" s="410"/>
      <c r="Q732" s="889"/>
    </row>
    <row r="733" spans="1:17" ht="12" thickBot="1">
      <c r="A733" s="1555"/>
      <c r="B733" s="409">
        <v>10</v>
      </c>
      <c r="C733" s="890"/>
      <c r="D733" s="891"/>
      <c r="E733" s="891"/>
      <c r="F733" s="891"/>
      <c r="G733" s="891"/>
      <c r="H733" s="891"/>
      <c r="I733" s="891"/>
      <c r="J733" s="891"/>
      <c r="K733" s="891"/>
      <c r="L733" s="891"/>
      <c r="M733" s="892"/>
      <c r="N733" s="411"/>
      <c r="O733" s="411"/>
      <c r="P733" s="411"/>
      <c r="Q733" s="893"/>
    </row>
    <row r="734" spans="1:17">
      <c r="A734" s="1548" t="s">
        <v>85</v>
      </c>
      <c r="B734" s="30">
        <v>1</v>
      </c>
      <c r="C734" s="880"/>
      <c r="D734" s="881"/>
      <c r="E734" s="881"/>
      <c r="F734" s="882"/>
      <c r="G734" s="882"/>
      <c r="H734" s="882"/>
      <c r="I734" s="882"/>
      <c r="J734" s="882"/>
      <c r="K734" s="882"/>
      <c r="L734" s="882"/>
      <c r="M734" s="883"/>
      <c r="N734" s="884"/>
      <c r="O734" s="884"/>
      <c r="P734" s="884"/>
      <c r="Q734" s="885"/>
    </row>
    <row r="735" spans="1:17">
      <c r="A735" s="1496"/>
      <c r="B735" s="12">
        <v>2</v>
      </c>
      <c r="C735" s="434"/>
      <c r="D735" s="434"/>
      <c r="E735" s="434"/>
      <c r="F735" s="435"/>
      <c r="G735" s="435"/>
      <c r="H735" s="435"/>
      <c r="I735" s="435"/>
      <c r="J735" s="435"/>
      <c r="K735" s="435"/>
      <c r="L735" s="435"/>
      <c r="M735" s="436"/>
      <c r="N735" s="412"/>
      <c r="O735" s="412"/>
      <c r="P735" s="412"/>
      <c r="Q735" s="413"/>
    </row>
    <row r="736" spans="1:17">
      <c r="A736" s="1496"/>
      <c r="B736" s="12">
        <v>3</v>
      </c>
      <c r="C736" s="434"/>
      <c r="D736" s="434"/>
      <c r="E736" s="434"/>
      <c r="F736" s="435"/>
      <c r="G736" s="435"/>
      <c r="H736" s="435"/>
      <c r="I736" s="435"/>
      <c r="J736" s="435"/>
      <c r="K736" s="435"/>
      <c r="L736" s="435"/>
      <c r="M736" s="436"/>
      <c r="N736" s="412"/>
      <c r="O736" s="412"/>
      <c r="P736" s="412"/>
      <c r="Q736" s="413"/>
    </row>
    <row r="737" spans="1:17">
      <c r="A737" s="1496"/>
      <c r="B737" s="12">
        <v>4</v>
      </c>
      <c r="C737" s="434"/>
      <c r="D737" s="434"/>
      <c r="E737" s="434"/>
      <c r="F737" s="435"/>
      <c r="G737" s="435"/>
      <c r="H737" s="435"/>
      <c r="I737" s="435"/>
      <c r="J737" s="435"/>
      <c r="K737" s="435"/>
      <c r="L737" s="435"/>
      <c r="M737" s="436"/>
      <c r="N737" s="412"/>
      <c r="O737" s="412"/>
      <c r="P737" s="412"/>
      <c r="Q737" s="413"/>
    </row>
    <row r="738" spans="1:17">
      <c r="A738" s="1496"/>
      <c r="B738" s="12">
        <v>5</v>
      </c>
      <c r="C738" s="434"/>
      <c r="D738" s="434"/>
      <c r="E738" s="434"/>
      <c r="F738" s="435"/>
      <c r="G738" s="435"/>
      <c r="H738" s="435"/>
      <c r="I738" s="435"/>
      <c r="J738" s="435"/>
      <c r="K738" s="435"/>
      <c r="L738" s="435"/>
      <c r="M738" s="436"/>
      <c r="N738" s="412"/>
      <c r="O738" s="412"/>
      <c r="P738" s="412"/>
      <c r="Q738" s="413"/>
    </row>
    <row r="739" spans="1:17">
      <c r="A739" s="1496"/>
      <c r="B739" s="12">
        <v>6</v>
      </c>
      <c r="C739" s="434"/>
      <c r="D739" s="434"/>
      <c r="E739" s="434"/>
      <c r="F739" s="435"/>
      <c r="G739" s="435"/>
      <c r="H739" s="435"/>
      <c r="I739" s="435"/>
      <c r="J739" s="435"/>
      <c r="K739" s="435"/>
      <c r="L739" s="435"/>
      <c r="M739" s="436"/>
      <c r="N739" s="412"/>
      <c r="O739" s="412"/>
      <c r="P739" s="412"/>
      <c r="Q739" s="413"/>
    </row>
    <row r="740" spans="1:17">
      <c r="A740" s="1496"/>
      <c r="B740" s="12">
        <v>7</v>
      </c>
      <c r="C740" s="437"/>
      <c r="D740" s="434"/>
      <c r="E740" s="434"/>
      <c r="F740" s="435"/>
      <c r="G740" s="435"/>
      <c r="H740" s="435"/>
      <c r="I740" s="435"/>
      <c r="J740" s="435"/>
      <c r="K740" s="435"/>
      <c r="L740" s="435"/>
      <c r="M740" s="436"/>
      <c r="N740" s="412"/>
      <c r="O740" s="412"/>
      <c r="P740" s="412"/>
      <c r="Q740" s="413"/>
    </row>
    <row r="741" spans="1:17">
      <c r="A741" s="1496"/>
      <c r="B741" s="12">
        <v>8</v>
      </c>
      <c r="C741" s="437"/>
      <c r="D741" s="434"/>
      <c r="E741" s="434"/>
      <c r="F741" s="435"/>
      <c r="G741" s="435"/>
      <c r="H741" s="435"/>
      <c r="I741" s="435"/>
      <c r="J741" s="435"/>
      <c r="K741" s="435"/>
      <c r="L741" s="435"/>
      <c r="M741" s="436"/>
      <c r="N741" s="412"/>
      <c r="O741" s="412"/>
      <c r="P741" s="412"/>
      <c r="Q741" s="413"/>
    </row>
    <row r="742" spans="1:17">
      <c r="A742" s="1496"/>
      <c r="B742" s="12">
        <v>9</v>
      </c>
      <c r="C742" s="437"/>
      <c r="D742" s="434"/>
      <c r="E742" s="434"/>
      <c r="F742" s="435"/>
      <c r="G742" s="435"/>
      <c r="H742" s="435"/>
      <c r="I742" s="435"/>
      <c r="J742" s="435"/>
      <c r="K742" s="435"/>
      <c r="L742" s="435"/>
      <c r="M742" s="436"/>
      <c r="N742" s="412"/>
      <c r="O742" s="412"/>
      <c r="P742" s="412"/>
      <c r="Q742" s="413"/>
    </row>
    <row r="743" spans="1:17" ht="12" thickBot="1">
      <c r="A743" s="1540"/>
      <c r="B743" s="40">
        <v>10</v>
      </c>
      <c r="C743" s="437"/>
      <c r="D743" s="434"/>
      <c r="E743" s="434"/>
      <c r="F743" s="435"/>
      <c r="G743" s="435"/>
      <c r="H743" s="435"/>
      <c r="I743" s="435"/>
      <c r="J743" s="435"/>
      <c r="K743" s="435"/>
      <c r="L743" s="435"/>
      <c r="M743" s="436"/>
      <c r="N743" s="412"/>
      <c r="O743" s="412"/>
      <c r="P743" s="412"/>
      <c r="Q743" s="413"/>
    </row>
    <row r="744" spans="1:17">
      <c r="A744" s="1541" t="s">
        <v>94</v>
      </c>
      <c r="B744" s="113">
        <v>1</v>
      </c>
      <c r="C744" s="438"/>
      <c r="D744" s="439"/>
      <c r="E744" s="439"/>
      <c r="F744" s="440"/>
      <c r="G744" s="440"/>
      <c r="H744" s="440"/>
      <c r="I744" s="440"/>
      <c r="J744" s="440"/>
      <c r="K744" s="440"/>
      <c r="L744" s="440"/>
      <c r="M744" s="441"/>
      <c r="N744" s="414"/>
      <c r="O744" s="414"/>
      <c r="P744" s="414"/>
      <c r="Q744" s="415"/>
    </row>
    <row r="745" spans="1:17">
      <c r="A745" s="1542"/>
      <c r="B745" s="122">
        <v>2</v>
      </c>
      <c r="C745" s="442"/>
      <c r="D745" s="443"/>
      <c r="E745" s="443"/>
      <c r="F745" s="444"/>
      <c r="G745" s="444"/>
      <c r="H745" s="444"/>
      <c r="I745" s="444"/>
      <c r="J745" s="444"/>
      <c r="K745" s="444"/>
      <c r="L745" s="444"/>
      <c r="M745" s="445"/>
      <c r="N745" s="416"/>
      <c r="O745" s="416"/>
      <c r="P745" s="416"/>
      <c r="Q745" s="417"/>
    </row>
    <row r="746" spans="1:17">
      <c r="A746" s="1542"/>
      <c r="B746" s="122">
        <v>3</v>
      </c>
      <c r="C746" s="442"/>
      <c r="D746" s="443"/>
      <c r="E746" s="443"/>
      <c r="F746" s="444"/>
      <c r="G746" s="444"/>
      <c r="H746" s="444"/>
      <c r="I746" s="444"/>
      <c r="J746" s="444"/>
      <c r="K746" s="444"/>
      <c r="L746" s="444"/>
      <c r="M746" s="445"/>
      <c r="N746" s="416"/>
      <c r="O746" s="416"/>
      <c r="P746" s="416"/>
      <c r="Q746" s="417"/>
    </row>
    <row r="747" spans="1:17">
      <c r="A747" s="1542"/>
      <c r="B747" s="122">
        <v>4</v>
      </c>
      <c r="C747" s="442"/>
      <c r="D747" s="443"/>
      <c r="E747" s="443"/>
      <c r="F747" s="444"/>
      <c r="G747" s="444"/>
      <c r="H747" s="444"/>
      <c r="I747" s="444"/>
      <c r="J747" s="444"/>
      <c r="K747" s="444"/>
      <c r="L747" s="444"/>
      <c r="M747" s="445"/>
      <c r="N747" s="416"/>
      <c r="O747" s="416"/>
      <c r="P747" s="416"/>
      <c r="Q747" s="417"/>
    </row>
    <row r="748" spans="1:17">
      <c r="A748" s="1542"/>
      <c r="B748" s="122">
        <v>5</v>
      </c>
      <c r="C748" s="442"/>
      <c r="D748" s="443"/>
      <c r="E748" s="443"/>
      <c r="F748" s="444"/>
      <c r="G748" s="444"/>
      <c r="H748" s="444"/>
      <c r="I748" s="444"/>
      <c r="J748" s="444"/>
      <c r="K748" s="444"/>
      <c r="L748" s="444"/>
      <c r="M748" s="445"/>
      <c r="N748" s="416"/>
      <c r="O748" s="416"/>
      <c r="P748" s="416"/>
      <c r="Q748" s="417"/>
    </row>
    <row r="749" spans="1:17">
      <c r="A749" s="1542"/>
      <c r="B749" s="122">
        <v>6</v>
      </c>
      <c r="C749" s="442"/>
      <c r="D749" s="443"/>
      <c r="E749" s="443"/>
      <c r="F749" s="444"/>
      <c r="G749" s="444"/>
      <c r="H749" s="444"/>
      <c r="I749" s="444"/>
      <c r="J749" s="444"/>
      <c r="K749" s="444"/>
      <c r="L749" s="444"/>
      <c r="M749" s="445"/>
      <c r="N749" s="416"/>
      <c r="O749" s="416"/>
      <c r="P749" s="416"/>
      <c r="Q749" s="417"/>
    </row>
    <row r="750" spans="1:17">
      <c r="A750" s="1542"/>
      <c r="B750" s="122">
        <v>7</v>
      </c>
      <c r="C750" s="442"/>
      <c r="D750" s="443"/>
      <c r="E750" s="443"/>
      <c r="F750" s="444"/>
      <c r="G750" s="444"/>
      <c r="H750" s="444"/>
      <c r="I750" s="444"/>
      <c r="J750" s="444"/>
      <c r="K750" s="444"/>
      <c r="L750" s="444"/>
      <c r="M750" s="445"/>
      <c r="N750" s="416"/>
      <c r="O750" s="416"/>
      <c r="P750" s="416"/>
      <c r="Q750" s="417"/>
    </row>
    <row r="751" spans="1:17">
      <c r="A751" s="1542"/>
      <c r="B751" s="122">
        <v>8</v>
      </c>
      <c r="C751" s="442"/>
      <c r="D751" s="443"/>
      <c r="E751" s="443"/>
      <c r="F751" s="444"/>
      <c r="G751" s="444"/>
      <c r="H751" s="444"/>
      <c r="I751" s="444"/>
      <c r="J751" s="444"/>
      <c r="K751" s="444"/>
      <c r="L751" s="444"/>
      <c r="M751" s="445"/>
      <c r="N751" s="416"/>
      <c r="O751" s="416"/>
      <c r="P751" s="416"/>
      <c r="Q751" s="417"/>
    </row>
    <row r="752" spans="1:17">
      <c r="A752" s="1542"/>
      <c r="B752" s="122">
        <v>9</v>
      </c>
      <c r="C752" s="442"/>
      <c r="D752" s="443"/>
      <c r="E752" s="443"/>
      <c r="F752" s="444"/>
      <c r="G752" s="444"/>
      <c r="H752" s="444"/>
      <c r="I752" s="444"/>
      <c r="J752" s="444"/>
      <c r="K752" s="444"/>
      <c r="L752" s="444"/>
      <c r="M752" s="445"/>
      <c r="N752" s="416"/>
      <c r="O752" s="416"/>
      <c r="P752" s="416"/>
      <c r="Q752" s="417"/>
    </row>
    <row r="753" spans="1:17" ht="12" thickBot="1">
      <c r="A753" s="1543"/>
      <c r="B753" s="131">
        <v>10</v>
      </c>
      <c r="C753" s="446"/>
      <c r="D753" s="447"/>
      <c r="E753" s="447"/>
      <c r="F753" s="448"/>
      <c r="G753" s="448"/>
      <c r="H753" s="448"/>
      <c r="I753" s="448"/>
      <c r="J753" s="448"/>
      <c r="K753" s="448"/>
      <c r="L753" s="448"/>
      <c r="M753" s="449"/>
      <c r="N753" s="418"/>
      <c r="O753" s="418"/>
      <c r="P753" s="418"/>
      <c r="Q753" s="419"/>
    </row>
    <row r="754" spans="1:17">
      <c r="A754" s="1498" t="s">
        <v>105</v>
      </c>
      <c r="B754" s="75">
        <v>1</v>
      </c>
      <c r="C754" s="1347" t="s">
        <v>608</v>
      </c>
      <c r="D754" s="1348">
        <v>38</v>
      </c>
      <c r="E754" s="1348">
        <v>1978</v>
      </c>
      <c r="F754" s="1349">
        <v>29.71</v>
      </c>
      <c r="G754" s="1349">
        <v>3.3036270000000001</v>
      </c>
      <c r="H754" s="1349">
        <v>5.92</v>
      </c>
      <c r="I754" s="1349">
        <v>20.486370999999998</v>
      </c>
      <c r="J754" s="1349">
        <v>1934.43</v>
      </c>
      <c r="K754" s="1349">
        <v>20.486370999999998</v>
      </c>
      <c r="L754" s="1349">
        <v>1934.43</v>
      </c>
      <c r="M754" s="1350">
        <v>1.0590391484830156E-2</v>
      </c>
      <c r="N754" s="1351">
        <v>57.879000000000005</v>
      </c>
      <c r="O754" s="1351">
        <v>0.61296126875048462</v>
      </c>
      <c r="P754" s="1351">
        <v>635.42348908980944</v>
      </c>
      <c r="Q754" s="1352">
        <v>36.777676125029082</v>
      </c>
    </row>
    <row r="755" spans="1:17">
      <c r="A755" s="1499"/>
      <c r="B755" s="75">
        <v>2</v>
      </c>
      <c r="C755" s="1347" t="s">
        <v>650</v>
      </c>
      <c r="D755" s="1348">
        <v>10</v>
      </c>
      <c r="E755" s="1348">
        <v>1977</v>
      </c>
      <c r="F755" s="1349">
        <v>9.6153999999999993</v>
      </c>
      <c r="G755" s="1349">
        <v>0.71399999999999997</v>
      </c>
      <c r="H755" s="1349">
        <v>1.6</v>
      </c>
      <c r="I755" s="1349">
        <v>7.3014000000000001</v>
      </c>
      <c r="J755" s="1349">
        <v>580.30999999999995</v>
      </c>
      <c r="K755" s="1349">
        <v>7.3014000000000001</v>
      </c>
      <c r="L755" s="1349">
        <v>580.30999999999995</v>
      </c>
      <c r="M755" s="1350">
        <v>1.2581895883234825E-2</v>
      </c>
      <c r="N755" s="1351">
        <v>57.879000000000005</v>
      </c>
      <c r="O755" s="1351">
        <v>0.7282275518257485</v>
      </c>
      <c r="P755" s="1351">
        <v>754.91375299408946</v>
      </c>
      <c r="Q755" s="1352">
        <v>43.693653109544911</v>
      </c>
    </row>
    <row r="756" spans="1:17">
      <c r="A756" s="1499"/>
      <c r="B756" s="75">
        <v>3</v>
      </c>
      <c r="C756" s="1347" t="s">
        <v>379</v>
      </c>
      <c r="D756" s="1348">
        <v>19</v>
      </c>
      <c r="E756" s="1348">
        <v>1969</v>
      </c>
      <c r="F756" s="1349">
        <v>16.803000000000001</v>
      </c>
      <c r="G756" s="1349">
        <v>1.9890000000000001</v>
      </c>
      <c r="H756" s="1349">
        <v>0</v>
      </c>
      <c r="I756" s="1349">
        <v>14.814000999999999</v>
      </c>
      <c r="J756" s="1349">
        <v>1148.45</v>
      </c>
      <c r="K756" s="1349">
        <v>14.814000999999999</v>
      </c>
      <c r="L756" s="1349">
        <v>1148.45</v>
      </c>
      <c r="M756" s="1350">
        <v>1.289912577822282E-2</v>
      </c>
      <c r="N756" s="1351">
        <v>57.879000000000005</v>
      </c>
      <c r="O756" s="1351">
        <v>0.74658850091775864</v>
      </c>
      <c r="P756" s="1351">
        <v>773.94754669336919</v>
      </c>
      <c r="Q756" s="1352">
        <v>44.795310055065521</v>
      </c>
    </row>
    <row r="757" spans="1:17">
      <c r="A757" s="1499"/>
      <c r="B757" s="75">
        <v>4</v>
      </c>
      <c r="C757" s="1347" t="s">
        <v>651</v>
      </c>
      <c r="D757" s="1348">
        <v>38</v>
      </c>
      <c r="E757" s="1348">
        <v>1987</v>
      </c>
      <c r="F757" s="1349">
        <v>43.012999999999998</v>
      </c>
      <c r="G757" s="1349">
        <v>3.8759999999999999</v>
      </c>
      <c r="H757" s="1349">
        <v>7.36</v>
      </c>
      <c r="I757" s="1349">
        <v>31.776997999999999</v>
      </c>
      <c r="J757" s="1349">
        <v>2284.84</v>
      </c>
      <c r="K757" s="1349">
        <v>31.776997999999999</v>
      </c>
      <c r="L757" s="1349">
        <v>2284.84</v>
      </c>
      <c r="M757" s="1350">
        <v>1.3907756341800737E-2</v>
      </c>
      <c r="N757" s="1351">
        <v>57.879000000000005</v>
      </c>
      <c r="O757" s="1351">
        <v>0.80496702930708497</v>
      </c>
      <c r="P757" s="1351">
        <v>834.46538050804418</v>
      </c>
      <c r="Q757" s="1352">
        <v>48.298021758425094</v>
      </c>
    </row>
    <row r="758" spans="1:17">
      <c r="A758" s="1499"/>
      <c r="B758" s="75">
        <v>5</v>
      </c>
      <c r="C758" s="1347" t="s">
        <v>652</v>
      </c>
      <c r="D758" s="1348">
        <v>52</v>
      </c>
      <c r="E758" s="1348">
        <v>1994</v>
      </c>
      <c r="F758" s="1349">
        <v>58.503</v>
      </c>
      <c r="G758" s="1349">
        <v>7.0380000000000003</v>
      </c>
      <c r="H758" s="1349">
        <v>8.32</v>
      </c>
      <c r="I758" s="1349">
        <v>43.144998000000001</v>
      </c>
      <c r="J758" s="1349">
        <v>3006.49</v>
      </c>
      <c r="K758" s="1349">
        <v>43.144998000000001</v>
      </c>
      <c r="L758" s="1349">
        <v>3006.49</v>
      </c>
      <c r="M758" s="1350">
        <v>1.4350620823618241E-2</v>
      </c>
      <c r="N758" s="1351">
        <v>57.879000000000005</v>
      </c>
      <c r="O758" s="1351">
        <v>0.83059958265020029</v>
      </c>
      <c r="P758" s="1351">
        <v>861.03724941709447</v>
      </c>
      <c r="Q758" s="1352">
        <v>49.835974959012013</v>
      </c>
    </row>
    <row r="759" spans="1:17">
      <c r="A759" s="1499"/>
      <c r="B759" s="75">
        <v>6</v>
      </c>
      <c r="C759" s="1347" t="s">
        <v>653</v>
      </c>
      <c r="D759" s="1348">
        <v>11</v>
      </c>
      <c r="E759" s="1348">
        <v>1976</v>
      </c>
      <c r="F759" s="1349">
        <v>11.4725</v>
      </c>
      <c r="G759" s="1349">
        <v>1.071</v>
      </c>
      <c r="H759" s="1349">
        <v>1.6</v>
      </c>
      <c r="I759" s="1349">
        <v>8.801501</v>
      </c>
      <c r="J759" s="1349">
        <v>568.63</v>
      </c>
      <c r="K759" s="1349">
        <v>8.801501</v>
      </c>
      <c r="L759" s="1349">
        <v>568.63</v>
      </c>
      <c r="M759" s="1350">
        <v>1.5478432372544537E-2</v>
      </c>
      <c r="N759" s="1351">
        <v>57.879000000000005</v>
      </c>
      <c r="O759" s="1351">
        <v>0.89587618729050533</v>
      </c>
      <c r="P759" s="1351">
        <v>928.7059423526722</v>
      </c>
      <c r="Q759" s="1352">
        <v>53.752571237430317</v>
      </c>
    </row>
    <row r="760" spans="1:17">
      <c r="A760" s="1499"/>
      <c r="B760" s="75">
        <v>7</v>
      </c>
      <c r="C760" s="1347" t="s">
        <v>378</v>
      </c>
      <c r="D760" s="1348">
        <v>37</v>
      </c>
      <c r="E760" s="1348">
        <v>1986</v>
      </c>
      <c r="F760" s="1349">
        <v>45.042999999999999</v>
      </c>
      <c r="G760" s="1349">
        <v>4.08</v>
      </c>
      <c r="H760" s="1349">
        <v>5.92</v>
      </c>
      <c r="I760" s="1349">
        <v>35.042994999999998</v>
      </c>
      <c r="J760" s="1349">
        <v>2244.37</v>
      </c>
      <c r="K760" s="1349">
        <v>35.042994999999998</v>
      </c>
      <c r="L760" s="1349">
        <v>2244.37</v>
      </c>
      <c r="M760" s="1350">
        <v>1.5613733475318241E-2</v>
      </c>
      <c r="N760" s="1351">
        <v>57.879000000000005</v>
      </c>
      <c r="O760" s="1351">
        <v>0.90370727981794452</v>
      </c>
      <c r="P760" s="1351">
        <v>936.82400851909438</v>
      </c>
      <c r="Q760" s="1352">
        <v>54.222436789076667</v>
      </c>
    </row>
    <row r="761" spans="1:17">
      <c r="A761" s="1499"/>
      <c r="B761" s="75">
        <v>8</v>
      </c>
      <c r="C761" s="1347" t="s">
        <v>334</v>
      </c>
      <c r="D761" s="1348">
        <v>50</v>
      </c>
      <c r="E761" s="1348">
        <v>1985</v>
      </c>
      <c r="F761" s="1349">
        <v>64.007999999999996</v>
      </c>
      <c r="G761" s="1349">
        <v>4.7939999999999996</v>
      </c>
      <c r="H761" s="1349">
        <v>8</v>
      </c>
      <c r="I761" s="1349">
        <v>51.213999999999999</v>
      </c>
      <c r="J761" s="1349">
        <v>3248.27</v>
      </c>
      <c r="K761" s="1349">
        <v>51.213999999999999</v>
      </c>
      <c r="L761" s="1349">
        <v>3248.27</v>
      </c>
      <c r="M761" s="1350">
        <v>1.5766546500136997E-2</v>
      </c>
      <c r="N761" s="1351">
        <v>57.879000000000005</v>
      </c>
      <c r="O761" s="1351">
        <v>0.91255194488142932</v>
      </c>
      <c r="P761" s="1351">
        <v>945.9927900082198</v>
      </c>
      <c r="Q761" s="1352">
        <v>54.753116692885754</v>
      </c>
    </row>
    <row r="762" spans="1:17">
      <c r="A762" s="1499"/>
      <c r="B762" s="75">
        <v>9</v>
      </c>
      <c r="C762" s="1347" t="s">
        <v>654</v>
      </c>
      <c r="D762" s="1348">
        <v>73</v>
      </c>
      <c r="E762" s="1348">
        <v>1966</v>
      </c>
      <c r="F762" s="1349">
        <v>39.393000000000001</v>
      </c>
      <c r="G762" s="1349">
        <v>3.6532830000000001</v>
      </c>
      <c r="H762" s="1349">
        <v>0.76</v>
      </c>
      <c r="I762" s="1349">
        <v>34.979715999999996</v>
      </c>
      <c r="J762" s="1349">
        <v>2087.0500000000002</v>
      </c>
      <c r="K762" s="1349">
        <v>34.979715999999996</v>
      </c>
      <c r="L762" s="1349">
        <v>2087.0500000000002</v>
      </c>
      <c r="M762" s="1350">
        <v>1.6760363192065354E-2</v>
      </c>
      <c r="N762" s="1351">
        <v>57.879000000000005</v>
      </c>
      <c r="O762" s="1351">
        <v>0.97007306119355063</v>
      </c>
      <c r="P762" s="1351">
        <v>1005.6217915239212</v>
      </c>
      <c r="Q762" s="1352">
        <v>58.204383671613037</v>
      </c>
    </row>
    <row r="763" spans="1:17" ht="12" thickBot="1">
      <c r="A763" s="1499"/>
      <c r="B763" s="141">
        <v>10</v>
      </c>
      <c r="C763" s="1353" t="s">
        <v>380</v>
      </c>
      <c r="D763" s="1354">
        <v>37</v>
      </c>
      <c r="E763" s="1354">
        <v>1983</v>
      </c>
      <c r="F763" s="1355">
        <v>43.7</v>
      </c>
      <c r="G763" s="1355">
        <v>2.907</v>
      </c>
      <c r="H763" s="1355">
        <v>6.08</v>
      </c>
      <c r="I763" s="1355">
        <v>34.712997000000001</v>
      </c>
      <c r="J763" s="1355">
        <v>2034.47</v>
      </c>
      <c r="K763" s="1355">
        <v>34.712997000000001</v>
      </c>
      <c r="L763" s="1355">
        <v>2034.47</v>
      </c>
      <c r="M763" s="1356">
        <v>1.7062427560986401E-2</v>
      </c>
      <c r="N763" s="1357">
        <v>57.879000000000005</v>
      </c>
      <c r="O763" s="1357">
        <v>0.98755624480233195</v>
      </c>
      <c r="P763" s="1357">
        <v>1023.745653659184</v>
      </c>
      <c r="Q763" s="1358">
        <v>59.253374688139914</v>
      </c>
    </row>
    <row r="764" spans="1:17">
      <c r="A764" s="1506" t="s">
        <v>114</v>
      </c>
      <c r="B764" s="142">
        <v>1</v>
      </c>
      <c r="C764" s="1359" t="s">
        <v>335</v>
      </c>
      <c r="D764" s="1360">
        <v>8</v>
      </c>
      <c r="E764" s="1360">
        <v>1980</v>
      </c>
      <c r="F764" s="1361">
        <v>6.0860000000000003</v>
      </c>
      <c r="G764" s="1361">
        <v>2.3452860000000002</v>
      </c>
      <c r="H764" s="1361">
        <v>1.28</v>
      </c>
      <c r="I764" s="1361">
        <v>2.4607130000000002</v>
      </c>
      <c r="J764" s="1361">
        <v>627.78</v>
      </c>
      <c r="K764" s="1361">
        <v>2.4607130000000002</v>
      </c>
      <c r="L764" s="1361">
        <v>627.78</v>
      </c>
      <c r="M764" s="1362">
        <v>3.9197059479435473E-3</v>
      </c>
      <c r="N764" s="1363">
        <v>57.879000000000005</v>
      </c>
      <c r="O764" s="1363">
        <v>0.22686866056102459</v>
      </c>
      <c r="P764" s="1363">
        <v>235.18235687661286</v>
      </c>
      <c r="Q764" s="1364">
        <v>13.612119633661477</v>
      </c>
    </row>
    <row r="765" spans="1:17">
      <c r="A765" s="1507"/>
      <c r="B765" s="143">
        <v>2</v>
      </c>
      <c r="C765" s="1365" t="s">
        <v>290</v>
      </c>
      <c r="D765" s="1366">
        <v>20</v>
      </c>
      <c r="E765" s="1366">
        <v>0</v>
      </c>
      <c r="F765" s="1367">
        <v>12.750999999999999</v>
      </c>
      <c r="G765" s="1367">
        <v>3.4169999999999998</v>
      </c>
      <c r="H765" s="1367">
        <v>3.2</v>
      </c>
      <c r="I765" s="1367">
        <v>6.1339990000000002</v>
      </c>
      <c r="J765" s="1367">
        <v>1135.0999999999999</v>
      </c>
      <c r="K765" s="1367">
        <v>6.1339990000000002</v>
      </c>
      <c r="L765" s="1367">
        <v>1135.0999999999999</v>
      </c>
      <c r="M765" s="1368">
        <v>5.4039282882565416E-3</v>
      </c>
      <c r="N765" s="421">
        <v>57.879000000000005</v>
      </c>
      <c r="O765" s="421">
        <v>0.31277396539600039</v>
      </c>
      <c r="P765" s="421">
        <v>324.23569729539247</v>
      </c>
      <c r="Q765" s="422">
        <v>18.766437923760023</v>
      </c>
    </row>
    <row r="766" spans="1:17">
      <c r="A766" s="1507"/>
      <c r="B766" s="143">
        <v>3</v>
      </c>
      <c r="C766" s="1365" t="s">
        <v>655</v>
      </c>
      <c r="D766" s="1366">
        <v>8</v>
      </c>
      <c r="E766" s="1366">
        <v>1970</v>
      </c>
      <c r="F766" s="1367">
        <v>4.2919999999999998</v>
      </c>
      <c r="G766" s="1367">
        <v>0.670242</v>
      </c>
      <c r="H766" s="1367">
        <v>0.08</v>
      </c>
      <c r="I766" s="1367">
        <v>3.5417559999999999</v>
      </c>
      <c r="J766" s="1367">
        <v>389.07</v>
      </c>
      <c r="K766" s="1367">
        <v>3.5417559999999999</v>
      </c>
      <c r="L766" s="1367">
        <v>389.07</v>
      </c>
      <c r="M766" s="1368">
        <v>9.103133112293417E-3</v>
      </c>
      <c r="N766" s="421">
        <v>57.879000000000005</v>
      </c>
      <c r="O766" s="421">
        <v>0.52688024140643075</v>
      </c>
      <c r="P766" s="421">
        <v>546.187986737605</v>
      </c>
      <c r="Q766" s="422">
        <v>31.612814484385844</v>
      </c>
    </row>
    <row r="767" spans="1:17">
      <c r="A767" s="1507"/>
      <c r="B767" s="143">
        <v>4</v>
      </c>
      <c r="C767" s="1365" t="s">
        <v>381</v>
      </c>
      <c r="D767" s="1366">
        <v>33</v>
      </c>
      <c r="E767" s="1366">
        <v>1978</v>
      </c>
      <c r="F767" s="1367">
        <v>21.176200000000001</v>
      </c>
      <c r="G767" s="1367">
        <v>1.7849999999999999</v>
      </c>
      <c r="H767" s="1367">
        <v>0.27</v>
      </c>
      <c r="I767" s="1367">
        <v>19.121200000000002</v>
      </c>
      <c r="J767" s="1367">
        <v>1095.47</v>
      </c>
      <c r="K767" s="1367">
        <v>19.121200000000002</v>
      </c>
      <c r="L767" s="1367">
        <v>1095.47</v>
      </c>
      <c r="M767" s="1368">
        <v>1.7454791094233528E-2</v>
      </c>
      <c r="N767" s="421">
        <v>57.879000000000005</v>
      </c>
      <c r="O767" s="421">
        <v>1.0102658537431424</v>
      </c>
      <c r="P767" s="421">
        <v>1047.2874656540116</v>
      </c>
      <c r="Q767" s="422">
        <v>60.615951224588542</v>
      </c>
    </row>
    <row r="768" spans="1:17">
      <c r="A768" s="1507"/>
      <c r="B768" s="143">
        <v>5</v>
      </c>
      <c r="C768" s="1365" t="s">
        <v>382</v>
      </c>
      <c r="D768" s="1366">
        <v>12</v>
      </c>
      <c r="E768" s="1366">
        <v>1972</v>
      </c>
      <c r="F768" s="1367">
        <v>11.9038</v>
      </c>
      <c r="G768" s="1367">
        <v>1.4790000000000001</v>
      </c>
      <c r="H768" s="1367">
        <v>0</v>
      </c>
      <c r="I768" s="1367">
        <v>10.424797999999999</v>
      </c>
      <c r="J768" s="1367">
        <v>538.39</v>
      </c>
      <c r="K768" s="1367">
        <v>10.424797999999999</v>
      </c>
      <c r="L768" s="1367">
        <v>538.39</v>
      </c>
      <c r="M768" s="1368">
        <v>1.9362911643975557E-2</v>
      </c>
      <c r="N768" s="421">
        <v>57.879000000000005</v>
      </c>
      <c r="O768" s="421">
        <v>1.1207059630416614</v>
      </c>
      <c r="P768" s="421">
        <v>1161.7746986385334</v>
      </c>
      <c r="Q768" s="422">
        <v>67.242357782499681</v>
      </c>
    </row>
    <row r="769" spans="1:17">
      <c r="A769" s="1507"/>
      <c r="B769" s="143">
        <v>6</v>
      </c>
      <c r="C769" s="1365" t="s">
        <v>656</v>
      </c>
      <c r="D769" s="1366">
        <v>45</v>
      </c>
      <c r="E769" s="1366">
        <v>1973</v>
      </c>
      <c r="F769" s="1367">
        <v>25.398</v>
      </c>
      <c r="G769" s="1367">
        <v>0</v>
      </c>
      <c r="H769" s="1367">
        <v>0</v>
      </c>
      <c r="I769" s="1367">
        <v>25.398002000000002</v>
      </c>
      <c r="J769" s="1367">
        <v>1179.28</v>
      </c>
      <c r="K769" s="1367">
        <v>25.398002000000002</v>
      </c>
      <c r="L769" s="1367">
        <v>1179.28</v>
      </c>
      <c r="M769" s="1368">
        <v>2.1536871650498612E-2</v>
      </c>
      <c r="N769" s="421">
        <v>57.879000000000005</v>
      </c>
      <c r="O769" s="421">
        <v>1.2465325942592094</v>
      </c>
      <c r="P769" s="421">
        <v>1292.2122990299167</v>
      </c>
      <c r="Q769" s="422">
        <v>74.79195565555257</v>
      </c>
    </row>
    <row r="770" spans="1:17">
      <c r="A770" s="1507"/>
      <c r="B770" s="143">
        <v>7</v>
      </c>
      <c r="C770" s="1365" t="s">
        <v>336</v>
      </c>
      <c r="D770" s="1366">
        <v>12</v>
      </c>
      <c r="E770" s="1366">
        <v>1967</v>
      </c>
      <c r="F770" s="1367">
        <v>13.218</v>
      </c>
      <c r="G770" s="1367">
        <v>1.734</v>
      </c>
      <c r="H770" s="1367">
        <v>0</v>
      </c>
      <c r="I770" s="1367">
        <v>11.483999000000001</v>
      </c>
      <c r="J770" s="1367">
        <v>529.73</v>
      </c>
      <c r="K770" s="1367">
        <v>11.483999000000001</v>
      </c>
      <c r="L770" s="1367">
        <v>529.73</v>
      </c>
      <c r="M770" s="1368">
        <v>2.1678966643384368E-2</v>
      </c>
      <c r="N770" s="421">
        <v>57.879000000000005</v>
      </c>
      <c r="O770" s="421">
        <v>1.2547569103524439</v>
      </c>
      <c r="P770" s="421">
        <v>1300.7379986030621</v>
      </c>
      <c r="Q770" s="422">
        <v>75.285414621146643</v>
      </c>
    </row>
    <row r="771" spans="1:17">
      <c r="A771" s="1507"/>
      <c r="B771" s="143">
        <v>8</v>
      </c>
      <c r="C771" s="1365" t="s">
        <v>657</v>
      </c>
      <c r="D771" s="1366">
        <v>51</v>
      </c>
      <c r="E771" s="1366">
        <v>1986</v>
      </c>
      <c r="F771" s="1367">
        <v>50.253999999999998</v>
      </c>
      <c r="G771" s="1367">
        <v>2.7284999999999999</v>
      </c>
      <c r="H771" s="1367">
        <v>6.79</v>
      </c>
      <c r="I771" s="1367">
        <v>40.735503000000001</v>
      </c>
      <c r="J771" s="1367">
        <v>1842.82</v>
      </c>
      <c r="K771" s="1367">
        <v>40.735503000000001</v>
      </c>
      <c r="L771" s="1367">
        <v>1842.82</v>
      </c>
      <c r="M771" s="1368">
        <v>2.2104982038397676E-2</v>
      </c>
      <c r="N771" s="421">
        <v>57.879000000000005</v>
      </c>
      <c r="O771" s="421">
        <v>1.2794142554004193</v>
      </c>
      <c r="P771" s="421">
        <v>1326.2989223038605</v>
      </c>
      <c r="Q771" s="422">
        <v>76.764855324025149</v>
      </c>
    </row>
    <row r="772" spans="1:17">
      <c r="A772" s="1507"/>
      <c r="B772" s="143">
        <v>9</v>
      </c>
      <c r="C772" s="757"/>
      <c r="D772" s="758"/>
      <c r="E772" s="758"/>
      <c r="F772" s="759"/>
      <c r="G772" s="759"/>
      <c r="H772" s="759"/>
      <c r="I772" s="759"/>
      <c r="J772" s="759"/>
      <c r="K772" s="759"/>
      <c r="L772" s="759"/>
      <c r="M772" s="760"/>
      <c r="N772" s="761"/>
      <c r="O772" s="761"/>
      <c r="P772" s="761"/>
      <c r="Q772" s="762"/>
    </row>
    <row r="773" spans="1:17" ht="12" thickBot="1">
      <c r="A773" s="1508"/>
      <c r="B773" s="144">
        <v>10</v>
      </c>
      <c r="C773" s="763"/>
      <c r="D773" s="764"/>
      <c r="E773" s="764"/>
      <c r="F773" s="765"/>
      <c r="G773" s="765"/>
      <c r="H773" s="765"/>
      <c r="I773" s="765"/>
      <c r="J773" s="765"/>
      <c r="K773" s="765"/>
      <c r="L773" s="765"/>
      <c r="M773" s="766"/>
      <c r="N773" s="767"/>
      <c r="O773" s="767"/>
      <c r="P773" s="767"/>
      <c r="Q773" s="768"/>
    </row>
    <row r="774" spans="1:17">
      <c r="A774" s="1500" t="s">
        <v>124</v>
      </c>
      <c r="B774" s="17">
        <v>1</v>
      </c>
      <c r="C774" s="450"/>
      <c r="D774" s="451"/>
      <c r="E774" s="451"/>
      <c r="F774" s="452"/>
      <c r="G774" s="452"/>
      <c r="H774" s="452"/>
      <c r="I774" s="452"/>
      <c r="J774" s="452"/>
      <c r="K774" s="452"/>
      <c r="L774" s="452"/>
      <c r="M774" s="453"/>
      <c r="N774" s="454"/>
      <c r="O774" s="454"/>
      <c r="P774" s="454"/>
      <c r="Q774" s="455"/>
    </row>
    <row r="775" spans="1:17">
      <c r="A775" s="1501"/>
      <c r="B775" s="18">
        <v>2</v>
      </c>
      <c r="C775" s="456"/>
      <c r="D775" s="457"/>
      <c r="E775" s="457"/>
      <c r="F775" s="458"/>
      <c r="G775" s="458"/>
      <c r="H775" s="458"/>
      <c r="I775" s="458"/>
      <c r="J775" s="458"/>
      <c r="K775" s="458"/>
      <c r="L775" s="458"/>
      <c r="M775" s="459"/>
      <c r="N775" s="430"/>
      <c r="O775" s="430"/>
      <c r="P775" s="430"/>
      <c r="Q775" s="431"/>
    </row>
    <row r="776" spans="1:17">
      <c r="A776" s="1501"/>
      <c r="B776" s="18">
        <v>3</v>
      </c>
      <c r="C776" s="456"/>
      <c r="D776" s="457"/>
      <c r="E776" s="457"/>
      <c r="F776" s="458"/>
      <c r="G776" s="458"/>
      <c r="H776" s="458"/>
      <c r="I776" s="458"/>
      <c r="J776" s="458"/>
      <c r="K776" s="458"/>
      <c r="L776" s="458"/>
      <c r="M776" s="459"/>
      <c r="N776" s="430"/>
      <c r="O776" s="430"/>
      <c r="P776" s="430"/>
      <c r="Q776" s="431"/>
    </row>
    <row r="777" spans="1:17">
      <c r="A777" s="1501"/>
      <c r="B777" s="18">
        <v>4</v>
      </c>
      <c r="C777" s="456"/>
      <c r="D777" s="212"/>
      <c r="E777" s="212"/>
      <c r="F777" s="146"/>
      <c r="G777" s="146"/>
      <c r="H777" s="146"/>
      <c r="I777" s="146"/>
      <c r="J777" s="146"/>
      <c r="K777" s="213"/>
      <c r="L777" s="146"/>
      <c r="M777" s="460"/>
      <c r="N777" s="58"/>
      <c r="O777" s="58"/>
      <c r="P777" s="58"/>
      <c r="Q777" s="461"/>
    </row>
    <row r="778" spans="1:17">
      <c r="A778" s="1501"/>
      <c r="B778" s="18">
        <v>5</v>
      </c>
      <c r="C778" s="456"/>
      <c r="D778" s="212"/>
      <c r="E778" s="212"/>
      <c r="F778" s="146"/>
      <c r="G778" s="146"/>
      <c r="H778" s="146"/>
      <c r="I778" s="146"/>
      <c r="J778" s="146"/>
      <c r="K778" s="213"/>
      <c r="L778" s="146"/>
      <c r="M778" s="460"/>
      <c r="N778" s="58"/>
      <c r="O778" s="58"/>
      <c r="P778" s="58"/>
      <c r="Q778" s="461"/>
    </row>
    <row r="779" spans="1:17">
      <c r="A779" s="1501"/>
      <c r="B779" s="18">
        <v>6</v>
      </c>
      <c r="C779" s="456"/>
      <c r="D779" s="212"/>
      <c r="E779" s="212"/>
      <c r="F779" s="146"/>
      <c r="G779" s="146"/>
      <c r="H779" s="146"/>
      <c r="I779" s="146"/>
      <c r="J779" s="146"/>
      <c r="K779" s="213"/>
      <c r="L779" s="146"/>
      <c r="M779" s="460"/>
      <c r="N779" s="58"/>
      <c r="O779" s="58"/>
      <c r="P779" s="58"/>
      <c r="Q779" s="461"/>
    </row>
    <row r="780" spans="1:17">
      <c r="A780" s="1501"/>
      <c r="B780" s="18">
        <v>7</v>
      </c>
      <c r="C780" s="456"/>
      <c r="D780" s="212"/>
      <c r="E780" s="212"/>
      <c r="F780" s="146"/>
      <c r="G780" s="146"/>
      <c r="H780" s="146"/>
      <c r="I780" s="146"/>
      <c r="J780" s="146"/>
      <c r="K780" s="213"/>
      <c r="L780" s="146"/>
      <c r="M780" s="460"/>
      <c r="N780" s="58"/>
      <c r="O780" s="58"/>
      <c r="P780" s="58"/>
      <c r="Q780" s="461"/>
    </row>
    <row r="781" spans="1:17">
      <c r="A781" s="1501"/>
      <c r="B781" s="18">
        <v>8</v>
      </c>
      <c r="C781" s="456"/>
      <c r="D781" s="212"/>
      <c r="E781" s="212"/>
      <c r="F781" s="146"/>
      <c r="G781" s="146"/>
      <c r="H781" s="146"/>
      <c r="I781" s="146"/>
      <c r="J781" s="146"/>
      <c r="K781" s="213"/>
      <c r="L781" s="146"/>
      <c r="M781" s="460"/>
      <c r="N781" s="58"/>
      <c r="O781" s="58"/>
      <c r="P781" s="58"/>
      <c r="Q781" s="461"/>
    </row>
    <row r="782" spans="1:17">
      <c r="A782" s="1501"/>
      <c r="B782" s="18">
        <v>9</v>
      </c>
      <c r="C782" s="456"/>
      <c r="D782" s="212"/>
      <c r="E782" s="212"/>
      <c r="F782" s="146"/>
      <c r="G782" s="146"/>
      <c r="H782" s="146"/>
      <c r="I782" s="146"/>
      <c r="J782" s="146"/>
      <c r="K782" s="213"/>
      <c r="L782" s="146"/>
      <c r="M782" s="460"/>
      <c r="N782" s="58"/>
      <c r="O782" s="58"/>
      <c r="P782" s="58"/>
      <c r="Q782" s="461"/>
    </row>
    <row r="783" spans="1:17" ht="12.75" thickBot="1">
      <c r="A783" s="1502"/>
      <c r="B783" s="233">
        <v>10</v>
      </c>
      <c r="C783" s="462"/>
      <c r="D783" s="219"/>
      <c r="E783" s="219"/>
      <c r="F783" s="147"/>
      <c r="G783" s="147"/>
      <c r="H783" s="147"/>
      <c r="I783" s="147"/>
      <c r="J783" s="147"/>
      <c r="K783" s="220"/>
      <c r="L783" s="147"/>
      <c r="M783" s="463"/>
      <c r="N783" s="223"/>
      <c r="O783" s="223"/>
      <c r="P783" s="223"/>
      <c r="Q783" s="464"/>
    </row>
    <row r="784" spans="1:17">
      <c r="F784" s="77"/>
      <c r="G784" s="77"/>
      <c r="H784" s="77"/>
      <c r="I784" s="77"/>
    </row>
    <row r="785" spans="1:17" ht="15">
      <c r="A785" s="1419" t="s">
        <v>34</v>
      </c>
      <c r="B785" s="1419"/>
      <c r="C785" s="1419"/>
      <c r="D785" s="1419"/>
      <c r="E785" s="1419"/>
      <c r="F785" s="1419"/>
      <c r="G785" s="1419"/>
      <c r="H785" s="1419"/>
      <c r="I785" s="1419"/>
      <c r="J785" s="1419"/>
      <c r="K785" s="1419"/>
      <c r="L785" s="1419"/>
      <c r="M785" s="1419"/>
      <c r="N785" s="1419"/>
      <c r="O785" s="1419"/>
      <c r="P785" s="1419"/>
      <c r="Q785" s="1419"/>
    </row>
    <row r="786" spans="1:17" ht="13.5" thickBot="1">
      <c r="A786" s="747"/>
      <c r="B786" s="747"/>
      <c r="C786" s="747"/>
      <c r="D786" s="747"/>
      <c r="E786" s="1420" t="s">
        <v>323</v>
      </c>
      <c r="F786" s="1420"/>
      <c r="G786" s="1420"/>
      <c r="H786" s="1420"/>
      <c r="I786" s="747">
        <v>4.2</v>
      </c>
      <c r="J786" s="747" t="s">
        <v>322</v>
      </c>
      <c r="K786" s="747" t="s">
        <v>324</v>
      </c>
      <c r="L786" s="748">
        <v>414</v>
      </c>
      <c r="M786" s="747"/>
      <c r="N786" s="747"/>
      <c r="O786" s="747"/>
      <c r="P786" s="747"/>
      <c r="Q786" s="747"/>
    </row>
    <row r="787" spans="1:17" ht="12.75" customHeight="1">
      <c r="A787" s="1421" t="s">
        <v>1</v>
      </c>
      <c r="B787" s="1423" t="s">
        <v>0</v>
      </c>
      <c r="C787" s="1425" t="s">
        <v>2</v>
      </c>
      <c r="D787" s="1425" t="s">
        <v>3</v>
      </c>
      <c r="E787" s="1425" t="s">
        <v>11</v>
      </c>
      <c r="F787" s="1428" t="s">
        <v>12</v>
      </c>
      <c r="G787" s="1429"/>
      <c r="H787" s="1429"/>
      <c r="I787" s="1430"/>
      <c r="J787" s="1425" t="s">
        <v>4</v>
      </c>
      <c r="K787" s="1425" t="s">
        <v>13</v>
      </c>
      <c r="L787" s="1425" t="s">
        <v>5</v>
      </c>
      <c r="M787" s="1425" t="s">
        <v>6</v>
      </c>
      <c r="N787" s="1425" t="s">
        <v>14</v>
      </c>
      <c r="O787" s="1425" t="s">
        <v>15</v>
      </c>
      <c r="P787" s="1431" t="s">
        <v>22</v>
      </c>
      <c r="Q787" s="1433" t="s">
        <v>23</v>
      </c>
    </row>
    <row r="788" spans="1:17" s="2" customFormat="1" ht="33.75">
      <c r="A788" s="1422"/>
      <c r="B788" s="1424"/>
      <c r="C788" s="1426"/>
      <c r="D788" s="1427"/>
      <c r="E788" s="1427"/>
      <c r="F788" s="1101" t="s">
        <v>16</v>
      </c>
      <c r="G788" s="1101" t="s">
        <v>17</v>
      </c>
      <c r="H788" s="1101" t="s">
        <v>18</v>
      </c>
      <c r="I788" s="1101" t="s">
        <v>19</v>
      </c>
      <c r="J788" s="1427"/>
      <c r="K788" s="1427"/>
      <c r="L788" s="1427"/>
      <c r="M788" s="1427"/>
      <c r="N788" s="1427"/>
      <c r="O788" s="1427"/>
      <c r="P788" s="1432"/>
      <c r="Q788" s="1434"/>
    </row>
    <row r="789" spans="1:17" s="3" customFormat="1" ht="13.5" customHeight="1" thickBot="1">
      <c r="A789" s="1462"/>
      <c r="B789" s="1463"/>
      <c r="C789" s="1464"/>
      <c r="D789" s="29" t="s">
        <v>7</v>
      </c>
      <c r="E789" s="29" t="s">
        <v>8</v>
      </c>
      <c r="F789" s="29" t="s">
        <v>9</v>
      </c>
      <c r="G789" s="29" t="s">
        <v>9</v>
      </c>
      <c r="H789" s="29" t="s">
        <v>9</v>
      </c>
      <c r="I789" s="29" t="s">
        <v>9</v>
      </c>
      <c r="J789" s="29" t="s">
        <v>20</v>
      </c>
      <c r="K789" s="29" t="s">
        <v>9</v>
      </c>
      <c r="L789" s="29" t="s">
        <v>20</v>
      </c>
      <c r="M789" s="29" t="s">
        <v>21</v>
      </c>
      <c r="N789" s="29" t="s">
        <v>359</v>
      </c>
      <c r="O789" s="29" t="s">
        <v>360</v>
      </c>
      <c r="P789" s="1119" t="s">
        <v>24</v>
      </c>
      <c r="Q789" s="1120" t="s">
        <v>361</v>
      </c>
    </row>
    <row r="790" spans="1:17" s="42" customFormat="1" ht="12.75" customHeight="1">
      <c r="A790" s="1570" t="s">
        <v>284</v>
      </c>
      <c r="B790" s="47">
        <v>1</v>
      </c>
      <c r="C790" s="621" t="s">
        <v>537</v>
      </c>
      <c r="D790" s="578">
        <v>10</v>
      </c>
      <c r="E790" s="578" t="s">
        <v>166</v>
      </c>
      <c r="F790" s="545">
        <f>SUM(G790+H790+I790)</f>
        <v>6.3610000000000007</v>
      </c>
      <c r="G790" s="545">
        <v>1.02</v>
      </c>
      <c r="H790" s="545">
        <v>1.6</v>
      </c>
      <c r="I790" s="545">
        <v>3.7410000000000001</v>
      </c>
      <c r="J790" s="545">
        <v>546.62</v>
      </c>
      <c r="K790" s="579">
        <v>3.7410000000000001</v>
      </c>
      <c r="L790" s="545">
        <v>546.62</v>
      </c>
      <c r="M790" s="580">
        <f>K790/L790</f>
        <v>6.8438769163221254E-3</v>
      </c>
      <c r="N790" s="622">
        <v>50.9</v>
      </c>
      <c r="O790" s="582">
        <f>M790*N790</f>
        <v>0.34835333504079619</v>
      </c>
      <c r="P790" s="582">
        <f>M790*60*1000</f>
        <v>410.63261497932751</v>
      </c>
      <c r="Q790" s="1118">
        <f>P790*N790/1000</f>
        <v>20.901200102447767</v>
      </c>
    </row>
    <row r="791" spans="1:17" s="42" customFormat="1" ht="13.5" customHeight="1">
      <c r="A791" s="1484"/>
      <c r="B791" s="41">
        <v>2</v>
      </c>
      <c r="C791" s="624" t="s">
        <v>966</v>
      </c>
      <c r="D791" s="584">
        <v>22</v>
      </c>
      <c r="E791" s="584" t="s">
        <v>166</v>
      </c>
      <c r="F791" s="545">
        <f t="shared" ref="F791:F798" si="51">SUM(G791+H791+I791)</f>
        <v>13.98</v>
      </c>
      <c r="G791" s="470">
        <v>2.3359999999999999</v>
      </c>
      <c r="H791" s="470">
        <v>3.52</v>
      </c>
      <c r="I791" s="470">
        <v>8.1240000000000006</v>
      </c>
      <c r="J791" s="470">
        <v>1195.3399999999999</v>
      </c>
      <c r="K791" s="585">
        <v>8.1240000000000006</v>
      </c>
      <c r="L791" s="470">
        <v>1195.3399999999999</v>
      </c>
      <c r="M791" s="471">
        <f t="shared" ref="M791:M799" si="52">K791/L791</f>
        <v>6.7963926581558398E-3</v>
      </c>
      <c r="N791" s="625">
        <v>50.9</v>
      </c>
      <c r="O791" s="586">
        <f t="shared" ref="O791:O809" si="53">M791*N791</f>
        <v>0.34593638630013224</v>
      </c>
      <c r="P791" s="582">
        <f t="shared" ref="P791:P809" si="54">M791*60*1000</f>
        <v>407.78355948935041</v>
      </c>
      <c r="Q791" s="587">
        <f t="shared" ref="Q791:Q809" si="55">P791*N791/1000</f>
        <v>20.756183178007934</v>
      </c>
    </row>
    <row r="792" spans="1:17" s="42" customFormat="1" ht="12.75" customHeight="1">
      <c r="A792" s="1484"/>
      <c r="B792" s="41">
        <v>3</v>
      </c>
      <c r="C792" s="624" t="s">
        <v>538</v>
      </c>
      <c r="D792" s="584">
        <v>48</v>
      </c>
      <c r="E792" s="584" t="s">
        <v>166</v>
      </c>
      <c r="F792" s="545">
        <f t="shared" si="51"/>
        <v>25.662999999999997</v>
      </c>
      <c r="G792" s="470">
        <v>4.2290000000000001</v>
      </c>
      <c r="H792" s="470">
        <v>7.68</v>
      </c>
      <c r="I792" s="470">
        <v>13.754</v>
      </c>
      <c r="J792" s="470">
        <v>2013.8</v>
      </c>
      <c r="K792" s="585">
        <v>13.754</v>
      </c>
      <c r="L792" s="470">
        <v>2013.8</v>
      </c>
      <c r="M792" s="471">
        <f t="shared" si="52"/>
        <v>6.8298738702949648E-3</v>
      </c>
      <c r="N792" s="625">
        <v>50.9</v>
      </c>
      <c r="O792" s="586">
        <f t="shared" si="53"/>
        <v>0.34764057999801368</v>
      </c>
      <c r="P792" s="582">
        <f t="shared" si="54"/>
        <v>409.79243221769792</v>
      </c>
      <c r="Q792" s="587">
        <f t="shared" si="55"/>
        <v>20.858434799880822</v>
      </c>
    </row>
    <row r="793" spans="1:17" ht="12.75" customHeight="1">
      <c r="A793" s="1484"/>
      <c r="B793" s="12">
        <v>4</v>
      </c>
      <c r="C793" s="624" t="s">
        <v>967</v>
      </c>
      <c r="D793" s="584">
        <v>50</v>
      </c>
      <c r="E793" s="584" t="s">
        <v>166</v>
      </c>
      <c r="F793" s="545">
        <f t="shared" si="51"/>
        <v>26.5</v>
      </c>
      <c r="G793" s="470">
        <v>3.0179999999999998</v>
      </c>
      <c r="H793" s="470">
        <v>7.84</v>
      </c>
      <c r="I793" s="470">
        <v>15.641999999999999</v>
      </c>
      <c r="J793" s="470">
        <v>2586.98</v>
      </c>
      <c r="K793" s="585">
        <v>15.641999999999999</v>
      </c>
      <c r="L793" s="470">
        <v>2586.98</v>
      </c>
      <c r="M793" s="471">
        <f t="shared" si="52"/>
        <v>6.0464325197720891E-3</v>
      </c>
      <c r="N793" s="625">
        <v>50.9</v>
      </c>
      <c r="O793" s="586">
        <f t="shared" si="53"/>
        <v>0.30776341525639933</v>
      </c>
      <c r="P793" s="582">
        <f t="shared" si="54"/>
        <v>362.78595118632535</v>
      </c>
      <c r="Q793" s="587">
        <f t="shared" si="55"/>
        <v>18.465804915383959</v>
      </c>
    </row>
    <row r="794" spans="1:17" ht="12.75" customHeight="1">
      <c r="A794" s="1484"/>
      <c r="B794" s="12">
        <v>5</v>
      </c>
      <c r="C794" s="624" t="s">
        <v>539</v>
      </c>
      <c r="D794" s="584">
        <v>22</v>
      </c>
      <c r="E794" s="584" t="s">
        <v>166</v>
      </c>
      <c r="F794" s="545">
        <f t="shared" si="51"/>
        <v>13.571999999999999</v>
      </c>
      <c r="G794" s="470">
        <v>1.6659999999999999</v>
      </c>
      <c r="H794" s="470">
        <v>3.52</v>
      </c>
      <c r="I794" s="470">
        <v>8.3859999999999992</v>
      </c>
      <c r="J794" s="470">
        <v>1210.95</v>
      </c>
      <c r="K794" s="585">
        <v>8.3859999999999992</v>
      </c>
      <c r="L794" s="470">
        <v>1210.95</v>
      </c>
      <c r="M794" s="471">
        <f t="shared" si="52"/>
        <v>6.9251414178950399E-3</v>
      </c>
      <c r="N794" s="625">
        <v>50.9</v>
      </c>
      <c r="O794" s="586">
        <f t="shared" si="53"/>
        <v>0.35248969817085751</v>
      </c>
      <c r="P794" s="582">
        <f t="shared" si="54"/>
        <v>415.50848507370239</v>
      </c>
      <c r="Q794" s="587">
        <f t="shared" si="55"/>
        <v>21.149381890251451</v>
      </c>
    </row>
    <row r="795" spans="1:17" ht="12.75" customHeight="1">
      <c r="A795" s="1484"/>
      <c r="B795" s="12">
        <v>6</v>
      </c>
      <c r="C795" s="624" t="s">
        <v>540</v>
      </c>
      <c r="D795" s="584">
        <v>22</v>
      </c>
      <c r="E795" s="584" t="s">
        <v>166</v>
      </c>
      <c r="F795" s="545">
        <f t="shared" si="51"/>
        <v>11.433</v>
      </c>
      <c r="G795" s="470">
        <v>1.875</v>
      </c>
      <c r="H795" s="470">
        <v>3.52</v>
      </c>
      <c r="I795" s="470">
        <v>6.0380000000000003</v>
      </c>
      <c r="J795" s="470">
        <v>1161.98</v>
      </c>
      <c r="K795" s="585">
        <v>6.0380000000000003</v>
      </c>
      <c r="L795" s="470">
        <v>1161.98</v>
      </c>
      <c r="M795" s="471">
        <f t="shared" si="52"/>
        <v>5.1963028623556347E-3</v>
      </c>
      <c r="N795" s="625">
        <v>50.9</v>
      </c>
      <c r="O795" s="586">
        <f t="shared" si="53"/>
        <v>0.26449181569390179</v>
      </c>
      <c r="P795" s="582">
        <f t="shared" si="54"/>
        <v>311.7781717413381</v>
      </c>
      <c r="Q795" s="587">
        <f t="shared" si="55"/>
        <v>15.869508941634109</v>
      </c>
    </row>
    <row r="796" spans="1:17" ht="12.75" customHeight="1">
      <c r="A796" s="1484"/>
      <c r="B796" s="12">
        <v>7</v>
      </c>
      <c r="C796" s="624" t="s">
        <v>541</v>
      </c>
      <c r="D796" s="584">
        <v>22</v>
      </c>
      <c r="E796" s="584" t="s">
        <v>166</v>
      </c>
      <c r="F796" s="545">
        <f t="shared" si="51"/>
        <v>12.917999999999999</v>
      </c>
      <c r="G796" s="470">
        <v>2.2389999999999999</v>
      </c>
      <c r="H796" s="470">
        <v>3.52</v>
      </c>
      <c r="I796" s="470">
        <v>7.1589999999999998</v>
      </c>
      <c r="J796" s="470">
        <v>1191.8399999999999</v>
      </c>
      <c r="K796" s="585">
        <v>7.1589999999999998</v>
      </c>
      <c r="L796" s="470">
        <v>1191.8399999999999</v>
      </c>
      <c r="M796" s="471">
        <f t="shared" si="52"/>
        <v>6.006678748825346E-3</v>
      </c>
      <c r="N796" s="625">
        <v>50.9</v>
      </c>
      <c r="O796" s="586">
        <f t="shared" si="53"/>
        <v>0.30573994831521012</v>
      </c>
      <c r="P796" s="582">
        <f t="shared" si="54"/>
        <v>360.40072492952072</v>
      </c>
      <c r="Q796" s="587">
        <f t="shared" si="55"/>
        <v>18.344396898912603</v>
      </c>
    </row>
    <row r="797" spans="1:17" ht="13.5" customHeight="1">
      <c r="A797" s="1484"/>
      <c r="B797" s="12">
        <v>8</v>
      </c>
      <c r="C797" s="624" t="s">
        <v>542</v>
      </c>
      <c r="D797" s="584">
        <v>8</v>
      </c>
      <c r="E797" s="584" t="s">
        <v>166</v>
      </c>
      <c r="F797" s="545">
        <f t="shared" si="51"/>
        <v>4.0620000000000003</v>
      </c>
      <c r="G797" s="470">
        <v>0.66300000000000003</v>
      </c>
      <c r="H797" s="470">
        <v>1.28</v>
      </c>
      <c r="I797" s="470">
        <v>2.1190000000000002</v>
      </c>
      <c r="J797" s="470">
        <v>407.05</v>
      </c>
      <c r="K797" s="585">
        <v>2.1190000000000002</v>
      </c>
      <c r="L797" s="470">
        <v>407.05</v>
      </c>
      <c r="M797" s="471">
        <f t="shared" si="52"/>
        <v>5.2057486795234007E-3</v>
      </c>
      <c r="N797" s="625">
        <v>50.9</v>
      </c>
      <c r="O797" s="586">
        <f t="shared" si="53"/>
        <v>0.26497260778774107</v>
      </c>
      <c r="P797" s="582">
        <f t="shared" si="54"/>
        <v>312.34492077140402</v>
      </c>
      <c r="Q797" s="587">
        <f t="shared" si="55"/>
        <v>15.898356467264465</v>
      </c>
    </row>
    <row r="798" spans="1:17" ht="12.75" customHeight="1">
      <c r="A798" s="1484"/>
      <c r="B798" s="12">
        <v>9</v>
      </c>
      <c r="C798" s="624" t="s">
        <v>543</v>
      </c>
      <c r="D798" s="584">
        <v>8</v>
      </c>
      <c r="E798" s="584" t="s">
        <v>166</v>
      </c>
      <c r="F798" s="545">
        <f t="shared" si="51"/>
        <v>4.2699999999999996</v>
      </c>
      <c r="G798" s="470">
        <v>0.40799999999999997</v>
      </c>
      <c r="H798" s="470">
        <v>1.2</v>
      </c>
      <c r="I798" s="470">
        <v>2.6619999999999999</v>
      </c>
      <c r="J798" s="470">
        <v>371.23</v>
      </c>
      <c r="K798" s="585">
        <v>1.98</v>
      </c>
      <c r="L798" s="470">
        <v>276.23</v>
      </c>
      <c r="M798" s="471">
        <f t="shared" si="52"/>
        <v>7.1679397603446396E-3</v>
      </c>
      <c r="N798" s="625">
        <v>50.9</v>
      </c>
      <c r="O798" s="586">
        <f t="shared" si="53"/>
        <v>0.36484813380154213</v>
      </c>
      <c r="P798" s="582">
        <f t="shared" si="54"/>
        <v>430.07638562067842</v>
      </c>
      <c r="Q798" s="587">
        <f t="shared" si="55"/>
        <v>21.89088802809253</v>
      </c>
    </row>
    <row r="799" spans="1:17" ht="13.5" customHeight="1" thickBot="1">
      <c r="A799" s="1485"/>
      <c r="B799" s="31">
        <v>10</v>
      </c>
      <c r="C799" s="639" t="s">
        <v>968</v>
      </c>
      <c r="D799" s="664">
        <v>9</v>
      </c>
      <c r="E799" s="664" t="s">
        <v>166</v>
      </c>
      <c r="F799" s="545">
        <f>SUM(G799+H799+I799)</f>
        <v>4.9390000000000001</v>
      </c>
      <c r="G799" s="750">
        <v>0.45900000000000002</v>
      </c>
      <c r="H799" s="750">
        <v>1.44</v>
      </c>
      <c r="I799" s="750">
        <v>3.04</v>
      </c>
      <c r="J799" s="750">
        <v>471.43</v>
      </c>
      <c r="K799" s="751">
        <v>3.04</v>
      </c>
      <c r="L799" s="750">
        <v>471.43</v>
      </c>
      <c r="M799" s="657">
        <f t="shared" si="52"/>
        <v>6.4484653076808856E-3</v>
      </c>
      <c r="N799" s="658">
        <v>50.9</v>
      </c>
      <c r="O799" s="665">
        <f t="shared" si="53"/>
        <v>0.32822688416095708</v>
      </c>
      <c r="P799" s="666">
        <f t="shared" si="54"/>
        <v>386.90791846085312</v>
      </c>
      <c r="Q799" s="667">
        <f t="shared" si="55"/>
        <v>19.693613049657422</v>
      </c>
    </row>
    <row r="800" spans="1:17">
      <c r="A800" s="1544" t="s">
        <v>276</v>
      </c>
      <c r="B800" s="178">
        <v>1</v>
      </c>
      <c r="C800" s="596" t="s">
        <v>969</v>
      </c>
      <c r="D800" s="589">
        <v>50</v>
      </c>
      <c r="E800" s="589">
        <v>1972</v>
      </c>
      <c r="F800" s="2005">
        <f>SUM(G800+H800+I800)</f>
        <v>40.302</v>
      </c>
      <c r="G800" s="591">
        <v>4.59</v>
      </c>
      <c r="H800" s="591">
        <v>8</v>
      </c>
      <c r="I800" s="590">
        <v>27.712</v>
      </c>
      <c r="J800" s="591">
        <v>2569.46</v>
      </c>
      <c r="K800" s="592">
        <v>27.712</v>
      </c>
      <c r="L800" s="591">
        <v>2569.46</v>
      </c>
      <c r="M800" s="593">
        <f>K800/L800</f>
        <v>1.0785145516956871E-2</v>
      </c>
      <c r="N800" s="672">
        <v>50.9</v>
      </c>
      <c r="O800" s="594">
        <f t="shared" si="53"/>
        <v>0.5489639068131047</v>
      </c>
      <c r="P800" s="594">
        <f t="shared" si="54"/>
        <v>647.10873101741231</v>
      </c>
      <c r="Q800" s="595">
        <f t="shared" si="55"/>
        <v>32.937834408786287</v>
      </c>
    </row>
    <row r="801" spans="1:17" s="42" customFormat="1">
      <c r="A801" s="1405"/>
      <c r="B801" s="209">
        <v>2</v>
      </c>
      <c r="C801" s="596" t="s">
        <v>544</v>
      </c>
      <c r="D801" s="589">
        <v>50</v>
      </c>
      <c r="E801" s="589">
        <v>1969</v>
      </c>
      <c r="F801" s="1160">
        <f t="shared" ref="F801:F829" si="56">SUM(G801+H801+I801)</f>
        <v>39.200000000000003</v>
      </c>
      <c r="G801" s="590">
        <v>4.4489999999999998</v>
      </c>
      <c r="H801" s="590">
        <v>6.85</v>
      </c>
      <c r="I801" s="590">
        <v>27.901</v>
      </c>
      <c r="J801" s="590">
        <v>2594.3200000000002</v>
      </c>
      <c r="K801" s="597">
        <v>27.901</v>
      </c>
      <c r="L801" s="590">
        <v>2594.3200000000002</v>
      </c>
      <c r="M801" s="593">
        <f>K801/L801</f>
        <v>1.075464861697863E-2</v>
      </c>
      <c r="N801" s="673">
        <v>50.9</v>
      </c>
      <c r="O801" s="594">
        <f t="shared" si="53"/>
        <v>0.54741161460421228</v>
      </c>
      <c r="P801" s="594">
        <f t="shared" si="54"/>
        <v>645.27891701871772</v>
      </c>
      <c r="Q801" s="595">
        <f t="shared" si="55"/>
        <v>32.844696876252733</v>
      </c>
    </row>
    <row r="802" spans="1:17">
      <c r="A802" s="1405"/>
      <c r="B802" s="168">
        <v>3</v>
      </c>
      <c r="C802" s="596" t="s">
        <v>545</v>
      </c>
      <c r="D802" s="589">
        <v>40</v>
      </c>
      <c r="E802" s="589">
        <v>1984</v>
      </c>
      <c r="F802" s="590">
        <f t="shared" si="56"/>
        <v>35.412000000000006</v>
      </c>
      <c r="G802" s="590">
        <v>4.2839999999999998</v>
      </c>
      <c r="H802" s="590">
        <v>6.4</v>
      </c>
      <c r="I802" s="590">
        <v>24.728000000000002</v>
      </c>
      <c r="J802" s="590">
        <v>2304.94</v>
      </c>
      <c r="K802" s="597">
        <v>24.728000000000002</v>
      </c>
      <c r="L802" s="590">
        <v>2304.94</v>
      </c>
      <c r="M802" s="598">
        <f t="shared" ref="M802:M809" si="57">K802/L802</f>
        <v>1.0728261907034457E-2</v>
      </c>
      <c r="N802" s="673">
        <v>50.9</v>
      </c>
      <c r="O802" s="594">
        <f t="shared" si="53"/>
        <v>0.54606853106805386</v>
      </c>
      <c r="P802" s="594">
        <f t="shared" si="54"/>
        <v>643.69571442206745</v>
      </c>
      <c r="Q802" s="599">
        <f t="shared" si="55"/>
        <v>32.764111864083233</v>
      </c>
    </row>
    <row r="803" spans="1:17">
      <c r="A803" s="1405"/>
      <c r="B803" s="168">
        <v>4</v>
      </c>
      <c r="C803" s="675" t="s">
        <v>970</v>
      </c>
      <c r="D803" s="589">
        <v>30</v>
      </c>
      <c r="E803" s="589">
        <v>1991</v>
      </c>
      <c r="F803" s="1160">
        <f t="shared" si="56"/>
        <v>25.650999999999996</v>
      </c>
      <c r="G803" s="590">
        <v>3.762</v>
      </c>
      <c r="H803" s="590">
        <v>4.8</v>
      </c>
      <c r="I803" s="590">
        <v>17.088999999999999</v>
      </c>
      <c r="J803" s="590">
        <v>1636.16</v>
      </c>
      <c r="K803" s="597">
        <v>17.088999999999999</v>
      </c>
      <c r="L803" s="590">
        <v>1636.16</v>
      </c>
      <c r="M803" s="598">
        <f t="shared" si="57"/>
        <v>1.0444577547428124E-2</v>
      </c>
      <c r="N803" s="673">
        <v>50.9</v>
      </c>
      <c r="O803" s="676">
        <f t="shared" si="53"/>
        <v>0.53162899716409151</v>
      </c>
      <c r="P803" s="594">
        <f t="shared" si="54"/>
        <v>626.67465284568743</v>
      </c>
      <c r="Q803" s="599">
        <f t="shared" si="55"/>
        <v>31.897739829845491</v>
      </c>
    </row>
    <row r="804" spans="1:17">
      <c r="A804" s="1405"/>
      <c r="B804" s="168">
        <v>5</v>
      </c>
      <c r="C804" s="675" t="s">
        <v>971</v>
      </c>
      <c r="D804" s="589">
        <v>40</v>
      </c>
      <c r="E804" s="589">
        <v>1980</v>
      </c>
      <c r="F804" s="590">
        <f t="shared" si="56"/>
        <v>33.244</v>
      </c>
      <c r="G804" s="590">
        <v>3.5830000000000002</v>
      </c>
      <c r="H804" s="590">
        <v>6.4</v>
      </c>
      <c r="I804" s="590">
        <v>23.260999999999999</v>
      </c>
      <c r="J804" s="590">
        <v>2190.4299999999998</v>
      </c>
      <c r="K804" s="597">
        <v>23.260999999999999</v>
      </c>
      <c r="L804" s="590">
        <v>2190.4299999999998</v>
      </c>
      <c r="M804" s="598">
        <f t="shared" si="57"/>
        <v>1.0619376104235242E-2</v>
      </c>
      <c r="N804" s="673">
        <v>50.9</v>
      </c>
      <c r="O804" s="676">
        <f t="shared" si="53"/>
        <v>0.54052624370557378</v>
      </c>
      <c r="P804" s="594">
        <f t="shared" si="54"/>
        <v>637.16256625411449</v>
      </c>
      <c r="Q804" s="599">
        <f t="shared" si="55"/>
        <v>32.431574622334431</v>
      </c>
    </row>
    <row r="805" spans="1:17">
      <c r="A805" s="1405"/>
      <c r="B805" s="168">
        <v>6</v>
      </c>
      <c r="C805" s="675" t="s">
        <v>546</v>
      </c>
      <c r="D805" s="589">
        <v>22</v>
      </c>
      <c r="E805" s="589">
        <v>1985</v>
      </c>
      <c r="F805" s="590">
        <f t="shared" si="56"/>
        <v>18.177</v>
      </c>
      <c r="G805" s="590">
        <v>2.7029999999999998</v>
      </c>
      <c r="H805" s="590">
        <v>3.52</v>
      </c>
      <c r="I805" s="590">
        <v>11.954000000000001</v>
      </c>
      <c r="J805" s="590">
        <v>1156.52</v>
      </c>
      <c r="K805" s="597">
        <v>11.954000000000001</v>
      </c>
      <c r="L805" s="590">
        <v>1156.52</v>
      </c>
      <c r="M805" s="598">
        <f t="shared" si="57"/>
        <v>1.0336180956663093E-2</v>
      </c>
      <c r="N805" s="673">
        <v>50.9</v>
      </c>
      <c r="O805" s="676">
        <f t="shared" si="53"/>
        <v>0.52611161069415147</v>
      </c>
      <c r="P805" s="594">
        <f t="shared" si="54"/>
        <v>620.17085739978563</v>
      </c>
      <c r="Q805" s="599">
        <f t="shared" si="55"/>
        <v>31.566696641649088</v>
      </c>
    </row>
    <row r="806" spans="1:17">
      <c r="A806" s="1405"/>
      <c r="B806" s="168">
        <v>7</v>
      </c>
      <c r="C806" s="675" t="s">
        <v>547</v>
      </c>
      <c r="D806" s="589">
        <v>45</v>
      </c>
      <c r="E806" s="589">
        <v>1992</v>
      </c>
      <c r="F806" s="590">
        <f t="shared" si="56"/>
        <v>35</v>
      </c>
      <c r="G806" s="590">
        <v>4.59</v>
      </c>
      <c r="H806" s="590">
        <v>7.2</v>
      </c>
      <c r="I806" s="590">
        <v>23.21</v>
      </c>
      <c r="J806" s="590">
        <v>2192.8000000000002</v>
      </c>
      <c r="K806" s="597">
        <v>23.21</v>
      </c>
      <c r="L806" s="590">
        <v>2192.8000000000002</v>
      </c>
      <c r="M806" s="598">
        <f t="shared" si="57"/>
        <v>1.0584640642101422E-2</v>
      </c>
      <c r="N806" s="673">
        <v>50.9</v>
      </c>
      <c r="O806" s="676">
        <f t="shared" si="53"/>
        <v>0.53875820868296231</v>
      </c>
      <c r="P806" s="594">
        <f t="shared" si="54"/>
        <v>635.07843852608528</v>
      </c>
      <c r="Q806" s="599">
        <f t="shared" si="55"/>
        <v>32.32549252097774</v>
      </c>
    </row>
    <row r="807" spans="1:17">
      <c r="A807" s="1405"/>
      <c r="B807" s="168">
        <v>8</v>
      </c>
      <c r="C807" s="675" t="s">
        <v>972</v>
      </c>
      <c r="D807" s="589">
        <v>40</v>
      </c>
      <c r="E807" s="589">
        <v>1975</v>
      </c>
      <c r="F807" s="590">
        <f t="shared" si="56"/>
        <v>28.633000000000003</v>
      </c>
      <c r="G807" s="590">
        <v>3.4780000000000002</v>
      </c>
      <c r="H807" s="590">
        <v>6.25</v>
      </c>
      <c r="I807" s="590">
        <v>18.905000000000001</v>
      </c>
      <c r="J807" s="590">
        <v>1883.15</v>
      </c>
      <c r="K807" s="597">
        <v>18.905000000000001</v>
      </c>
      <c r="L807" s="590">
        <v>1883.15</v>
      </c>
      <c r="M807" s="598">
        <f t="shared" si="57"/>
        <v>1.0039030348086982E-2</v>
      </c>
      <c r="N807" s="673">
        <v>50.9</v>
      </c>
      <c r="O807" s="676">
        <f t="shared" si="53"/>
        <v>0.51098664471762734</v>
      </c>
      <c r="P807" s="594">
        <f t="shared" si="54"/>
        <v>602.34182088521891</v>
      </c>
      <c r="Q807" s="599">
        <f t="shared" si="55"/>
        <v>30.659198683057642</v>
      </c>
    </row>
    <row r="808" spans="1:17">
      <c r="A808" s="1406"/>
      <c r="B808" s="175">
        <v>9</v>
      </c>
      <c r="C808" s="675" t="s">
        <v>973</v>
      </c>
      <c r="D808" s="589">
        <v>8</v>
      </c>
      <c r="E808" s="589" t="s">
        <v>166</v>
      </c>
      <c r="F808" s="590">
        <f t="shared" si="56"/>
        <v>5.2430000000000003</v>
      </c>
      <c r="G808" s="590">
        <v>0.30599999999999999</v>
      </c>
      <c r="H808" s="590">
        <v>1.1200000000000001</v>
      </c>
      <c r="I808" s="590">
        <v>3.8170000000000002</v>
      </c>
      <c r="J808" s="590">
        <v>356.49</v>
      </c>
      <c r="K808" s="597">
        <v>2.8759999999999999</v>
      </c>
      <c r="L808" s="590">
        <v>268.55</v>
      </c>
      <c r="M808" s="598">
        <f t="shared" si="57"/>
        <v>1.0709365108918264E-2</v>
      </c>
      <c r="N808" s="673">
        <v>50.9</v>
      </c>
      <c r="O808" s="676">
        <f t="shared" si="53"/>
        <v>0.54510668404393958</v>
      </c>
      <c r="P808" s="594">
        <f t="shared" si="54"/>
        <v>642.56190653509577</v>
      </c>
      <c r="Q808" s="599">
        <f t="shared" si="55"/>
        <v>32.706401042636372</v>
      </c>
    </row>
    <row r="809" spans="1:17" ht="13.5" customHeight="1" thickBot="1">
      <c r="A809" s="1406"/>
      <c r="B809" s="175">
        <v>10</v>
      </c>
      <c r="C809" s="677" t="s">
        <v>974</v>
      </c>
      <c r="D809" s="678">
        <v>40</v>
      </c>
      <c r="E809" s="678">
        <v>1977</v>
      </c>
      <c r="F809" s="590">
        <f t="shared" si="56"/>
        <v>34.197000000000003</v>
      </c>
      <c r="G809" s="727">
        <v>4.3579999999999997</v>
      </c>
      <c r="H809" s="727">
        <v>6.4</v>
      </c>
      <c r="I809" s="727">
        <v>23.439</v>
      </c>
      <c r="J809" s="727">
        <v>2206.8000000000002</v>
      </c>
      <c r="K809" s="728">
        <v>22.756</v>
      </c>
      <c r="L809" s="727">
        <v>2142.7399999999998</v>
      </c>
      <c r="M809" s="681">
        <f t="shared" si="57"/>
        <v>1.0620047229248534E-2</v>
      </c>
      <c r="N809" s="679">
        <v>50.9</v>
      </c>
      <c r="O809" s="682">
        <f t="shared" si="53"/>
        <v>0.54056040396875038</v>
      </c>
      <c r="P809" s="682">
        <f t="shared" si="54"/>
        <v>637.20283375491204</v>
      </c>
      <c r="Q809" s="683">
        <f t="shared" si="55"/>
        <v>32.43362423812502</v>
      </c>
    </row>
    <row r="810" spans="1:17">
      <c r="A810" s="1417" t="s">
        <v>277</v>
      </c>
      <c r="B810" s="69">
        <v>1</v>
      </c>
      <c r="C810" s="640" t="s">
        <v>975</v>
      </c>
      <c r="D810" s="684">
        <v>22</v>
      </c>
      <c r="E810" s="684">
        <v>1982</v>
      </c>
      <c r="F810" s="474">
        <f t="shared" si="56"/>
        <v>25.481000000000002</v>
      </c>
      <c r="G810" s="474">
        <v>1.7370000000000001</v>
      </c>
      <c r="H810" s="474">
        <v>3.52</v>
      </c>
      <c r="I810" s="474">
        <v>20.224</v>
      </c>
      <c r="J810" s="474">
        <v>1153.74</v>
      </c>
      <c r="K810" s="600">
        <v>20.224</v>
      </c>
      <c r="L810" s="601">
        <v>1153.74</v>
      </c>
      <c r="M810" s="602">
        <f>K810/L810</f>
        <v>1.7529079341966129E-2</v>
      </c>
      <c r="N810" s="643">
        <v>50.9</v>
      </c>
      <c r="O810" s="603">
        <f>M810*N810</f>
        <v>0.89223013850607591</v>
      </c>
      <c r="P810" s="603">
        <f>M810*60*1000</f>
        <v>1051.7447605179677</v>
      </c>
      <c r="Q810" s="604">
        <f>P810*N810/1000</f>
        <v>53.533808310364556</v>
      </c>
    </row>
    <row r="811" spans="1:17">
      <c r="A811" s="1409"/>
      <c r="B811" s="70">
        <v>2</v>
      </c>
      <c r="C811" s="642" t="s">
        <v>552</v>
      </c>
      <c r="D811" s="687">
        <v>36</v>
      </c>
      <c r="E811" s="687">
        <v>1969</v>
      </c>
      <c r="F811" s="476">
        <f t="shared" si="56"/>
        <v>34</v>
      </c>
      <c r="G811" s="476">
        <v>2.2829999999999999</v>
      </c>
      <c r="H811" s="476">
        <v>5.76</v>
      </c>
      <c r="I811" s="476">
        <v>25.957000000000001</v>
      </c>
      <c r="J811" s="476">
        <v>1512.63</v>
      </c>
      <c r="K811" s="605">
        <v>25.957000000000001</v>
      </c>
      <c r="L811" s="476">
        <v>1512.63</v>
      </c>
      <c r="M811" s="475">
        <f t="shared" ref="M811:M819" si="58">K811/L811</f>
        <v>1.7160177968174636E-2</v>
      </c>
      <c r="N811" s="652">
        <v>50.9</v>
      </c>
      <c r="O811" s="477">
        <f t="shared" ref="O811:O819" si="59">M811*N811</f>
        <v>0.87345305858008893</v>
      </c>
      <c r="P811" s="603">
        <f t="shared" ref="P811:P819" si="60">M811*60*1000</f>
        <v>1029.6106780904781</v>
      </c>
      <c r="Q811" s="478">
        <f t="shared" ref="Q811:Q819" si="61">P811*N811/1000</f>
        <v>52.40718351480534</v>
      </c>
    </row>
    <row r="812" spans="1:17">
      <c r="A812" s="1409"/>
      <c r="B812" s="70">
        <v>3</v>
      </c>
      <c r="C812" s="642" t="s">
        <v>548</v>
      </c>
      <c r="D812" s="687">
        <v>36</v>
      </c>
      <c r="E812" s="687"/>
      <c r="F812" s="476">
        <f t="shared" si="56"/>
        <v>36</v>
      </c>
      <c r="G812" s="476">
        <v>3.5209999999999999</v>
      </c>
      <c r="H812" s="476">
        <v>5.76</v>
      </c>
      <c r="I812" s="476">
        <v>26.719000000000001</v>
      </c>
      <c r="J812" s="476">
        <v>1516.15</v>
      </c>
      <c r="K812" s="605">
        <v>25.885000000000002</v>
      </c>
      <c r="L812" s="476">
        <v>1469.08</v>
      </c>
      <c r="M812" s="475">
        <f t="shared" si="58"/>
        <v>1.7619870939635691E-2</v>
      </c>
      <c r="N812" s="652">
        <v>50.9</v>
      </c>
      <c r="O812" s="477">
        <f t="shared" si="59"/>
        <v>0.89685143082745666</v>
      </c>
      <c r="P812" s="603">
        <f t="shared" si="60"/>
        <v>1057.1922563781416</v>
      </c>
      <c r="Q812" s="478">
        <f t="shared" si="61"/>
        <v>53.811085849647405</v>
      </c>
    </row>
    <row r="813" spans="1:17">
      <c r="A813" s="1409"/>
      <c r="B813" s="70">
        <v>4</v>
      </c>
      <c r="C813" s="642" t="s">
        <v>976</v>
      </c>
      <c r="D813" s="687">
        <v>40</v>
      </c>
      <c r="E813" s="687"/>
      <c r="F813" s="476">
        <f t="shared" si="56"/>
        <v>47</v>
      </c>
      <c r="G813" s="476">
        <v>3.4169999999999998</v>
      </c>
      <c r="H813" s="476">
        <v>6.4</v>
      </c>
      <c r="I813" s="476">
        <v>37.183</v>
      </c>
      <c r="J813" s="476">
        <v>2200.5</v>
      </c>
      <c r="K813" s="605">
        <v>37.183</v>
      </c>
      <c r="L813" s="476">
        <v>2200.5</v>
      </c>
      <c r="M813" s="475">
        <f t="shared" si="58"/>
        <v>1.6897523290161327E-2</v>
      </c>
      <c r="N813" s="652">
        <v>50.9</v>
      </c>
      <c r="O813" s="477">
        <f t="shared" si="59"/>
        <v>0.86008393546921147</v>
      </c>
      <c r="P813" s="603">
        <f t="shared" si="60"/>
        <v>1013.8513974096796</v>
      </c>
      <c r="Q813" s="478">
        <f t="shared" si="61"/>
        <v>51.60503612815269</v>
      </c>
    </row>
    <row r="814" spans="1:17">
      <c r="A814" s="1409"/>
      <c r="B814" s="70">
        <v>5</v>
      </c>
      <c r="C814" s="642" t="s">
        <v>977</v>
      </c>
      <c r="D814" s="687">
        <v>8</v>
      </c>
      <c r="E814" s="687">
        <v>1980</v>
      </c>
      <c r="F814" s="476">
        <f t="shared" si="56"/>
        <v>9.0440000000000005</v>
      </c>
      <c r="G814" s="476">
        <v>0.51</v>
      </c>
      <c r="H814" s="476">
        <v>1.28</v>
      </c>
      <c r="I814" s="476">
        <v>7.2539999999999996</v>
      </c>
      <c r="J814" s="476">
        <v>398.99</v>
      </c>
      <c r="K814" s="605">
        <v>7.2539999999999996</v>
      </c>
      <c r="L814" s="476">
        <v>398.99</v>
      </c>
      <c r="M814" s="475">
        <f t="shared" si="58"/>
        <v>1.818090678964385E-2</v>
      </c>
      <c r="N814" s="652">
        <v>50.9</v>
      </c>
      <c r="O814" s="477">
        <f t="shared" si="59"/>
        <v>0.92540815559287193</v>
      </c>
      <c r="P814" s="603">
        <f t="shared" si="60"/>
        <v>1090.8544073786311</v>
      </c>
      <c r="Q814" s="478">
        <f t="shared" si="61"/>
        <v>55.524489335572319</v>
      </c>
    </row>
    <row r="815" spans="1:17">
      <c r="A815" s="1409"/>
      <c r="B815" s="70">
        <v>6</v>
      </c>
      <c r="C815" s="642" t="s">
        <v>550</v>
      </c>
      <c r="D815" s="687">
        <v>14</v>
      </c>
      <c r="E815" s="687"/>
      <c r="F815" s="476">
        <f t="shared" si="56"/>
        <v>9.6929999999999996</v>
      </c>
      <c r="G815" s="476">
        <v>0.91800000000000004</v>
      </c>
      <c r="H815" s="476">
        <v>0</v>
      </c>
      <c r="I815" s="476">
        <v>8.7750000000000004</v>
      </c>
      <c r="J815" s="476">
        <v>508.13</v>
      </c>
      <c r="K815" s="605">
        <v>8.7750000000000004</v>
      </c>
      <c r="L815" s="476">
        <v>508.13</v>
      </c>
      <c r="M815" s="475">
        <f t="shared" si="58"/>
        <v>1.7269202763072443E-2</v>
      </c>
      <c r="N815" s="652">
        <v>50.9</v>
      </c>
      <c r="O815" s="477">
        <f t="shared" si="59"/>
        <v>0.87900242064038736</v>
      </c>
      <c r="P815" s="603">
        <f t="shared" si="60"/>
        <v>1036.1521657843466</v>
      </c>
      <c r="Q815" s="478">
        <f t="shared" si="61"/>
        <v>52.740145238423239</v>
      </c>
    </row>
    <row r="816" spans="1:17">
      <c r="A816" s="1409"/>
      <c r="B816" s="70">
        <v>7</v>
      </c>
      <c r="C816" s="642" t="s">
        <v>555</v>
      </c>
      <c r="D816" s="687">
        <v>8</v>
      </c>
      <c r="E816" s="687">
        <v>1960</v>
      </c>
      <c r="F816" s="476">
        <f t="shared" si="56"/>
        <v>8.0459999999999994</v>
      </c>
      <c r="G816" s="476">
        <v>0.35699999999999998</v>
      </c>
      <c r="H816" s="476">
        <v>1.1200000000000001</v>
      </c>
      <c r="I816" s="476">
        <v>6.569</v>
      </c>
      <c r="J816" s="476">
        <v>372.64</v>
      </c>
      <c r="K816" s="605">
        <v>3.9950000000000001</v>
      </c>
      <c r="L816" s="476">
        <v>226.58</v>
      </c>
      <c r="M816" s="475">
        <f t="shared" si="58"/>
        <v>1.7631741548239033E-2</v>
      </c>
      <c r="N816" s="652">
        <v>50.9</v>
      </c>
      <c r="O816" s="477">
        <f t="shared" si="59"/>
        <v>0.89745564480536677</v>
      </c>
      <c r="P816" s="603">
        <f t="shared" si="60"/>
        <v>1057.904492894342</v>
      </c>
      <c r="Q816" s="478">
        <f t="shared" si="61"/>
        <v>53.847338688322004</v>
      </c>
    </row>
    <row r="817" spans="1:17">
      <c r="A817" s="1409"/>
      <c r="B817" s="70">
        <v>8</v>
      </c>
      <c r="C817" s="642" t="s">
        <v>978</v>
      </c>
      <c r="D817" s="687">
        <v>12</v>
      </c>
      <c r="E817" s="687"/>
      <c r="F817" s="476">
        <f t="shared" si="56"/>
        <v>12.200000000000001</v>
      </c>
      <c r="G817" s="476">
        <v>0.71399999999999997</v>
      </c>
      <c r="H817" s="476">
        <v>1.92</v>
      </c>
      <c r="I817" s="476">
        <v>9.5660000000000007</v>
      </c>
      <c r="J817" s="476">
        <v>527.23</v>
      </c>
      <c r="K817" s="605">
        <v>9.5660000000000007</v>
      </c>
      <c r="L817" s="476">
        <v>527.23</v>
      </c>
      <c r="M817" s="475">
        <f t="shared" si="58"/>
        <v>1.8143884073364567E-2</v>
      </c>
      <c r="N817" s="652">
        <v>50.9</v>
      </c>
      <c r="O817" s="477">
        <f t="shared" si="59"/>
        <v>0.92352369933425638</v>
      </c>
      <c r="P817" s="603">
        <f t="shared" si="60"/>
        <v>1088.633044401874</v>
      </c>
      <c r="Q817" s="478">
        <f t="shared" si="61"/>
        <v>55.411421960055385</v>
      </c>
    </row>
    <row r="818" spans="1:17">
      <c r="A818" s="1409"/>
      <c r="B818" s="70">
        <v>9</v>
      </c>
      <c r="C818" s="642" t="s">
        <v>551</v>
      </c>
      <c r="D818" s="687">
        <v>18</v>
      </c>
      <c r="E818" s="687"/>
      <c r="F818" s="476">
        <f t="shared" si="56"/>
        <v>24.492999999999999</v>
      </c>
      <c r="G818" s="476">
        <v>2.1949999999999998</v>
      </c>
      <c r="H818" s="476">
        <v>2.88</v>
      </c>
      <c r="I818" s="476">
        <v>19.417999999999999</v>
      </c>
      <c r="J818" s="476">
        <v>1161.96</v>
      </c>
      <c r="K818" s="605">
        <v>19.417999999999999</v>
      </c>
      <c r="L818" s="476">
        <v>1161.96</v>
      </c>
      <c r="M818" s="475">
        <f t="shared" si="58"/>
        <v>1.671141863747461E-2</v>
      </c>
      <c r="N818" s="652">
        <v>50.9</v>
      </c>
      <c r="O818" s="477">
        <f t="shared" si="59"/>
        <v>0.85061120864745765</v>
      </c>
      <c r="P818" s="603">
        <f t="shared" si="60"/>
        <v>1002.6851182484767</v>
      </c>
      <c r="Q818" s="478">
        <f t="shared" si="61"/>
        <v>51.03667251884746</v>
      </c>
    </row>
    <row r="819" spans="1:17" ht="12" thickBot="1">
      <c r="A819" s="1418"/>
      <c r="B819" s="72">
        <v>10</v>
      </c>
      <c r="C819" s="644" t="s">
        <v>979</v>
      </c>
      <c r="D819" s="690">
        <v>12</v>
      </c>
      <c r="E819" s="690">
        <v>1960</v>
      </c>
      <c r="F819" s="709">
        <f t="shared" si="56"/>
        <v>6.6550000000000002</v>
      </c>
      <c r="G819" s="709">
        <v>0</v>
      </c>
      <c r="H819" s="709">
        <v>0</v>
      </c>
      <c r="I819" s="709">
        <v>6.6550000000000002</v>
      </c>
      <c r="J819" s="709">
        <v>371.4</v>
      </c>
      <c r="K819" s="729">
        <v>6.6550000000000002</v>
      </c>
      <c r="L819" s="709">
        <v>371.4</v>
      </c>
      <c r="M819" s="659">
        <f t="shared" si="58"/>
        <v>1.7918686052773292E-2</v>
      </c>
      <c r="N819" s="660">
        <v>50.9</v>
      </c>
      <c r="O819" s="645">
        <f t="shared" si="59"/>
        <v>0.91206112008616058</v>
      </c>
      <c r="P819" s="645">
        <f t="shared" si="60"/>
        <v>1075.1211631663975</v>
      </c>
      <c r="Q819" s="646">
        <f t="shared" si="61"/>
        <v>54.723667205169633</v>
      </c>
    </row>
    <row r="820" spans="1:17">
      <c r="A820" s="1552" t="s">
        <v>285</v>
      </c>
      <c r="B820" s="38">
        <v>1</v>
      </c>
      <c r="C820" s="606" t="s">
        <v>980</v>
      </c>
      <c r="D820" s="607">
        <v>18</v>
      </c>
      <c r="E820" s="607"/>
      <c r="F820" s="552">
        <f t="shared" si="56"/>
        <v>13.131</v>
      </c>
      <c r="G820" s="552">
        <v>1.423</v>
      </c>
      <c r="H820" s="552">
        <v>0.32</v>
      </c>
      <c r="I820" s="552">
        <v>11.388</v>
      </c>
      <c r="J820" s="552">
        <v>623.12</v>
      </c>
      <c r="K820" s="608">
        <v>11.388</v>
      </c>
      <c r="L820" s="609">
        <v>623.12</v>
      </c>
      <c r="M820" s="610">
        <f>K820/L820</f>
        <v>1.827577352676852E-2</v>
      </c>
      <c r="N820" s="581">
        <v>50.9</v>
      </c>
      <c r="O820" s="611">
        <f>M820*N820</f>
        <v>0.93023687251251763</v>
      </c>
      <c r="P820" s="611">
        <f>M820*60*1000</f>
        <v>1096.5464116061112</v>
      </c>
      <c r="Q820" s="612">
        <f>P820*N820/1000</f>
        <v>55.814212350751056</v>
      </c>
    </row>
    <row r="821" spans="1:17">
      <c r="A821" s="1552"/>
      <c r="B821" s="38">
        <v>2</v>
      </c>
      <c r="C821" s="648" t="s">
        <v>437</v>
      </c>
      <c r="D821" s="695">
        <v>20</v>
      </c>
      <c r="E821" s="695"/>
      <c r="F821" s="480">
        <f t="shared" si="56"/>
        <v>25</v>
      </c>
      <c r="G821" s="480">
        <v>1.3160000000000001</v>
      </c>
      <c r="H821" s="480">
        <v>3.2</v>
      </c>
      <c r="I821" s="480">
        <v>20.484000000000002</v>
      </c>
      <c r="J821" s="480">
        <v>1114.26</v>
      </c>
      <c r="K821" s="614">
        <v>20.484000000000002</v>
      </c>
      <c r="L821" s="480">
        <v>1114.26</v>
      </c>
      <c r="M821" s="479">
        <f t="shared" ref="M821:M829" si="62">K821/L821</f>
        <v>1.8383501157719025E-2</v>
      </c>
      <c r="N821" s="653">
        <v>50.9</v>
      </c>
      <c r="O821" s="481">
        <f t="shared" ref="O821:O829" si="63">M821*N821</f>
        <v>0.93572020892789831</v>
      </c>
      <c r="P821" s="611">
        <f t="shared" ref="P821:P829" si="64">M821*60*1000</f>
        <v>1103.0100694631415</v>
      </c>
      <c r="Q821" s="482">
        <f t="shared" ref="Q821:Q829" si="65">P821*N821/1000</f>
        <v>56.143212535673896</v>
      </c>
    </row>
    <row r="822" spans="1:17">
      <c r="A822" s="1552"/>
      <c r="B822" s="38">
        <v>3</v>
      </c>
      <c r="C822" s="648" t="s">
        <v>553</v>
      </c>
      <c r="D822" s="695">
        <v>20</v>
      </c>
      <c r="E822" s="695">
        <v>1992</v>
      </c>
      <c r="F822" s="480">
        <f t="shared" si="56"/>
        <v>27</v>
      </c>
      <c r="G822" s="480">
        <v>1.3580000000000001</v>
      </c>
      <c r="H822" s="480">
        <v>3.2</v>
      </c>
      <c r="I822" s="480">
        <v>22.442</v>
      </c>
      <c r="J822" s="480">
        <v>1101.98</v>
      </c>
      <c r="K822" s="614">
        <v>22.442</v>
      </c>
      <c r="L822" s="480">
        <v>1101.98</v>
      </c>
      <c r="M822" s="479">
        <f t="shared" si="62"/>
        <v>2.03651608922122E-2</v>
      </c>
      <c r="N822" s="653">
        <v>50.9</v>
      </c>
      <c r="O822" s="481">
        <f t="shared" si="63"/>
        <v>1.0365866894136009</v>
      </c>
      <c r="P822" s="611">
        <f t="shared" si="64"/>
        <v>1221.9096535327321</v>
      </c>
      <c r="Q822" s="482">
        <f t="shared" si="65"/>
        <v>62.195201364816064</v>
      </c>
    </row>
    <row r="823" spans="1:17">
      <c r="A823" s="1553"/>
      <c r="B823" s="18">
        <v>4</v>
      </c>
      <c r="C823" s="648" t="s">
        <v>549</v>
      </c>
      <c r="D823" s="695">
        <v>4</v>
      </c>
      <c r="E823" s="695"/>
      <c r="F823" s="480">
        <f t="shared" si="56"/>
        <v>3.4380000000000002</v>
      </c>
      <c r="G823" s="480">
        <v>0</v>
      </c>
      <c r="H823" s="480">
        <v>0</v>
      </c>
      <c r="I823" s="480">
        <v>3.4380000000000002</v>
      </c>
      <c r="J823" s="480">
        <v>160.13</v>
      </c>
      <c r="K823" s="614">
        <v>3.4380000000000002</v>
      </c>
      <c r="L823" s="480">
        <v>160.13</v>
      </c>
      <c r="M823" s="479">
        <f t="shared" si="62"/>
        <v>2.1470055579841382E-2</v>
      </c>
      <c r="N823" s="653">
        <v>50.9</v>
      </c>
      <c r="O823" s="481">
        <f t="shared" si="63"/>
        <v>1.0928258290139263</v>
      </c>
      <c r="P823" s="611">
        <f t="shared" si="64"/>
        <v>1288.2033347904828</v>
      </c>
      <c r="Q823" s="482">
        <f t="shared" si="65"/>
        <v>65.569549740835569</v>
      </c>
    </row>
    <row r="824" spans="1:17">
      <c r="A824" s="1553"/>
      <c r="B824" s="18">
        <v>5</v>
      </c>
      <c r="C824" s="648" t="s">
        <v>554</v>
      </c>
      <c r="D824" s="695">
        <v>14</v>
      </c>
      <c r="E824" s="695"/>
      <c r="F824" s="480">
        <f t="shared" si="56"/>
        <v>11.417999999999999</v>
      </c>
      <c r="G824" s="480">
        <v>1.1870000000000001</v>
      </c>
      <c r="H824" s="480">
        <v>0</v>
      </c>
      <c r="I824" s="480">
        <v>10.231</v>
      </c>
      <c r="J824" s="480">
        <v>551.79</v>
      </c>
      <c r="K824" s="614">
        <v>10.231</v>
      </c>
      <c r="L824" s="480">
        <v>551.79</v>
      </c>
      <c r="M824" s="479">
        <f t="shared" si="62"/>
        <v>1.8541474111527938E-2</v>
      </c>
      <c r="N824" s="653">
        <v>50.9</v>
      </c>
      <c r="O824" s="481">
        <f t="shared" si="63"/>
        <v>0.94376103227677199</v>
      </c>
      <c r="P824" s="611">
        <f t="shared" si="64"/>
        <v>1112.4884466916762</v>
      </c>
      <c r="Q824" s="482">
        <f t="shared" si="65"/>
        <v>56.625661936606313</v>
      </c>
    </row>
    <row r="825" spans="1:17">
      <c r="A825" s="1553"/>
      <c r="B825" s="18">
        <v>6</v>
      </c>
      <c r="C825" s="648" t="s">
        <v>556</v>
      </c>
      <c r="D825" s="695">
        <v>8</v>
      </c>
      <c r="E825" s="695">
        <v>1960</v>
      </c>
      <c r="F825" s="480">
        <f t="shared" si="56"/>
        <v>10.340999999999999</v>
      </c>
      <c r="G825" s="480">
        <v>0.76500000000000001</v>
      </c>
      <c r="H825" s="480">
        <v>1.28</v>
      </c>
      <c r="I825" s="480">
        <v>8.2959999999999994</v>
      </c>
      <c r="J825" s="480">
        <v>358.27</v>
      </c>
      <c r="K825" s="614">
        <v>7.3289999999999997</v>
      </c>
      <c r="L825" s="480">
        <v>316.48</v>
      </c>
      <c r="M825" s="479">
        <f t="shared" si="62"/>
        <v>2.3157861476238623E-2</v>
      </c>
      <c r="N825" s="653">
        <v>50.9</v>
      </c>
      <c r="O825" s="481">
        <f t="shared" si="63"/>
        <v>1.178735149140546</v>
      </c>
      <c r="P825" s="611">
        <f t="shared" si="64"/>
        <v>1389.4716885743176</v>
      </c>
      <c r="Q825" s="482">
        <f t="shared" si="65"/>
        <v>70.724108948432772</v>
      </c>
    </row>
    <row r="826" spans="1:17">
      <c r="A826" s="1553"/>
      <c r="B826" s="18">
        <v>7</v>
      </c>
      <c r="C826" s="648" t="s">
        <v>557</v>
      </c>
      <c r="D826" s="695">
        <v>3</v>
      </c>
      <c r="E826" s="695"/>
      <c r="F826" s="480">
        <f t="shared" si="56"/>
        <v>4.4400000000000004</v>
      </c>
      <c r="G826" s="480">
        <v>0</v>
      </c>
      <c r="H826" s="480">
        <v>0</v>
      </c>
      <c r="I826" s="480">
        <v>4.4400000000000004</v>
      </c>
      <c r="J826" s="480">
        <v>182.98</v>
      </c>
      <c r="K826" s="614">
        <v>4.4400000000000004</v>
      </c>
      <c r="L826" s="480">
        <v>182.98</v>
      </c>
      <c r="M826" s="479">
        <f t="shared" si="62"/>
        <v>2.4264946988741942E-2</v>
      </c>
      <c r="N826" s="653">
        <v>50.9</v>
      </c>
      <c r="O826" s="481">
        <f t="shared" si="63"/>
        <v>1.2350858017269648</v>
      </c>
      <c r="P826" s="611">
        <f t="shared" si="64"/>
        <v>1455.8968193245166</v>
      </c>
      <c r="Q826" s="482">
        <f t="shared" si="65"/>
        <v>74.105148103617893</v>
      </c>
    </row>
    <row r="827" spans="1:17">
      <c r="A827" s="1553"/>
      <c r="B827" s="18">
        <v>8</v>
      </c>
      <c r="C827" s="648" t="s">
        <v>558</v>
      </c>
      <c r="D827" s="695">
        <v>9</v>
      </c>
      <c r="E827" s="695"/>
      <c r="F827" s="480">
        <f t="shared" si="56"/>
        <v>7.2569999999999997</v>
      </c>
      <c r="G827" s="480">
        <v>0.27800000000000002</v>
      </c>
      <c r="H827" s="480">
        <v>0</v>
      </c>
      <c r="I827" s="480">
        <v>6.9790000000000001</v>
      </c>
      <c r="J827" s="480">
        <v>268.74</v>
      </c>
      <c r="K827" s="614">
        <v>6.9790000000000001</v>
      </c>
      <c r="L827" s="480">
        <v>268.74</v>
      </c>
      <c r="M827" s="479">
        <f t="shared" si="62"/>
        <v>2.5969338393986751E-2</v>
      </c>
      <c r="N827" s="653">
        <v>50.9</v>
      </c>
      <c r="O827" s="481">
        <f t="shared" si="63"/>
        <v>1.3218393242539257</v>
      </c>
      <c r="P827" s="611">
        <f t="shared" si="64"/>
        <v>1558.160303639205</v>
      </c>
      <c r="Q827" s="482">
        <f t="shared" si="65"/>
        <v>79.310359455235542</v>
      </c>
    </row>
    <row r="828" spans="1:17">
      <c r="A828" s="1553"/>
      <c r="B828" s="18">
        <v>9</v>
      </c>
      <c r="C828" s="698" t="s">
        <v>559</v>
      </c>
      <c r="D828" s="695">
        <v>10</v>
      </c>
      <c r="E828" s="695">
        <v>1976</v>
      </c>
      <c r="F828" s="648">
        <f t="shared" si="56"/>
        <v>11.004</v>
      </c>
      <c r="G828" s="648">
        <v>0.30599999999999999</v>
      </c>
      <c r="H828" s="648">
        <v>0</v>
      </c>
      <c r="I828" s="648">
        <v>10.698</v>
      </c>
      <c r="J828" s="648">
        <v>411.49</v>
      </c>
      <c r="K828" s="730">
        <v>10.698</v>
      </c>
      <c r="L828" s="648">
        <v>411.49</v>
      </c>
      <c r="M828" s="479">
        <f t="shared" si="62"/>
        <v>2.5998201657391432E-2</v>
      </c>
      <c r="N828" s="653">
        <v>50.9</v>
      </c>
      <c r="O828" s="481">
        <f t="shared" si="63"/>
        <v>1.3233084643612238</v>
      </c>
      <c r="P828" s="611">
        <f t="shared" si="64"/>
        <v>1559.8920994434859</v>
      </c>
      <c r="Q828" s="482">
        <f t="shared" si="65"/>
        <v>79.398507861673423</v>
      </c>
    </row>
    <row r="829" spans="1:17" ht="12" thickBot="1">
      <c r="A829" s="1554"/>
      <c r="B829" s="19">
        <v>10</v>
      </c>
      <c r="C829" s="699" t="s">
        <v>981</v>
      </c>
      <c r="D829" s="700">
        <v>12</v>
      </c>
      <c r="E829" s="700">
        <v>1960</v>
      </c>
      <c r="F829" s="649">
        <f t="shared" si="56"/>
        <v>7.6550000000000002</v>
      </c>
      <c r="G829" s="649">
        <v>0</v>
      </c>
      <c r="H829" s="649">
        <v>0</v>
      </c>
      <c r="I829" s="649">
        <v>7.6550000000000002</v>
      </c>
      <c r="J829" s="649">
        <v>393.99</v>
      </c>
      <c r="K829" s="731">
        <v>7.6550000000000002</v>
      </c>
      <c r="L829" s="649">
        <v>393.99</v>
      </c>
      <c r="M829" s="654">
        <f t="shared" si="62"/>
        <v>1.9429427142820883E-2</v>
      </c>
      <c r="N829" s="649">
        <v>50.9</v>
      </c>
      <c r="O829" s="650">
        <f t="shared" si="63"/>
        <v>0.98895784156958289</v>
      </c>
      <c r="P829" s="650">
        <f t="shared" si="64"/>
        <v>1165.7656285692531</v>
      </c>
      <c r="Q829" s="651">
        <f t="shared" si="65"/>
        <v>59.33747049417498</v>
      </c>
    </row>
    <row r="832" spans="1:17" ht="15">
      <c r="A832" s="1419" t="s">
        <v>235</v>
      </c>
      <c r="B832" s="1419"/>
      <c r="C832" s="1419"/>
      <c r="D832" s="1419"/>
      <c r="E832" s="1419"/>
      <c r="F832" s="1419"/>
      <c r="G832" s="1419"/>
      <c r="H832" s="1419"/>
      <c r="I832" s="1419"/>
      <c r="J832" s="1419"/>
      <c r="K832" s="1419"/>
      <c r="L832" s="1419"/>
      <c r="M832" s="1419"/>
      <c r="N832" s="1419"/>
      <c r="O832" s="1419"/>
      <c r="P832" s="1419"/>
      <c r="Q832" s="1419"/>
    </row>
    <row r="833" spans="1:17" ht="13.5" thickBot="1">
      <c r="A833" s="747"/>
      <c r="B833" s="747"/>
      <c r="C833" s="747"/>
      <c r="D833" s="747"/>
      <c r="E833" s="1420" t="s">
        <v>323</v>
      </c>
      <c r="F833" s="1420"/>
      <c r="G833" s="1420"/>
      <c r="H833" s="1420"/>
      <c r="I833" s="747">
        <v>4.7</v>
      </c>
      <c r="J833" s="747" t="s">
        <v>322</v>
      </c>
      <c r="K833" s="747" t="s">
        <v>324</v>
      </c>
      <c r="L833" s="748">
        <v>399</v>
      </c>
      <c r="M833" s="747"/>
      <c r="N833" s="747"/>
      <c r="O833" s="747"/>
      <c r="P833" s="747"/>
      <c r="Q833" s="747"/>
    </row>
    <row r="834" spans="1:17">
      <c r="A834" s="1421" t="s">
        <v>1</v>
      </c>
      <c r="B834" s="1423" t="s">
        <v>0</v>
      </c>
      <c r="C834" s="1425" t="s">
        <v>2</v>
      </c>
      <c r="D834" s="1425" t="s">
        <v>3</v>
      </c>
      <c r="E834" s="1425" t="s">
        <v>11</v>
      </c>
      <c r="F834" s="1428" t="s">
        <v>12</v>
      </c>
      <c r="G834" s="1429"/>
      <c r="H834" s="1429"/>
      <c r="I834" s="1430"/>
      <c r="J834" s="1425" t="s">
        <v>4</v>
      </c>
      <c r="K834" s="1425" t="s">
        <v>13</v>
      </c>
      <c r="L834" s="1425" t="s">
        <v>5</v>
      </c>
      <c r="M834" s="1425" t="s">
        <v>6</v>
      </c>
      <c r="N834" s="1425" t="s">
        <v>14</v>
      </c>
      <c r="O834" s="1425" t="s">
        <v>15</v>
      </c>
      <c r="P834" s="1431" t="s">
        <v>22</v>
      </c>
      <c r="Q834" s="1433" t="s">
        <v>23</v>
      </c>
    </row>
    <row r="835" spans="1:17" ht="33.75">
      <c r="A835" s="1422"/>
      <c r="B835" s="1424"/>
      <c r="C835" s="1426"/>
      <c r="D835" s="1427"/>
      <c r="E835" s="1427"/>
      <c r="F835" s="210" t="s">
        <v>16</v>
      </c>
      <c r="G835" s="210" t="s">
        <v>17</v>
      </c>
      <c r="H835" s="210" t="s">
        <v>18</v>
      </c>
      <c r="I835" s="210" t="s">
        <v>19</v>
      </c>
      <c r="J835" s="1427"/>
      <c r="K835" s="1427"/>
      <c r="L835" s="1427"/>
      <c r="M835" s="1427"/>
      <c r="N835" s="1427"/>
      <c r="O835" s="1427"/>
      <c r="P835" s="1432"/>
      <c r="Q835" s="1434"/>
    </row>
    <row r="836" spans="1:17" ht="12" thickBot="1">
      <c r="A836" s="1422"/>
      <c r="B836" s="1424"/>
      <c r="C836" s="1426"/>
      <c r="D836" s="8" t="s">
        <v>7</v>
      </c>
      <c r="E836" s="8" t="s">
        <v>8</v>
      </c>
      <c r="F836" s="8" t="s">
        <v>9</v>
      </c>
      <c r="G836" s="8" t="s">
        <v>9</v>
      </c>
      <c r="H836" s="8" t="s">
        <v>9</v>
      </c>
      <c r="I836" s="8" t="s">
        <v>9</v>
      </c>
      <c r="J836" s="8" t="s">
        <v>20</v>
      </c>
      <c r="K836" s="8" t="s">
        <v>9</v>
      </c>
      <c r="L836" s="8" t="s">
        <v>20</v>
      </c>
      <c r="M836" s="8" t="s">
        <v>21</v>
      </c>
      <c r="N836" s="87" t="s">
        <v>359</v>
      </c>
      <c r="O836" s="87" t="s">
        <v>360</v>
      </c>
      <c r="P836" s="88" t="s">
        <v>24</v>
      </c>
      <c r="Q836" s="89" t="s">
        <v>361</v>
      </c>
    </row>
    <row r="837" spans="1:17" ht="12.75" customHeight="1">
      <c r="A837" s="1556" t="s">
        <v>504</v>
      </c>
      <c r="B837" s="11">
        <v>1</v>
      </c>
      <c r="C837" s="259" t="s">
        <v>236</v>
      </c>
      <c r="D837" s="234">
        <v>30</v>
      </c>
      <c r="E837" s="234">
        <v>2000</v>
      </c>
      <c r="F837" s="261">
        <v>13.39</v>
      </c>
      <c r="G837" s="554">
        <v>2.018799</v>
      </c>
      <c r="H837" s="555">
        <v>4.72</v>
      </c>
      <c r="I837" s="556">
        <v>6.6512010000000004</v>
      </c>
      <c r="J837" s="261">
        <v>1411.56</v>
      </c>
      <c r="K837" s="1060">
        <v>6.6512010000000004</v>
      </c>
      <c r="L837" s="261">
        <v>1411.56</v>
      </c>
      <c r="M837" s="557">
        <f>K837/L837</f>
        <v>4.7119506078381369E-3</v>
      </c>
      <c r="N837" s="467">
        <v>58.86</v>
      </c>
      <c r="O837" s="235">
        <f>M837*N837</f>
        <v>0.27734541277735275</v>
      </c>
      <c r="P837" s="235">
        <f>M837*1000*60</f>
        <v>282.71703647028824</v>
      </c>
      <c r="Q837" s="236">
        <f>O837*60</f>
        <v>16.640724766641164</v>
      </c>
    </row>
    <row r="838" spans="1:17">
      <c r="A838" s="1496"/>
      <c r="B838" s="12">
        <v>2</v>
      </c>
      <c r="C838" s="244" t="s">
        <v>237</v>
      </c>
      <c r="D838" s="237">
        <v>30</v>
      </c>
      <c r="E838" s="237">
        <v>2007</v>
      </c>
      <c r="F838" s="255">
        <v>12.19</v>
      </c>
      <c r="G838" s="553">
        <v>3.1184699999999999</v>
      </c>
      <c r="H838" s="255">
        <v>2.4</v>
      </c>
      <c r="I838" s="553">
        <v>6.68</v>
      </c>
      <c r="J838" s="238">
        <v>1423.9</v>
      </c>
      <c r="K838" s="1061">
        <v>6.68</v>
      </c>
      <c r="L838" s="238">
        <v>1423.9</v>
      </c>
      <c r="M838" s="558">
        <f t="shared" ref="M838:M868" si="66">K838/L838</f>
        <v>4.6913406840367999E-3</v>
      </c>
      <c r="N838" s="465">
        <v>58.86</v>
      </c>
      <c r="O838" s="239">
        <f t="shared" ref="O838:O868" si="67">M838*N838</f>
        <v>0.27613231266240601</v>
      </c>
      <c r="P838" s="239">
        <f t="shared" ref="P838:P868" si="68">M838*1000*60</f>
        <v>281.48044104220799</v>
      </c>
      <c r="Q838" s="240">
        <f t="shared" ref="Q838:Q868" si="69">O838*60</f>
        <v>16.567938759744361</v>
      </c>
    </row>
    <row r="839" spans="1:17">
      <c r="A839" s="1496"/>
      <c r="B839" s="12">
        <v>3</v>
      </c>
      <c r="C839" s="244" t="s">
        <v>245</v>
      </c>
      <c r="D839" s="237">
        <v>50</v>
      </c>
      <c r="E839" s="237">
        <v>1978</v>
      </c>
      <c r="F839" s="255">
        <v>17.440000000000001</v>
      </c>
      <c r="G839" s="553">
        <v>3.969687</v>
      </c>
      <c r="H839" s="255">
        <v>8</v>
      </c>
      <c r="I839" s="553">
        <v>5.470199</v>
      </c>
      <c r="J839" s="255">
        <v>2590.16</v>
      </c>
      <c r="K839" s="1061">
        <v>5.470199</v>
      </c>
      <c r="L839" s="255">
        <v>2590.16</v>
      </c>
      <c r="M839" s="558">
        <f t="shared" si="66"/>
        <v>2.11191548012478E-3</v>
      </c>
      <c r="N839" s="465">
        <v>58.86</v>
      </c>
      <c r="O839" s="239">
        <f t="shared" si="67"/>
        <v>0.12430734516014455</v>
      </c>
      <c r="P839" s="239">
        <f t="shared" si="68"/>
        <v>126.71492880748681</v>
      </c>
      <c r="Q839" s="240">
        <f t="shared" si="69"/>
        <v>7.4584407096086727</v>
      </c>
    </row>
    <row r="840" spans="1:17">
      <c r="A840" s="1496"/>
      <c r="B840" s="12">
        <v>4</v>
      </c>
      <c r="C840" s="244" t="s">
        <v>246</v>
      </c>
      <c r="D840" s="237">
        <v>12</v>
      </c>
      <c r="E840" s="237">
        <v>1962</v>
      </c>
      <c r="F840" s="255">
        <v>5.74</v>
      </c>
      <c r="G840" s="553">
        <v>1.1669099999999999</v>
      </c>
      <c r="H840" s="255">
        <v>1.92</v>
      </c>
      <c r="I840" s="553">
        <v>2.653076</v>
      </c>
      <c r="J840" s="238">
        <v>533.5</v>
      </c>
      <c r="K840" s="1061">
        <v>2.653076</v>
      </c>
      <c r="L840" s="238">
        <v>533.5</v>
      </c>
      <c r="M840" s="558">
        <f t="shared" si="66"/>
        <v>4.9729634489222114E-3</v>
      </c>
      <c r="N840" s="465">
        <v>58.86</v>
      </c>
      <c r="O840" s="239">
        <f t="shared" si="67"/>
        <v>0.29270862860356134</v>
      </c>
      <c r="P840" s="239">
        <f t="shared" si="68"/>
        <v>298.37780693533267</v>
      </c>
      <c r="Q840" s="240">
        <f t="shared" si="69"/>
        <v>17.56251771621368</v>
      </c>
    </row>
    <row r="841" spans="1:17">
      <c r="A841" s="1496"/>
      <c r="B841" s="12">
        <v>5</v>
      </c>
      <c r="C841" s="244" t="s">
        <v>247</v>
      </c>
      <c r="D841" s="237">
        <v>12</v>
      </c>
      <c r="E841" s="237">
        <v>1962</v>
      </c>
      <c r="F841" s="255">
        <v>4.79</v>
      </c>
      <c r="G841" s="553">
        <v>1.140266</v>
      </c>
      <c r="H841" s="255">
        <v>1.92</v>
      </c>
      <c r="I841" s="553">
        <v>1.729724</v>
      </c>
      <c r="J841" s="255">
        <v>528.27</v>
      </c>
      <c r="K841" s="1061">
        <v>1.729724</v>
      </c>
      <c r="L841" s="255">
        <v>528.27</v>
      </c>
      <c r="M841" s="558">
        <f t="shared" si="66"/>
        <v>3.2743180570541583E-3</v>
      </c>
      <c r="N841" s="465">
        <v>58.86</v>
      </c>
      <c r="O841" s="239">
        <f t="shared" si="67"/>
        <v>0.19272636083820777</v>
      </c>
      <c r="P841" s="239">
        <f t="shared" si="68"/>
        <v>196.4590834232495</v>
      </c>
      <c r="Q841" s="240">
        <f t="shared" si="69"/>
        <v>11.563581650292466</v>
      </c>
    </row>
    <row r="842" spans="1:17">
      <c r="A842" s="1496"/>
      <c r="B842" s="12">
        <v>6</v>
      </c>
      <c r="C842" s="244" t="s">
        <v>248</v>
      </c>
      <c r="D842" s="237">
        <v>12</v>
      </c>
      <c r="E842" s="237">
        <v>1962</v>
      </c>
      <c r="F842" s="255">
        <v>5.72</v>
      </c>
      <c r="G842" s="553">
        <v>0.95441600000000004</v>
      </c>
      <c r="H842" s="255">
        <v>1.92</v>
      </c>
      <c r="I842" s="553">
        <v>2.84558</v>
      </c>
      <c r="J842" s="255">
        <v>533.70000000000005</v>
      </c>
      <c r="K842" s="1061">
        <v>2.84558</v>
      </c>
      <c r="L842" s="255">
        <v>533.70000000000005</v>
      </c>
      <c r="M842" s="558">
        <f t="shared" si="66"/>
        <v>5.3317968896383731E-3</v>
      </c>
      <c r="N842" s="465">
        <v>58.86</v>
      </c>
      <c r="O842" s="239">
        <f t="shared" si="67"/>
        <v>0.31382956492411462</v>
      </c>
      <c r="P842" s="239">
        <f t="shared" si="68"/>
        <v>319.90781337830242</v>
      </c>
      <c r="Q842" s="240">
        <f t="shared" si="69"/>
        <v>18.829773895446877</v>
      </c>
    </row>
    <row r="843" spans="1:17">
      <c r="A843" s="1496"/>
      <c r="B843" s="12">
        <v>7</v>
      </c>
      <c r="C843" s="244" t="s">
        <v>249</v>
      </c>
      <c r="D843" s="237">
        <v>12</v>
      </c>
      <c r="E843" s="237">
        <v>1963</v>
      </c>
      <c r="F843" s="255">
        <v>4.5599999999999996</v>
      </c>
      <c r="G843" s="553">
        <v>0.808504</v>
      </c>
      <c r="H843" s="255">
        <v>1.92</v>
      </c>
      <c r="I843" s="553">
        <v>1.8314999999999999</v>
      </c>
      <c r="J843" s="255">
        <v>532.45000000000005</v>
      </c>
      <c r="K843" s="1061">
        <v>1.8314999999999999</v>
      </c>
      <c r="L843" s="255">
        <v>532.45000000000005</v>
      </c>
      <c r="M843" s="558">
        <f t="shared" si="66"/>
        <v>3.439759601840548E-3</v>
      </c>
      <c r="N843" s="465">
        <v>58.86</v>
      </c>
      <c r="O843" s="239">
        <f t="shared" si="67"/>
        <v>0.20246425016433464</v>
      </c>
      <c r="P843" s="239">
        <f t="shared" si="68"/>
        <v>206.38557611043288</v>
      </c>
      <c r="Q843" s="240">
        <f t="shared" si="69"/>
        <v>12.147855009860079</v>
      </c>
    </row>
    <row r="844" spans="1:17">
      <c r="A844" s="1496"/>
      <c r="B844" s="12">
        <v>8</v>
      </c>
      <c r="C844" s="244" t="s">
        <v>250</v>
      </c>
      <c r="D844" s="237">
        <v>55</v>
      </c>
      <c r="E844" s="237">
        <v>1966</v>
      </c>
      <c r="F844" s="255">
        <v>24.3</v>
      </c>
      <c r="G844" s="553">
        <v>4.1368419999999997</v>
      </c>
      <c r="H844" s="255">
        <v>8.8000000000000007</v>
      </c>
      <c r="I844" s="553">
        <v>11.363160000000001</v>
      </c>
      <c r="J844" s="255">
        <v>2564.02</v>
      </c>
      <c r="K844" s="1061">
        <v>11.363160000000001</v>
      </c>
      <c r="L844" s="255">
        <v>2564.02</v>
      </c>
      <c r="M844" s="558">
        <f t="shared" si="66"/>
        <v>4.4317751031583219E-3</v>
      </c>
      <c r="N844" s="465">
        <v>58.86</v>
      </c>
      <c r="O844" s="239">
        <f t="shared" si="67"/>
        <v>0.26085428257189885</v>
      </c>
      <c r="P844" s="239">
        <f t="shared" si="68"/>
        <v>265.90650618949934</v>
      </c>
      <c r="Q844" s="240">
        <f t="shared" si="69"/>
        <v>15.651256954313931</v>
      </c>
    </row>
    <row r="845" spans="1:17">
      <c r="A845" s="1496"/>
      <c r="B845" s="12">
        <v>9</v>
      </c>
      <c r="C845" s="244" t="s">
        <v>251</v>
      </c>
      <c r="D845" s="237">
        <v>12</v>
      </c>
      <c r="E845" s="237">
        <v>1983</v>
      </c>
      <c r="F845" s="465">
        <v>6.9320000000000004</v>
      </c>
      <c r="G845" s="553"/>
      <c r="H845" s="255"/>
      <c r="I845" s="465">
        <v>6.9320000000000004</v>
      </c>
      <c r="J845" s="255">
        <v>762.17</v>
      </c>
      <c r="K845" s="1212">
        <v>6.9320000000000004</v>
      </c>
      <c r="L845" s="255">
        <v>762.17</v>
      </c>
      <c r="M845" s="558">
        <f t="shared" si="66"/>
        <v>9.0950837739611906E-3</v>
      </c>
      <c r="N845" s="465">
        <v>58.86</v>
      </c>
      <c r="O845" s="239">
        <f t="shared" si="67"/>
        <v>0.53533663093535566</v>
      </c>
      <c r="P845" s="239">
        <f t="shared" si="68"/>
        <v>545.70502643767145</v>
      </c>
      <c r="Q845" s="240">
        <f t="shared" si="69"/>
        <v>32.120197856121337</v>
      </c>
    </row>
    <row r="846" spans="1:17">
      <c r="A846" s="1496"/>
      <c r="B846" s="12">
        <v>10</v>
      </c>
      <c r="C846" s="244" t="s">
        <v>252</v>
      </c>
      <c r="D846" s="237">
        <v>60</v>
      </c>
      <c r="E846" s="237">
        <v>1986</v>
      </c>
      <c r="F846" s="255">
        <v>30.49</v>
      </c>
      <c r="G846" s="553">
        <v>6.4967040000000003</v>
      </c>
      <c r="H846" s="255">
        <v>9.2799999999999994</v>
      </c>
      <c r="I846" s="553">
        <v>14.722910000000001</v>
      </c>
      <c r="J846" s="255">
        <v>3808.22</v>
      </c>
      <c r="K846" s="1061">
        <v>14.722910000000001</v>
      </c>
      <c r="L846" s="255">
        <v>3808.22</v>
      </c>
      <c r="M846" s="558">
        <f t="shared" si="66"/>
        <v>3.8660870432905667E-3</v>
      </c>
      <c r="N846" s="465">
        <v>58.86</v>
      </c>
      <c r="O846" s="239">
        <f t="shared" si="67"/>
        <v>0.22755788336808275</v>
      </c>
      <c r="P846" s="239">
        <f t="shared" si="68"/>
        <v>231.96522259743398</v>
      </c>
      <c r="Q846" s="240">
        <f t="shared" si="69"/>
        <v>13.653473002084965</v>
      </c>
    </row>
    <row r="847" spans="1:17">
      <c r="A847" s="1496"/>
      <c r="B847" s="12">
        <v>11</v>
      </c>
      <c r="C847" s="244" t="s">
        <v>253</v>
      </c>
      <c r="D847" s="237">
        <v>60</v>
      </c>
      <c r="E847" s="237">
        <v>1968</v>
      </c>
      <c r="F847" s="255">
        <v>22.2</v>
      </c>
      <c r="G847" s="553">
        <v>4.6378219999999999</v>
      </c>
      <c r="H847" s="255">
        <v>9.6</v>
      </c>
      <c r="I847" s="553">
        <v>7.9617930000000001</v>
      </c>
      <c r="J847" s="255">
        <v>2726.22</v>
      </c>
      <c r="K847" s="1061">
        <v>7.9617930000000001</v>
      </c>
      <c r="L847" s="255">
        <v>2726.22</v>
      </c>
      <c r="M847" s="558">
        <f t="shared" si="66"/>
        <v>2.9204513942381761E-3</v>
      </c>
      <c r="N847" s="465">
        <v>58.86</v>
      </c>
      <c r="O847" s="239">
        <f t="shared" si="67"/>
        <v>0.17189776906485904</v>
      </c>
      <c r="P847" s="239">
        <f t="shared" si="68"/>
        <v>175.22708365429057</v>
      </c>
      <c r="Q847" s="240">
        <f t="shared" si="69"/>
        <v>10.313866143891543</v>
      </c>
    </row>
    <row r="848" spans="1:17">
      <c r="A848" s="1496"/>
      <c r="B848" s="12">
        <v>12</v>
      </c>
      <c r="C848" s="244" t="s">
        <v>258</v>
      </c>
      <c r="D848" s="237">
        <v>60</v>
      </c>
      <c r="E848" s="237">
        <v>1980</v>
      </c>
      <c r="F848" s="255">
        <v>26.41</v>
      </c>
      <c r="G848" s="553">
        <v>6.0234620000000003</v>
      </c>
      <c r="H848" s="255">
        <v>9.44</v>
      </c>
      <c r="I848" s="553">
        <v>10.93878</v>
      </c>
      <c r="J848" s="238">
        <v>3117.83</v>
      </c>
      <c r="K848" s="1061">
        <v>10.93878</v>
      </c>
      <c r="L848" s="238">
        <v>3117.83</v>
      </c>
      <c r="M848" s="558">
        <f t="shared" si="66"/>
        <v>3.5084594092686257E-3</v>
      </c>
      <c r="N848" s="465">
        <v>58.86</v>
      </c>
      <c r="O848" s="239">
        <f t="shared" si="67"/>
        <v>0.2065079208295513</v>
      </c>
      <c r="P848" s="239">
        <f t="shared" si="68"/>
        <v>210.50756455611756</v>
      </c>
      <c r="Q848" s="240">
        <f t="shared" si="69"/>
        <v>12.390475249773077</v>
      </c>
    </row>
    <row r="849" spans="1:17" ht="12" thickBot="1">
      <c r="A849" s="1496"/>
      <c r="B849" s="12">
        <v>13</v>
      </c>
      <c r="C849" s="246" t="s">
        <v>503</v>
      </c>
      <c r="D849" s="247">
        <v>24</v>
      </c>
      <c r="E849" s="247">
        <v>1991</v>
      </c>
      <c r="F849" s="249">
        <v>9.68</v>
      </c>
      <c r="G849" s="1213">
        <v>1.826055</v>
      </c>
      <c r="H849" s="249">
        <v>3.84</v>
      </c>
      <c r="I849" s="1213">
        <v>4.0138999999999996</v>
      </c>
      <c r="J849" s="249">
        <v>1163.97</v>
      </c>
      <c r="K849" s="1214">
        <v>4.0138999999999996</v>
      </c>
      <c r="L849" s="249">
        <v>1163.97</v>
      </c>
      <c r="M849" s="1215">
        <f t="shared" si="66"/>
        <v>3.4484565753412884E-3</v>
      </c>
      <c r="N849" s="466">
        <v>58.86</v>
      </c>
      <c r="O849" s="250">
        <f t="shared" si="67"/>
        <v>0.20297615402458824</v>
      </c>
      <c r="P849" s="250">
        <f t="shared" si="68"/>
        <v>206.90739452047731</v>
      </c>
      <c r="Q849" s="251">
        <f t="shared" si="69"/>
        <v>12.178569241475294</v>
      </c>
    </row>
    <row r="850" spans="1:17" ht="12.75" customHeight="1">
      <c r="A850" s="1557" t="s">
        <v>505</v>
      </c>
      <c r="B850" s="171">
        <v>1</v>
      </c>
      <c r="C850" s="262" t="s">
        <v>238</v>
      </c>
      <c r="D850" s="241">
        <v>45</v>
      </c>
      <c r="E850" s="241">
        <v>1995</v>
      </c>
      <c r="F850" s="1216">
        <v>53.53</v>
      </c>
      <c r="G850" s="1217">
        <v>4.7301169999999999</v>
      </c>
      <c r="H850" s="1218">
        <v>6.7733350000000003</v>
      </c>
      <c r="I850" s="1219">
        <v>42.02655</v>
      </c>
      <c r="J850" s="1216">
        <v>2837.16</v>
      </c>
      <c r="K850" s="1220">
        <v>42.02655</v>
      </c>
      <c r="L850" s="1216">
        <v>2837.16</v>
      </c>
      <c r="M850" s="1221">
        <f t="shared" si="66"/>
        <v>1.4812893879795289E-2</v>
      </c>
      <c r="N850" s="1222">
        <v>58.86</v>
      </c>
      <c r="O850" s="785">
        <f t="shared" si="67"/>
        <v>0.87188693376475068</v>
      </c>
      <c r="P850" s="785">
        <f t="shared" si="68"/>
        <v>888.77363278771736</v>
      </c>
      <c r="Q850" s="786">
        <f t="shared" si="69"/>
        <v>52.31321602588504</v>
      </c>
    </row>
    <row r="851" spans="1:17">
      <c r="A851" s="1558"/>
      <c r="B851" s="168">
        <v>2</v>
      </c>
      <c r="C851" s="252" t="s">
        <v>240</v>
      </c>
      <c r="D851" s="163">
        <v>45</v>
      </c>
      <c r="E851" s="163">
        <v>1992</v>
      </c>
      <c r="F851" s="254">
        <v>49.62</v>
      </c>
      <c r="G851" s="1223">
        <v>5.1974499999999999</v>
      </c>
      <c r="H851" s="242">
        <v>7.2</v>
      </c>
      <c r="I851" s="1223">
        <v>37.222549999999998</v>
      </c>
      <c r="J851" s="254">
        <v>2843.99</v>
      </c>
      <c r="K851" s="1224">
        <v>37.222549999999998</v>
      </c>
      <c r="L851" s="254">
        <v>2843.99</v>
      </c>
      <c r="M851" s="1225">
        <f t="shared" si="66"/>
        <v>1.308814376984448E-2</v>
      </c>
      <c r="N851" s="1226">
        <v>58.86</v>
      </c>
      <c r="O851" s="164">
        <f t="shared" si="67"/>
        <v>0.77036814229304607</v>
      </c>
      <c r="P851" s="164">
        <f t="shared" si="68"/>
        <v>785.28862619066877</v>
      </c>
      <c r="Q851" s="165">
        <f t="shared" si="69"/>
        <v>46.222088537582763</v>
      </c>
    </row>
    <row r="852" spans="1:17">
      <c r="A852" s="1558"/>
      <c r="B852" s="168">
        <v>3</v>
      </c>
      <c r="C852" s="252" t="s">
        <v>242</v>
      </c>
      <c r="D852" s="163">
        <v>45</v>
      </c>
      <c r="E852" s="163">
        <v>1993</v>
      </c>
      <c r="F852" s="254">
        <v>60.63</v>
      </c>
      <c r="G852" s="1223">
        <v>6.1275199999999996</v>
      </c>
      <c r="H852" s="254">
        <v>7.04</v>
      </c>
      <c r="I852" s="1223">
        <v>47.462479999999999</v>
      </c>
      <c r="J852" s="242">
        <v>2913.8</v>
      </c>
      <c r="K852" s="1224">
        <v>47.462479999999999</v>
      </c>
      <c r="L852" s="242">
        <v>2913.8</v>
      </c>
      <c r="M852" s="1225">
        <f t="shared" si="66"/>
        <v>1.6288859908023885E-2</v>
      </c>
      <c r="N852" s="1226">
        <v>58.86</v>
      </c>
      <c r="O852" s="164">
        <f t="shared" si="67"/>
        <v>0.95876229418628578</v>
      </c>
      <c r="P852" s="164">
        <f t="shared" si="68"/>
        <v>977.33159448143306</v>
      </c>
      <c r="Q852" s="165">
        <f t="shared" si="69"/>
        <v>57.525737651177145</v>
      </c>
    </row>
    <row r="853" spans="1:17">
      <c r="A853" s="1558"/>
      <c r="B853" s="168">
        <v>4</v>
      </c>
      <c r="C853" s="252" t="s">
        <v>243</v>
      </c>
      <c r="D853" s="163">
        <v>45</v>
      </c>
      <c r="E853" s="163">
        <v>1997</v>
      </c>
      <c r="F853" s="254">
        <v>48.58</v>
      </c>
      <c r="G853" s="1223">
        <v>4.2329999999999997</v>
      </c>
      <c r="H853" s="254">
        <v>7.04</v>
      </c>
      <c r="I853" s="1223">
        <v>37.307000000000002</v>
      </c>
      <c r="J853" s="242">
        <v>2895.9</v>
      </c>
      <c r="K853" s="1224">
        <v>37.307000000000002</v>
      </c>
      <c r="L853" s="242">
        <v>2895.9</v>
      </c>
      <c r="M853" s="1225">
        <f t="shared" si="66"/>
        <v>1.2882696225698402E-2</v>
      </c>
      <c r="N853" s="1226">
        <v>58.86</v>
      </c>
      <c r="O853" s="164">
        <f t="shared" si="67"/>
        <v>0.75827549984460796</v>
      </c>
      <c r="P853" s="164">
        <f t="shared" si="68"/>
        <v>772.96177354190411</v>
      </c>
      <c r="Q853" s="165">
        <f t="shared" si="69"/>
        <v>45.496529990676478</v>
      </c>
    </row>
    <row r="854" spans="1:17">
      <c r="A854" s="1558"/>
      <c r="B854" s="168">
        <v>5</v>
      </c>
      <c r="C854" s="252" t="s">
        <v>254</v>
      </c>
      <c r="D854" s="163">
        <v>50</v>
      </c>
      <c r="E854" s="163">
        <v>1975</v>
      </c>
      <c r="F854" s="254">
        <v>40.549999999999997</v>
      </c>
      <c r="G854" s="1223">
        <v>3.6720000000000002</v>
      </c>
      <c r="H854" s="254">
        <v>7.68</v>
      </c>
      <c r="I854" s="1223">
        <v>29.198</v>
      </c>
      <c r="J854" s="254">
        <v>2485.16</v>
      </c>
      <c r="K854" s="1224">
        <v>29.198</v>
      </c>
      <c r="L854" s="254">
        <v>2485.16</v>
      </c>
      <c r="M854" s="1225">
        <f t="shared" si="66"/>
        <v>1.1748941718038275E-2</v>
      </c>
      <c r="N854" s="1226">
        <v>58.86</v>
      </c>
      <c r="O854" s="164">
        <f t="shared" si="67"/>
        <v>0.69154270952373287</v>
      </c>
      <c r="P854" s="164">
        <f t="shared" si="68"/>
        <v>704.93650308229644</v>
      </c>
      <c r="Q854" s="165">
        <f t="shared" si="69"/>
        <v>41.492562571423974</v>
      </c>
    </row>
    <row r="855" spans="1:17" ht="12.75" customHeight="1">
      <c r="A855" s="1558"/>
      <c r="B855" s="168">
        <v>6</v>
      </c>
      <c r="C855" s="252" t="s">
        <v>255</v>
      </c>
      <c r="D855" s="163">
        <v>30</v>
      </c>
      <c r="E855" s="163">
        <v>1992</v>
      </c>
      <c r="F855" s="254">
        <v>28.59</v>
      </c>
      <c r="G855" s="1223">
        <v>3.39202</v>
      </c>
      <c r="H855" s="242">
        <v>4.8</v>
      </c>
      <c r="I855" s="1223">
        <v>20.39798</v>
      </c>
      <c r="J855" s="254">
        <v>1576.72</v>
      </c>
      <c r="K855" s="1224">
        <v>20.39798</v>
      </c>
      <c r="L855" s="254">
        <v>1576.72</v>
      </c>
      <c r="M855" s="1225">
        <f t="shared" si="66"/>
        <v>1.2936970419605256E-2</v>
      </c>
      <c r="N855" s="1226">
        <v>58.86</v>
      </c>
      <c r="O855" s="164">
        <f t="shared" si="67"/>
        <v>0.76147007889796536</v>
      </c>
      <c r="P855" s="164">
        <f t="shared" si="68"/>
        <v>776.2182251763154</v>
      </c>
      <c r="Q855" s="165">
        <f t="shared" si="69"/>
        <v>45.688204733877924</v>
      </c>
    </row>
    <row r="856" spans="1:17">
      <c r="A856" s="1558"/>
      <c r="B856" s="168">
        <v>7</v>
      </c>
      <c r="C856" s="252" t="s">
        <v>256</v>
      </c>
      <c r="D856" s="163">
        <v>30</v>
      </c>
      <c r="E856" s="163">
        <v>1992</v>
      </c>
      <c r="F856" s="254">
        <v>30.18</v>
      </c>
      <c r="G856" s="1223">
        <v>4.5409300000000004</v>
      </c>
      <c r="H856" s="254">
        <v>4.6399999999999997</v>
      </c>
      <c r="I856" s="1223">
        <v>20.99907</v>
      </c>
      <c r="J856" s="254">
        <v>1519.17</v>
      </c>
      <c r="K856" s="1224">
        <v>20.99907</v>
      </c>
      <c r="L856" s="254">
        <v>1519.17</v>
      </c>
      <c r="M856" s="1225">
        <f t="shared" si="66"/>
        <v>1.3822725567250537E-2</v>
      </c>
      <c r="N856" s="1226">
        <v>58.86</v>
      </c>
      <c r="O856" s="164">
        <f t="shared" si="67"/>
        <v>0.81360562688836657</v>
      </c>
      <c r="P856" s="164">
        <f t="shared" si="68"/>
        <v>829.36353403503233</v>
      </c>
      <c r="Q856" s="165">
        <f t="shared" si="69"/>
        <v>48.816337613301997</v>
      </c>
    </row>
    <row r="857" spans="1:17">
      <c r="A857" s="1558"/>
      <c r="B857" s="168">
        <v>8</v>
      </c>
      <c r="C857" s="252" t="s">
        <v>257</v>
      </c>
      <c r="D857" s="163">
        <v>40</v>
      </c>
      <c r="E857" s="163">
        <v>1973</v>
      </c>
      <c r="F857" s="254">
        <v>42.14</v>
      </c>
      <c r="G857" s="1223">
        <v>4.2126700000000001</v>
      </c>
      <c r="H857" s="254">
        <v>6.16</v>
      </c>
      <c r="I857" s="1223">
        <v>31.767330000000001</v>
      </c>
      <c r="J857" s="242">
        <v>2567.4</v>
      </c>
      <c r="K857" s="1224">
        <v>31.767330000000001</v>
      </c>
      <c r="L857" s="242">
        <v>2567.4</v>
      </c>
      <c r="M857" s="1225">
        <f t="shared" si="66"/>
        <v>1.2373346576302874E-2</v>
      </c>
      <c r="N857" s="1226">
        <v>58.86</v>
      </c>
      <c r="O857" s="164">
        <f t="shared" si="67"/>
        <v>0.72829517948118716</v>
      </c>
      <c r="P857" s="164">
        <f t="shared" si="68"/>
        <v>742.40079457817239</v>
      </c>
      <c r="Q857" s="165">
        <f t="shared" si="69"/>
        <v>43.697710768871232</v>
      </c>
    </row>
    <row r="858" spans="1:17">
      <c r="A858" s="1558"/>
      <c r="B858" s="168"/>
      <c r="C858" s="252" t="s">
        <v>259</v>
      </c>
      <c r="D858" s="163">
        <v>60</v>
      </c>
      <c r="E858" s="163">
        <v>1974</v>
      </c>
      <c r="F858" s="254">
        <v>53.11</v>
      </c>
      <c r="G858" s="1223">
        <v>4.5404739999999997</v>
      </c>
      <c r="H858" s="242">
        <v>9.6</v>
      </c>
      <c r="I858" s="1223">
        <v>38.969529999999999</v>
      </c>
      <c r="J858" s="254">
        <v>3118.24</v>
      </c>
      <c r="K858" s="1224">
        <v>38.969529999999999</v>
      </c>
      <c r="L858" s="254">
        <v>3118.24</v>
      </c>
      <c r="M858" s="1225">
        <f t="shared" si="66"/>
        <v>1.2497283724152087E-2</v>
      </c>
      <c r="N858" s="1226">
        <v>58.86</v>
      </c>
      <c r="O858" s="164">
        <f t="shared" si="67"/>
        <v>0.73559012000359181</v>
      </c>
      <c r="P858" s="164">
        <f t="shared" si="68"/>
        <v>749.83702344912524</v>
      </c>
      <c r="Q858" s="165">
        <f t="shared" si="69"/>
        <v>44.135407200215511</v>
      </c>
    </row>
    <row r="859" spans="1:17">
      <c r="A859" s="1558"/>
      <c r="B859" s="168"/>
      <c r="C859" s="252" t="s">
        <v>263</v>
      </c>
      <c r="D859" s="163">
        <v>85</v>
      </c>
      <c r="E859" s="163">
        <v>1970</v>
      </c>
      <c r="F859" s="254">
        <v>41.23</v>
      </c>
      <c r="G859" s="1223">
        <v>11.592230000000001</v>
      </c>
      <c r="H859" s="242">
        <v>11.333310000000001</v>
      </c>
      <c r="I859" s="1223">
        <v>18.302600000000002</v>
      </c>
      <c r="J859" s="254">
        <v>3789.83</v>
      </c>
      <c r="K859" s="1224">
        <v>18.302600000000002</v>
      </c>
      <c r="L859" s="254">
        <v>3789.83</v>
      </c>
      <c r="M859" s="1225">
        <f t="shared" si="66"/>
        <v>4.8293986801518805E-3</v>
      </c>
      <c r="N859" s="1226">
        <v>58.86</v>
      </c>
      <c r="O859" s="164">
        <f t="shared" si="67"/>
        <v>0.28425840631373966</v>
      </c>
      <c r="P859" s="164">
        <f t="shared" si="68"/>
        <v>289.76392080911285</v>
      </c>
      <c r="Q859" s="165">
        <f t="shared" si="69"/>
        <v>17.055504378824381</v>
      </c>
    </row>
    <row r="860" spans="1:17">
      <c r="A860" s="1558"/>
      <c r="B860" s="168"/>
      <c r="C860" s="252" t="s">
        <v>265</v>
      </c>
      <c r="D860" s="163">
        <v>60</v>
      </c>
      <c r="E860" s="163">
        <v>1981</v>
      </c>
      <c r="F860" s="254">
        <v>64.930000000000007</v>
      </c>
      <c r="G860" s="1223">
        <v>5.36158</v>
      </c>
      <c r="H860" s="242">
        <v>9.6</v>
      </c>
      <c r="I860" s="1223">
        <v>49.968420000000002</v>
      </c>
      <c r="J860" s="254">
        <v>3122.77</v>
      </c>
      <c r="K860" s="1224">
        <v>49.968409999999999</v>
      </c>
      <c r="L860" s="254">
        <v>3122.77</v>
      </c>
      <c r="M860" s="1225">
        <f t="shared" si="66"/>
        <v>1.6001309734626629E-2</v>
      </c>
      <c r="N860" s="1226">
        <v>58.86</v>
      </c>
      <c r="O860" s="164">
        <f t="shared" si="67"/>
        <v>0.94183709098012336</v>
      </c>
      <c r="P860" s="164">
        <f t="shared" si="68"/>
        <v>960.07858407759761</v>
      </c>
      <c r="Q860" s="165">
        <f t="shared" si="69"/>
        <v>56.510225458807405</v>
      </c>
    </row>
    <row r="861" spans="1:17" ht="12" thickBot="1">
      <c r="A861" s="1559"/>
      <c r="B861" s="175"/>
      <c r="C861" s="1232" t="s">
        <v>260</v>
      </c>
      <c r="D861" s="1233">
        <v>100</v>
      </c>
      <c r="E861" s="1233">
        <v>1973</v>
      </c>
      <c r="F861" s="1234">
        <v>58.52</v>
      </c>
      <c r="G861" s="1235">
        <v>6.2041139999999997</v>
      </c>
      <c r="H861" s="1236">
        <v>16</v>
      </c>
      <c r="I861" s="1235">
        <v>36.315890000000003</v>
      </c>
      <c r="J861" s="1237">
        <v>3676.85</v>
      </c>
      <c r="K861" s="1238">
        <v>36.315890000000003</v>
      </c>
      <c r="L861" s="1237">
        <v>3676.85</v>
      </c>
      <c r="M861" s="1239">
        <f t="shared" si="66"/>
        <v>9.8769027836327298E-3</v>
      </c>
      <c r="N861" s="1240">
        <v>58.86</v>
      </c>
      <c r="O861" s="1241">
        <f t="shared" si="67"/>
        <v>0.58135449784462245</v>
      </c>
      <c r="P861" s="1241">
        <f t="shared" si="68"/>
        <v>592.61416701796384</v>
      </c>
      <c r="Q861" s="1242">
        <f t="shared" si="69"/>
        <v>34.88126987067735</v>
      </c>
    </row>
    <row r="862" spans="1:17" ht="12.75" customHeight="1">
      <c r="A862" s="1560" t="s">
        <v>499</v>
      </c>
      <c r="B862" s="184">
        <v>1</v>
      </c>
      <c r="C862" s="1910" t="s">
        <v>261</v>
      </c>
      <c r="D862" s="1911">
        <v>50</v>
      </c>
      <c r="E862" s="1911">
        <v>1988</v>
      </c>
      <c r="F862" s="1913">
        <v>53.08</v>
      </c>
      <c r="G862" s="2038">
        <v>4.1032500000000001</v>
      </c>
      <c r="H862" s="1913">
        <v>7.84</v>
      </c>
      <c r="I862" s="2038">
        <v>41.136749999999999</v>
      </c>
      <c r="J862" s="1913">
        <v>2389.81</v>
      </c>
      <c r="K862" s="2039">
        <v>41.136749999999999</v>
      </c>
      <c r="L862" s="1913">
        <v>2389.81</v>
      </c>
      <c r="M862" s="2040">
        <f t="shared" si="66"/>
        <v>1.7213397717810202E-2</v>
      </c>
      <c r="N862" s="1912">
        <v>58.86</v>
      </c>
      <c r="O862" s="2041">
        <f t="shared" si="67"/>
        <v>1.0131805896703086</v>
      </c>
      <c r="P862" s="2041">
        <f t="shared" si="68"/>
        <v>1032.8038630686121</v>
      </c>
      <c r="Q862" s="2042">
        <f t="shared" si="69"/>
        <v>60.79083538021851</v>
      </c>
    </row>
    <row r="863" spans="1:17">
      <c r="A863" s="1561"/>
      <c r="B863" s="179">
        <v>2</v>
      </c>
      <c r="C863" s="1914" t="s">
        <v>262</v>
      </c>
      <c r="D863" s="1915">
        <v>60</v>
      </c>
      <c r="E863" s="1915">
        <v>1985</v>
      </c>
      <c r="F863" s="1917">
        <v>80.260000000000005</v>
      </c>
      <c r="G863" s="2043">
        <v>6.3463599999999998</v>
      </c>
      <c r="H863" s="1917">
        <v>9.36</v>
      </c>
      <c r="I863" s="2043">
        <v>64.553640000000001</v>
      </c>
      <c r="J863" s="1917">
        <v>3912.05</v>
      </c>
      <c r="K863" s="2044">
        <v>64.553640000000001</v>
      </c>
      <c r="L863" s="1917">
        <v>3912.05</v>
      </c>
      <c r="M863" s="2045">
        <f t="shared" si="66"/>
        <v>1.6501230812489616E-2</v>
      </c>
      <c r="N863" s="1916">
        <v>58.86</v>
      </c>
      <c r="O863" s="2046">
        <f t="shared" si="67"/>
        <v>0.97126244562313879</v>
      </c>
      <c r="P863" s="2046">
        <f t="shared" si="68"/>
        <v>990.07384874937702</v>
      </c>
      <c r="Q863" s="1918">
        <f t="shared" si="69"/>
        <v>58.275746737388324</v>
      </c>
    </row>
    <row r="864" spans="1:17">
      <c r="A864" s="1561"/>
      <c r="B864" s="179">
        <v>3</v>
      </c>
      <c r="C864" s="1914" t="s">
        <v>241</v>
      </c>
      <c r="D864" s="1915">
        <v>20</v>
      </c>
      <c r="E864" s="1915">
        <v>1994</v>
      </c>
      <c r="F864" s="1917">
        <v>22.29</v>
      </c>
      <c r="G864" s="2043">
        <v>1.9148499999999999</v>
      </c>
      <c r="H864" s="1917">
        <v>2.72</v>
      </c>
      <c r="I864" s="2043">
        <v>17.655149999999999</v>
      </c>
      <c r="J864" s="1917">
        <v>1120.8599999999999</v>
      </c>
      <c r="K864" s="2044">
        <v>17.655149999999999</v>
      </c>
      <c r="L864" s="1917">
        <v>1120.8599999999999</v>
      </c>
      <c r="M864" s="2045">
        <f t="shared" si="66"/>
        <v>1.5751431936191853E-2</v>
      </c>
      <c r="N864" s="1916">
        <v>58.86</v>
      </c>
      <c r="O864" s="2046">
        <f t="shared" si="67"/>
        <v>0.92712928376425241</v>
      </c>
      <c r="P864" s="2046">
        <f t="shared" si="68"/>
        <v>945.08591617151114</v>
      </c>
      <c r="Q864" s="1918">
        <f t="shared" si="69"/>
        <v>55.627757025855146</v>
      </c>
    </row>
    <row r="865" spans="1:17">
      <c r="A865" s="1561"/>
      <c r="B865" s="179">
        <v>4</v>
      </c>
      <c r="C865" s="1914" t="s">
        <v>264</v>
      </c>
      <c r="D865" s="1915">
        <v>85</v>
      </c>
      <c r="E865" s="1915">
        <v>1970</v>
      </c>
      <c r="F865" s="1917">
        <v>80.3</v>
      </c>
      <c r="G865" s="2043">
        <v>7.5773349999999997</v>
      </c>
      <c r="H865" s="243">
        <v>13.6</v>
      </c>
      <c r="I865" s="2043">
        <v>59.122669999999999</v>
      </c>
      <c r="J865" s="1917">
        <v>3839.76</v>
      </c>
      <c r="K865" s="2044">
        <v>59.122669999999999</v>
      </c>
      <c r="L865" s="1917">
        <v>3839.76</v>
      </c>
      <c r="M865" s="2045">
        <f t="shared" si="66"/>
        <v>1.5397490989020147E-2</v>
      </c>
      <c r="N865" s="1916">
        <v>58.86</v>
      </c>
      <c r="O865" s="2046">
        <f t="shared" si="67"/>
        <v>0.90629631961372581</v>
      </c>
      <c r="P865" s="2046">
        <f t="shared" si="68"/>
        <v>923.84945934120879</v>
      </c>
      <c r="Q865" s="1918">
        <f t="shared" si="69"/>
        <v>54.377779176823552</v>
      </c>
    </row>
    <row r="866" spans="1:17">
      <c r="A866" s="1561"/>
      <c r="B866" s="179">
        <v>5</v>
      </c>
      <c r="C866" s="1914" t="s">
        <v>239</v>
      </c>
      <c r="D866" s="1915">
        <v>35</v>
      </c>
      <c r="E866" s="1915">
        <v>1993</v>
      </c>
      <c r="F866" s="1917">
        <v>43.08</v>
      </c>
      <c r="G866" s="2043">
        <v>3.39202</v>
      </c>
      <c r="H866" s="1917">
        <v>5.44</v>
      </c>
      <c r="I866" s="2043">
        <v>34.247979999999998</v>
      </c>
      <c r="J866" s="1917">
        <v>2045.71</v>
      </c>
      <c r="K866" s="2044">
        <v>34.247979999999998</v>
      </c>
      <c r="L866" s="1917">
        <v>2045.71</v>
      </c>
      <c r="M866" s="2045">
        <f t="shared" si="66"/>
        <v>1.6741366078280889E-2</v>
      </c>
      <c r="N866" s="1916">
        <v>58.86</v>
      </c>
      <c r="O866" s="2046">
        <f t="shared" si="67"/>
        <v>0.98539680736761315</v>
      </c>
      <c r="P866" s="2046">
        <f t="shared" si="68"/>
        <v>1004.4819646968534</v>
      </c>
      <c r="Q866" s="1918">
        <f t="shared" si="69"/>
        <v>59.123808442056792</v>
      </c>
    </row>
    <row r="867" spans="1:17">
      <c r="A867" s="1561"/>
      <c r="B867" s="179">
        <v>6</v>
      </c>
      <c r="C867" s="1914" t="s">
        <v>244</v>
      </c>
      <c r="D867" s="1915">
        <v>42</v>
      </c>
      <c r="E867" s="1915">
        <v>1994</v>
      </c>
      <c r="F867" s="1917">
        <v>37.28</v>
      </c>
      <c r="G867" s="2043">
        <v>1.657537</v>
      </c>
      <c r="H867" s="1917">
        <v>5.84</v>
      </c>
      <c r="I867" s="2043">
        <v>29.78246</v>
      </c>
      <c r="J867" s="1917">
        <v>1808.75</v>
      </c>
      <c r="K867" s="2044">
        <v>29.78246</v>
      </c>
      <c r="L867" s="1917">
        <v>1808.75</v>
      </c>
      <c r="M867" s="2045">
        <f t="shared" si="66"/>
        <v>1.6465769177608846E-2</v>
      </c>
      <c r="N867" s="1916">
        <v>58.86</v>
      </c>
      <c r="O867" s="2046">
        <f t="shared" si="67"/>
        <v>0.96917517379405671</v>
      </c>
      <c r="P867" s="2046">
        <f t="shared" si="68"/>
        <v>987.94615065653068</v>
      </c>
      <c r="Q867" s="1918">
        <f t="shared" si="69"/>
        <v>58.150510427643404</v>
      </c>
    </row>
    <row r="868" spans="1:17">
      <c r="A868" s="1561"/>
      <c r="B868" s="179">
        <v>7</v>
      </c>
      <c r="C868" s="2053" t="s">
        <v>507</v>
      </c>
      <c r="D868" s="1915">
        <v>26</v>
      </c>
      <c r="E868" s="2054">
        <v>1998</v>
      </c>
      <c r="F868" s="1917">
        <v>34.72</v>
      </c>
      <c r="G868" s="2043">
        <v>12.036199999999999</v>
      </c>
      <c r="H868" s="1917">
        <v>4.16</v>
      </c>
      <c r="I868" s="2043">
        <v>18.523800000000001</v>
      </c>
      <c r="J868" s="2055">
        <v>1812.2</v>
      </c>
      <c r="K868" s="2056">
        <v>18.523800000000001</v>
      </c>
      <c r="L868" s="1917">
        <v>1812.2</v>
      </c>
      <c r="M868" s="2045">
        <f t="shared" si="66"/>
        <v>1.0221719457013575E-2</v>
      </c>
      <c r="N868" s="1916">
        <v>58.86</v>
      </c>
      <c r="O868" s="2046">
        <f t="shared" si="67"/>
        <v>0.601650407239819</v>
      </c>
      <c r="P868" s="2046">
        <f t="shared" si="68"/>
        <v>613.30316742081459</v>
      </c>
      <c r="Q868" s="1918">
        <f t="shared" si="69"/>
        <v>36.099024434389136</v>
      </c>
    </row>
    <row r="869" spans="1:17" ht="12.75" customHeight="1">
      <c r="A869" s="1561"/>
      <c r="B869" s="179">
        <v>8</v>
      </c>
      <c r="C869" s="167"/>
      <c r="D869" s="179"/>
      <c r="E869" s="179"/>
      <c r="F869" s="618"/>
      <c r="G869" s="1062"/>
      <c r="H869" s="618"/>
      <c r="I869" s="1062"/>
      <c r="J869" s="618"/>
      <c r="K869" s="1063"/>
      <c r="L869" s="618"/>
      <c r="M869" s="1064"/>
      <c r="N869" s="1065"/>
      <c r="O869" s="619"/>
      <c r="P869" s="619"/>
      <c r="Q869" s="620"/>
    </row>
    <row r="870" spans="1:17">
      <c r="A870" s="1561"/>
      <c r="B870" s="179">
        <v>9</v>
      </c>
      <c r="C870" s="167"/>
      <c r="D870" s="179"/>
      <c r="E870" s="179"/>
      <c r="F870" s="618"/>
      <c r="G870" s="1062"/>
      <c r="H870" s="618"/>
      <c r="I870" s="1062"/>
      <c r="J870" s="618"/>
      <c r="K870" s="1063"/>
      <c r="L870" s="618"/>
      <c r="M870" s="1064"/>
      <c r="N870" s="1065"/>
      <c r="O870" s="619"/>
      <c r="P870" s="619"/>
      <c r="Q870" s="620"/>
    </row>
    <row r="871" spans="1:17" ht="12" thickBot="1">
      <c r="A871" s="2057"/>
      <c r="B871" s="199"/>
      <c r="C871" s="1901"/>
      <c r="D871" s="199"/>
      <c r="E871" s="199"/>
      <c r="F871" s="2058"/>
      <c r="G871" s="2059"/>
      <c r="H871" s="2058"/>
      <c r="I871" s="2059"/>
      <c r="J871" s="2060"/>
      <c r="K871" s="2061"/>
      <c r="L871" s="2060"/>
      <c r="M871" s="2062"/>
      <c r="N871" s="2063"/>
      <c r="O871" s="2064"/>
      <c r="P871" s="2064"/>
      <c r="Q871" s="2065"/>
    </row>
    <row r="872" spans="1:17" ht="12.75" customHeight="1">
      <c r="A872" s="2066" t="s">
        <v>506</v>
      </c>
      <c r="B872" s="17">
        <v>1</v>
      </c>
      <c r="C872" s="1919" t="s">
        <v>267</v>
      </c>
      <c r="D872" s="1920">
        <v>8</v>
      </c>
      <c r="E872" s="1920">
        <v>1976</v>
      </c>
      <c r="F872" s="1922">
        <v>8.1</v>
      </c>
      <c r="G872" s="145"/>
      <c r="H872" s="145"/>
      <c r="I872" s="1922">
        <v>8.1</v>
      </c>
      <c r="J872" s="1922">
        <v>404.24</v>
      </c>
      <c r="K872" s="2047">
        <v>8.1</v>
      </c>
      <c r="L872" s="1922">
        <v>404.24</v>
      </c>
      <c r="M872" s="2048">
        <f t="shared" ref="M872:M879" si="70">K872/L872</f>
        <v>2.00376014248961E-2</v>
      </c>
      <c r="N872" s="1921">
        <v>58.86</v>
      </c>
      <c r="O872" s="2049">
        <f t="shared" ref="O872:O879" si="71">M872*N872</f>
        <v>1.1794132198693843</v>
      </c>
      <c r="P872" s="2049">
        <f t="shared" ref="P872:P879" si="72">M872*1000*60</f>
        <v>1202.256085493766</v>
      </c>
      <c r="Q872" s="2050">
        <f t="shared" ref="Q872:Q879" si="73">O872*60</f>
        <v>70.764793192163054</v>
      </c>
    </row>
    <row r="873" spans="1:17">
      <c r="A873" s="1562"/>
      <c r="B873" s="18">
        <v>2</v>
      </c>
      <c r="C873" s="211" t="s">
        <v>268</v>
      </c>
      <c r="D873" s="212">
        <v>9</v>
      </c>
      <c r="E873" s="212">
        <v>1961</v>
      </c>
      <c r="F873" s="215">
        <v>11.33</v>
      </c>
      <c r="G873" s="146"/>
      <c r="H873" s="146"/>
      <c r="I873" s="215">
        <v>11.33</v>
      </c>
      <c r="J873" s="215">
        <v>391.38</v>
      </c>
      <c r="K873" s="2051">
        <v>11.33</v>
      </c>
      <c r="L873" s="215">
        <v>391.38</v>
      </c>
      <c r="M873" s="2052">
        <f t="shared" si="70"/>
        <v>2.8948847667228782E-2</v>
      </c>
      <c r="N873" s="1924">
        <v>58.86</v>
      </c>
      <c r="O873" s="216">
        <f t="shared" si="71"/>
        <v>1.7039291736930862</v>
      </c>
      <c r="P873" s="216">
        <f t="shared" si="72"/>
        <v>1736.930860033727</v>
      </c>
      <c r="Q873" s="217">
        <f t="shared" si="73"/>
        <v>102.23575042158517</v>
      </c>
    </row>
    <row r="874" spans="1:17">
      <c r="A874" s="1562"/>
      <c r="B874" s="18">
        <v>3</v>
      </c>
      <c r="C874" s="211" t="s">
        <v>269</v>
      </c>
      <c r="D874" s="212">
        <v>16</v>
      </c>
      <c r="E874" s="212">
        <v>1964</v>
      </c>
      <c r="F874" s="215">
        <v>15.1</v>
      </c>
      <c r="G874" s="146"/>
      <c r="H874" s="146"/>
      <c r="I874" s="215">
        <v>15.1</v>
      </c>
      <c r="J874" s="215">
        <v>606.77</v>
      </c>
      <c r="K874" s="2051">
        <v>15.1</v>
      </c>
      <c r="L874" s="215">
        <v>606.77</v>
      </c>
      <c r="M874" s="2052">
        <f t="shared" si="70"/>
        <v>2.4885871087891621E-2</v>
      </c>
      <c r="N874" s="1924">
        <v>58.86</v>
      </c>
      <c r="O874" s="216">
        <f t="shared" si="71"/>
        <v>1.4647823722333009</v>
      </c>
      <c r="P874" s="216">
        <f t="shared" si="72"/>
        <v>1493.1522652734973</v>
      </c>
      <c r="Q874" s="217">
        <f t="shared" si="73"/>
        <v>87.88694233399805</v>
      </c>
    </row>
    <row r="875" spans="1:17">
      <c r="A875" s="1562"/>
      <c r="B875" s="18">
        <v>4</v>
      </c>
      <c r="C875" s="211" t="s">
        <v>270</v>
      </c>
      <c r="D875" s="212">
        <v>24</v>
      </c>
      <c r="E875" s="212">
        <v>1960</v>
      </c>
      <c r="F875" s="215">
        <v>20.61</v>
      </c>
      <c r="G875" s="146"/>
      <c r="H875" s="146"/>
      <c r="I875" s="215">
        <v>20.61</v>
      </c>
      <c r="J875" s="215">
        <v>914.41</v>
      </c>
      <c r="K875" s="2051">
        <v>20.61</v>
      </c>
      <c r="L875" s="215">
        <v>914.41</v>
      </c>
      <c r="M875" s="2052">
        <f t="shared" si="70"/>
        <v>2.2539123587887271E-2</v>
      </c>
      <c r="N875" s="1924">
        <v>58.86</v>
      </c>
      <c r="O875" s="216">
        <f t="shared" si="71"/>
        <v>1.3266528143830447</v>
      </c>
      <c r="P875" s="216">
        <f t="shared" si="72"/>
        <v>1352.3474152732363</v>
      </c>
      <c r="Q875" s="217">
        <f t="shared" si="73"/>
        <v>79.59916886298268</v>
      </c>
    </row>
    <row r="876" spans="1:17">
      <c r="A876" s="1562"/>
      <c r="B876" s="18">
        <v>5</v>
      </c>
      <c r="C876" s="211" t="s">
        <v>271</v>
      </c>
      <c r="D876" s="212">
        <v>24</v>
      </c>
      <c r="E876" s="212">
        <v>1961</v>
      </c>
      <c r="F876" s="215">
        <v>24.03</v>
      </c>
      <c r="G876" s="146"/>
      <c r="H876" s="146"/>
      <c r="I876" s="215">
        <v>24.03</v>
      </c>
      <c r="J876" s="215">
        <v>938.58</v>
      </c>
      <c r="K876" s="2051">
        <v>24.03</v>
      </c>
      <c r="L876" s="215">
        <v>938.58</v>
      </c>
      <c r="M876" s="2052">
        <f t="shared" si="70"/>
        <v>2.5602505913188009E-2</v>
      </c>
      <c r="N876" s="1924">
        <v>58.86</v>
      </c>
      <c r="O876" s="216">
        <f t="shared" si="71"/>
        <v>1.5069634980502462</v>
      </c>
      <c r="P876" s="216">
        <f t="shared" si="72"/>
        <v>1536.1503547912805</v>
      </c>
      <c r="Q876" s="217">
        <f t="shared" si="73"/>
        <v>90.417809883014769</v>
      </c>
    </row>
    <row r="877" spans="1:17">
      <c r="A877" s="1562"/>
      <c r="B877" s="18">
        <v>6</v>
      </c>
      <c r="C877" s="211" t="s">
        <v>272</v>
      </c>
      <c r="D877" s="212">
        <v>10</v>
      </c>
      <c r="E877" s="212">
        <v>1938</v>
      </c>
      <c r="F877" s="215">
        <v>8.44</v>
      </c>
      <c r="G877" s="146"/>
      <c r="H877" s="146"/>
      <c r="I877" s="215">
        <v>8.44</v>
      </c>
      <c r="J877" s="215">
        <v>304.82</v>
      </c>
      <c r="K877" s="2051">
        <v>8.44</v>
      </c>
      <c r="L877" s="215">
        <v>304.82</v>
      </c>
      <c r="M877" s="2052">
        <f t="shared" si="70"/>
        <v>2.7688471885046913E-2</v>
      </c>
      <c r="N877" s="1924">
        <v>58.86</v>
      </c>
      <c r="O877" s="216">
        <f t="shared" si="71"/>
        <v>1.6297434551538612</v>
      </c>
      <c r="P877" s="216">
        <f t="shared" si="72"/>
        <v>1661.3083131028147</v>
      </c>
      <c r="Q877" s="217">
        <f t="shared" si="73"/>
        <v>97.784607309231674</v>
      </c>
    </row>
    <row r="878" spans="1:17">
      <c r="A878" s="1562"/>
      <c r="B878" s="18">
        <v>7</v>
      </c>
      <c r="C878" s="211" t="s">
        <v>266</v>
      </c>
      <c r="D878" s="212">
        <v>7</v>
      </c>
      <c r="E878" s="212">
        <v>1955</v>
      </c>
      <c r="F878" s="215">
        <v>7.74</v>
      </c>
      <c r="G878" s="146"/>
      <c r="H878" s="146"/>
      <c r="I878" s="215">
        <v>7.74</v>
      </c>
      <c r="J878" s="215">
        <v>326.22000000000003</v>
      </c>
      <c r="K878" s="2051">
        <v>7.74</v>
      </c>
      <c r="L878" s="215">
        <v>326.22000000000003</v>
      </c>
      <c r="M878" s="2052">
        <f t="shared" si="70"/>
        <v>2.3726319661578076E-2</v>
      </c>
      <c r="N878" s="1924">
        <v>58.86</v>
      </c>
      <c r="O878" s="216">
        <f t="shared" si="71"/>
        <v>1.3965311752804856</v>
      </c>
      <c r="P878" s="216">
        <f t="shared" si="72"/>
        <v>1423.5791796946846</v>
      </c>
      <c r="Q878" s="217">
        <f t="shared" si="73"/>
        <v>83.791870516829135</v>
      </c>
    </row>
    <row r="879" spans="1:17">
      <c r="A879" s="1562"/>
      <c r="B879" s="18">
        <v>8</v>
      </c>
      <c r="C879" s="211" t="s">
        <v>273</v>
      </c>
      <c r="D879" s="212">
        <v>8</v>
      </c>
      <c r="E879" s="212">
        <v>1960</v>
      </c>
      <c r="F879" s="215">
        <v>9.26</v>
      </c>
      <c r="G879" s="146"/>
      <c r="H879" s="146"/>
      <c r="I879" s="215">
        <v>9.26</v>
      </c>
      <c r="J879" s="215">
        <v>288.58</v>
      </c>
      <c r="K879" s="2051">
        <v>9.26</v>
      </c>
      <c r="L879" s="215">
        <v>288.58</v>
      </c>
      <c r="M879" s="2052">
        <f t="shared" si="70"/>
        <v>3.2088155797352552E-2</v>
      </c>
      <c r="N879" s="1924">
        <v>58.86</v>
      </c>
      <c r="O879" s="216">
        <f t="shared" si="71"/>
        <v>1.8887088502321712</v>
      </c>
      <c r="P879" s="216">
        <f t="shared" si="72"/>
        <v>1925.2893478411529</v>
      </c>
      <c r="Q879" s="217">
        <f t="shared" si="73"/>
        <v>113.32253101393027</v>
      </c>
    </row>
    <row r="880" spans="1:17">
      <c r="A880" s="1562"/>
      <c r="B880" s="18"/>
      <c r="C880" s="22"/>
      <c r="D880" s="18"/>
      <c r="E880" s="18"/>
      <c r="F880" s="1230"/>
      <c r="G880" s="1227"/>
      <c r="H880" s="193"/>
      <c r="I880" s="1227"/>
      <c r="J880" s="25"/>
      <c r="K880" s="204"/>
      <c r="L880" s="25"/>
      <c r="M880" s="548"/>
      <c r="N880" s="78"/>
      <c r="O880" s="35"/>
      <c r="P880" s="35"/>
      <c r="Q880" s="36"/>
    </row>
    <row r="881" spans="1:17" ht="12" thickBot="1">
      <c r="A881" s="1563"/>
      <c r="B881" s="19"/>
      <c r="C881" s="23"/>
      <c r="D881" s="19"/>
      <c r="E881" s="19"/>
      <c r="F881" s="1231"/>
      <c r="G881" s="1228"/>
      <c r="H881" s="206"/>
      <c r="I881" s="1228"/>
      <c r="J881" s="27"/>
      <c r="K881" s="207"/>
      <c r="L881" s="27"/>
      <c r="M881" s="549"/>
      <c r="N881" s="205"/>
      <c r="O881" s="37"/>
      <c r="P881" s="37"/>
      <c r="Q881" s="190"/>
    </row>
    <row r="883" spans="1:17" ht="15">
      <c r="A883" s="1419" t="s">
        <v>303</v>
      </c>
      <c r="B883" s="1419"/>
      <c r="C883" s="1419"/>
      <c r="D883" s="1419"/>
      <c r="E883" s="1419"/>
      <c r="F883" s="1419"/>
      <c r="G883" s="1419"/>
      <c r="H883" s="1419"/>
      <c r="I883" s="1419"/>
      <c r="J883" s="1419"/>
      <c r="K883" s="1419"/>
      <c r="L883" s="1419"/>
      <c r="M883" s="1419"/>
      <c r="N883" s="1419"/>
      <c r="O883" s="1419"/>
      <c r="P883" s="1419"/>
      <c r="Q883" s="1419"/>
    </row>
    <row r="884" spans="1:17" ht="13.5" thickBot="1">
      <c r="A884" s="747"/>
      <c r="B884" s="747"/>
      <c r="C884" s="747"/>
      <c r="D884" s="747"/>
      <c r="E884" s="1420" t="s">
        <v>323</v>
      </c>
      <c r="F884" s="1420"/>
      <c r="G884" s="1420"/>
      <c r="H884" s="1420"/>
      <c r="I884" s="747">
        <v>4.4000000000000004</v>
      </c>
      <c r="J884" s="747" t="s">
        <v>322</v>
      </c>
      <c r="K884" s="747" t="s">
        <v>324</v>
      </c>
      <c r="L884" s="747">
        <v>408</v>
      </c>
      <c r="M884" s="747"/>
      <c r="N884" s="747"/>
      <c r="O884" s="747"/>
      <c r="P884" s="747"/>
      <c r="Q884" s="747"/>
    </row>
    <row r="885" spans="1:17" ht="12.75" customHeight="1">
      <c r="A885" s="1421" t="s">
        <v>1</v>
      </c>
      <c r="B885" s="1423" t="s">
        <v>0</v>
      </c>
      <c r="C885" s="1425" t="s">
        <v>2</v>
      </c>
      <c r="D885" s="1425" t="s">
        <v>3</v>
      </c>
      <c r="E885" s="1425" t="s">
        <v>11</v>
      </c>
      <c r="F885" s="1428" t="s">
        <v>12</v>
      </c>
      <c r="G885" s="1429"/>
      <c r="H885" s="1429"/>
      <c r="I885" s="1430"/>
      <c r="J885" s="1425" t="s">
        <v>4</v>
      </c>
      <c r="K885" s="1425" t="s">
        <v>13</v>
      </c>
      <c r="L885" s="1425" t="s">
        <v>5</v>
      </c>
      <c r="M885" s="1425" t="s">
        <v>6</v>
      </c>
      <c r="N885" s="1425" t="s">
        <v>14</v>
      </c>
      <c r="O885" s="1452" t="s">
        <v>15</v>
      </c>
      <c r="P885" s="1425" t="s">
        <v>22</v>
      </c>
      <c r="Q885" s="1433" t="s">
        <v>23</v>
      </c>
    </row>
    <row r="886" spans="1:17" s="2" customFormat="1" ht="33.75">
      <c r="A886" s="1422"/>
      <c r="B886" s="1424"/>
      <c r="C886" s="1426"/>
      <c r="D886" s="1427"/>
      <c r="E886" s="1427"/>
      <c r="F886" s="1101" t="s">
        <v>16</v>
      </c>
      <c r="G886" s="1101" t="s">
        <v>17</v>
      </c>
      <c r="H886" s="1101" t="s">
        <v>18</v>
      </c>
      <c r="I886" s="1101" t="s">
        <v>19</v>
      </c>
      <c r="J886" s="1427"/>
      <c r="K886" s="1427"/>
      <c r="L886" s="1427"/>
      <c r="M886" s="1427"/>
      <c r="N886" s="1427"/>
      <c r="O886" s="1453"/>
      <c r="P886" s="1427"/>
      <c r="Q886" s="1434"/>
    </row>
    <row r="887" spans="1:17" s="3" customFormat="1" ht="13.5" customHeight="1" thickBot="1">
      <c r="A887" s="1462"/>
      <c r="B887" s="1463"/>
      <c r="C887" s="1464"/>
      <c r="D887" s="29" t="s">
        <v>7</v>
      </c>
      <c r="E887" s="29" t="s">
        <v>8</v>
      </c>
      <c r="F887" s="29" t="s">
        <v>9</v>
      </c>
      <c r="G887" s="29" t="s">
        <v>9</v>
      </c>
      <c r="H887" s="29" t="s">
        <v>9</v>
      </c>
      <c r="I887" s="29" t="s">
        <v>9</v>
      </c>
      <c r="J887" s="29" t="s">
        <v>20</v>
      </c>
      <c r="K887" s="29" t="s">
        <v>9</v>
      </c>
      <c r="L887" s="29" t="s">
        <v>20</v>
      </c>
      <c r="M887" s="29" t="s">
        <v>58</v>
      </c>
      <c r="N887" s="29" t="s">
        <v>359</v>
      </c>
      <c r="O887" s="29" t="s">
        <v>360</v>
      </c>
      <c r="P887" s="1119" t="s">
        <v>24</v>
      </c>
      <c r="Q887" s="1120" t="s">
        <v>361</v>
      </c>
    </row>
    <row r="888" spans="1:17" s="42" customFormat="1" ht="12.75" customHeight="1">
      <c r="A888" s="1415" t="s">
        <v>10</v>
      </c>
      <c r="B888" s="47">
        <v>1</v>
      </c>
      <c r="C888" s="621" t="s">
        <v>660</v>
      </c>
      <c r="D888" s="578">
        <v>25</v>
      </c>
      <c r="E888" s="578" t="s">
        <v>321</v>
      </c>
      <c r="F888" s="545">
        <f>+G888+H888+I888</f>
        <v>7.1699919999999997</v>
      </c>
      <c r="G888" s="545">
        <v>1.7878769999999999</v>
      </c>
      <c r="H888" s="545">
        <v>3.68</v>
      </c>
      <c r="I888" s="545">
        <v>1.702115</v>
      </c>
      <c r="J888" s="545">
        <v>971.5</v>
      </c>
      <c r="K888" s="579">
        <v>1.702115</v>
      </c>
      <c r="L888" s="545">
        <v>971.5</v>
      </c>
      <c r="M888" s="580">
        <f>K888/L888</f>
        <v>1.7520483787956769E-3</v>
      </c>
      <c r="N888" s="622">
        <v>60.822000000000003</v>
      </c>
      <c r="O888" s="582">
        <f>M888*N888</f>
        <v>0.10656308649511066</v>
      </c>
      <c r="P888" s="582">
        <f>M888*60*1000</f>
        <v>105.12290272774061</v>
      </c>
      <c r="Q888" s="1118">
        <f>P888*N888/1000</f>
        <v>6.3937851897066391</v>
      </c>
    </row>
    <row r="889" spans="1:17" s="42" customFormat="1">
      <c r="A889" s="1415"/>
      <c r="B889" s="47">
        <v>2</v>
      </c>
      <c r="C889" s="624" t="s">
        <v>661</v>
      </c>
      <c r="D889" s="584">
        <v>12</v>
      </c>
      <c r="E889" s="584" t="s">
        <v>321</v>
      </c>
      <c r="F889" s="470">
        <f>+G889+H889+I889</f>
        <v>4.4449939999999994</v>
      </c>
      <c r="G889" s="470">
        <v>0.80535000000000001</v>
      </c>
      <c r="H889" s="470">
        <v>1.92</v>
      </c>
      <c r="I889" s="470">
        <v>1.719644</v>
      </c>
      <c r="J889" s="470">
        <v>699.92</v>
      </c>
      <c r="K889" s="585">
        <v>1.719644</v>
      </c>
      <c r="L889" s="470">
        <v>699.92</v>
      </c>
      <c r="M889" s="471">
        <f t="shared" ref="M889:M892" si="74">K889/L889</f>
        <v>2.4569150760086868E-3</v>
      </c>
      <c r="N889" s="625">
        <v>60.822000000000003</v>
      </c>
      <c r="O889" s="586">
        <f t="shared" ref="O889:O892" si="75">M889*N889</f>
        <v>0.14943448875300036</v>
      </c>
      <c r="P889" s="582">
        <f t="shared" ref="P889:P892" si="76">M889*60*1000</f>
        <v>147.41490456052119</v>
      </c>
      <c r="Q889" s="587">
        <f t="shared" ref="Q889:Q892" si="77">P889*N889/1000</f>
        <v>8.9660693251800208</v>
      </c>
    </row>
    <row r="890" spans="1:17" s="42" customFormat="1">
      <c r="A890" s="1416"/>
      <c r="B890" s="41">
        <v>3</v>
      </c>
      <c r="C890" s="624" t="s">
        <v>662</v>
      </c>
      <c r="D890" s="584">
        <v>24</v>
      </c>
      <c r="E890" s="584" t="s">
        <v>321</v>
      </c>
      <c r="F890" s="470">
        <f t="shared" ref="F890:F892" si="78">+G890+H890+I890</f>
        <v>9.5399840000000005</v>
      </c>
      <c r="G890" s="470">
        <v>1.7341869999999999</v>
      </c>
      <c r="H890" s="470">
        <v>4.32</v>
      </c>
      <c r="I890" s="470">
        <v>3.4857969999999998</v>
      </c>
      <c r="J890" s="470">
        <v>1323.11</v>
      </c>
      <c r="K890" s="585">
        <v>3.4857969999999998</v>
      </c>
      <c r="L890" s="470">
        <v>1323.11</v>
      </c>
      <c r="M890" s="471">
        <f t="shared" si="74"/>
        <v>2.6345481479242089E-3</v>
      </c>
      <c r="N890" s="625">
        <v>60.822000000000003</v>
      </c>
      <c r="O890" s="586">
        <f t="shared" si="75"/>
        <v>0.16023848745304625</v>
      </c>
      <c r="P890" s="582">
        <f t="shared" si="76"/>
        <v>158.07288887545255</v>
      </c>
      <c r="Q890" s="587">
        <f t="shared" si="77"/>
        <v>9.6143092471827742</v>
      </c>
    </row>
    <row r="891" spans="1:17" s="42" customFormat="1" ht="12.75" customHeight="1">
      <c r="A891" s="1416"/>
      <c r="B891" s="41">
        <v>4</v>
      </c>
      <c r="C891" s="624" t="s">
        <v>663</v>
      </c>
      <c r="D891" s="584">
        <v>12</v>
      </c>
      <c r="E891" s="584" t="s">
        <v>321</v>
      </c>
      <c r="F891" s="470">
        <f t="shared" si="78"/>
        <v>5.0169899999999998</v>
      </c>
      <c r="G891" s="470">
        <v>1.2026559999999999</v>
      </c>
      <c r="H891" s="470">
        <v>1.92</v>
      </c>
      <c r="I891" s="470">
        <v>1.894334</v>
      </c>
      <c r="J891" s="470">
        <v>701.24</v>
      </c>
      <c r="K891" s="585">
        <v>1.894334</v>
      </c>
      <c r="L891" s="470">
        <v>701.24</v>
      </c>
      <c r="M891" s="471">
        <f t="shared" si="74"/>
        <v>2.7014060806571216E-3</v>
      </c>
      <c r="N891" s="625">
        <v>60.822000000000003</v>
      </c>
      <c r="O891" s="586">
        <f t="shared" si="75"/>
        <v>0.16430492063772745</v>
      </c>
      <c r="P891" s="582">
        <f t="shared" si="76"/>
        <v>162.08436483942728</v>
      </c>
      <c r="Q891" s="587">
        <f t="shared" si="77"/>
        <v>9.8582952382636471</v>
      </c>
    </row>
    <row r="892" spans="1:17" s="42" customFormat="1">
      <c r="A892" s="1416"/>
      <c r="B892" s="41">
        <v>5</v>
      </c>
      <c r="C892" s="624" t="s">
        <v>664</v>
      </c>
      <c r="D892" s="584">
        <v>40</v>
      </c>
      <c r="E892" s="584" t="s">
        <v>321</v>
      </c>
      <c r="F892" s="470">
        <f t="shared" si="78"/>
        <v>16.090993999999998</v>
      </c>
      <c r="G892" s="470">
        <v>2.7972489999999999</v>
      </c>
      <c r="H892" s="470">
        <v>6.17</v>
      </c>
      <c r="I892" s="470">
        <v>7.1237450000000004</v>
      </c>
      <c r="J892" s="470">
        <v>2233.8000000000002</v>
      </c>
      <c r="K892" s="585">
        <v>7.1237450000000004</v>
      </c>
      <c r="L892" s="470">
        <v>2233.8000000000002</v>
      </c>
      <c r="M892" s="471">
        <f t="shared" si="74"/>
        <v>3.1890701942877608E-3</v>
      </c>
      <c r="N892" s="625">
        <v>60.822000000000003</v>
      </c>
      <c r="O892" s="586">
        <f t="shared" si="75"/>
        <v>0.1939656273569702</v>
      </c>
      <c r="P892" s="582">
        <f t="shared" si="76"/>
        <v>191.34421165726565</v>
      </c>
      <c r="Q892" s="587">
        <f t="shared" si="77"/>
        <v>11.637937641418212</v>
      </c>
    </row>
    <row r="893" spans="1:17" s="42" customFormat="1">
      <c r="A893" s="1416"/>
      <c r="B893" s="48">
        <v>6</v>
      </c>
      <c r="C893" s="624"/>
      <c r="D893" s="584"/>
      <c r="E893" s="584"/>
      <c r="F893" s="470"/>
      <c r="G893" s="470"/>
      <c r="H893" s="470"/>
      <c r="I893" s="470"/>
      <c r="J893" s="470"/>
      <c r="K893" s="585"/>
      <c r="L893" s="470"/>
      <c r="M893" s="471"/>
      <c r="N893" s="625"/>
      <c r="O893" s="586"/>
      <c r="P893" s="582"/>
      <c r="Q893" s="587"/>
    </row>
    <row r="894" spans="1:17" s="42" customFormat="1">
      <c r="A894" s="1416"/>
      <c r="B894" s="48"/>
      <c r="C894" s="43"/>
      <c r="D894" s="49"/>
      <c r="E894" s="45"/>
      <c r="F894" s="85"/>
      <c r="G894" s="85"/>
      <c r="H894" s="85"/>
      <c r="I894" s="85"/>
      <c r="J894" s="49"/>
      <c r="K894" s="85"/>
      <c r="L894" s="49"/>
      <c r="M894" s="80"/>
      <c r="N894" s="79"/>
      <c r="O894" s="79"/>
      <c r="P894" s="79"/>
      <c r="Q894" s="81"/>
    </row>
    <row r="895" spans="1:17" s="42" customFormat="1" ht="12" thickBot="1">
      <c r="A895" s="1475"/>
      <c r="B895" s="46"/>
      <c r="C895" s="66"/>
      <c r="D895" s="67"/>
      <c r="E895" s="68"/>
      <c r="F895" s="86"/>
      <c r="G895" s="86"/>
      <c r="H895" s="86"/>
      <c r="I895" s="86"/>
      <c r="J895" s="67"/>
      <c r="K895" s="86"/>
      <c r="L895" s="67"/>
      <c r="M895" s="83"/>
      <c r="N895" s="82"/>
      <c r="O895" s="82"/>
      <c r="P895" s="82"/>
      <c r="Q895" s="84"/>
    </row>
    <row r="896" spans="1:17" s="42" customFormat="1" ht="12.75" customHeight="1">
      <c r="A896" s="1473" t="s">
        <v>25</v>
      </c>
      <c r="B896" s="208">
        <v>1</v>
      </c>
      <c r="C896" s="596" t="s">
        <v>665</v>
      </c>
      <c r="D896" s="589">
        <v>53</v>
      </c>
      <c r="E896" s="589" t="s">
        <v>321</v>
      </c>
      <c r="F896" s="590">
        <f>+G896+H896+I896</f>
        <v>47.960003</v>
      </c>
      <c r="G896" s="591">
        <v>3.6616580000000001</v>
      </c>
      <c r="H896" s="591">
        <v>8.4</v>
      </c>
      <c r="I896" s="590">
        <v>35.898344999999999</v>
      </c>
      <c r="J896" s="591">
        <v>2383.81</v>
      </c>
      <c r="K896" s="592">
        <v>35.898344999999999</v>
      </c>
      <c r="L896" s="591">
        <v>2383.81</v>
      </c>
      <c r="M896" s="593">
        <f>K896/L896</f>
        <v>1.5059230811180421E-2</v>
      </c>
      <c r="N896" s="672">
        <v>60.822000000000003</v>
      </c>
      <c r="O896" s="594">
        <f t="shared" ref="O896:O900" si="79">M896*N896</f>
        <v>0.91593253639761563</v>
      </c>
      <c r="P896" s="594">
        <f t="shared" ref="P896:P900" si="80">M896*60*1000</f>
        <v>903.55384867082523</v>
      </c>
      <c r="Q896" s="595">
        <f t="shared" ref="Q896:Q900" si="81">P896*N896/1000</f>
        <v>54.955952183856937</v>
      </c>
    </row>
    <row r="897" spans="1:17" s="42" customFormat="1" ht="12.75" customHeight="1">
      <c r="A897" s="1454"/>
      <c r="B897" s="209">
        <v>2</v>
      </c>
      <c r="C897" s="596" t="s">
        <v>666</v>
      </c>
      <c r="D897" s="589">
        <v>41</v>
      </c>
      <c r="E897" s="589" t="s">
        <v>321</v>
      </c>
      <c r="F897" s="590">
        <f>+G897+H897+I897</f>
        <v>42.240003000000002</v>
      </c>
      <c r="G897" s="590">
        <v>2.453633</v>
      </c>
      <c r="H897" s="590">
        <v>6.24</v>
      </c>
      <c r="I897" s="590">
        <v>33.546370000000003</v>
      </c>
      <c r="J897" s="590">
        <v>2247.7399999999998</v>
      </c>
      <c r="K897" s="597">
        <v>33.546370000000003</v>
      </c>
      <c r="L897" s="590">
        <v>2247.7399999999998</v>
      </c>
      <c r="M897" s="593">
        <f>K897/L897</f>
        <v>1.4924488597435649E-2</v>
      </c>
      <c r="N897" s="673">
        <v>60.822000000000003</v>
      </c>
      <c r="O897" s="594">
        <f t="shared" si="79"/>
        <v>0.90773724547323109</v>
      </c>
      <c r="P897" s="594">
        <f t="shared" si="80"/>
        <v>895.46931584613901</v>
      </c>
      <c r="Q897" s="595">
        <f t="shared" si="81"/>
        <v>54.464234728393869</v>
      </c>
    </row>
    <row r="898" spans="1:17" ht="12.75" customHeight="1">
      <c r="A898" s="1454"/>
      <c r="B898" s="168">
        <v>3</v>
      </c>
      <c r="C898" s="675" t="s">
        <v>667</v>
      </c>
      <c r="D898" s="589">
        <v>20</v>
      </c>
      <c r="E898" s="589" t="s">
        <v>321</v>
      </c>
      <c r="F898" s="590">
        <f>+G898+H898+I898</f>
        <v>19.693998000000001</v>
      </c>
      <c r="G898" s="590">
        <v>1.5140579999999999</v>
      </c>
      <c r="H898" s="590">
        <v>2.88</v>
      </c>
      <c r="I898" s="590">
        <v>15.299939999999999</v>
      </c>
      <c r="J898" s="590">
        <v>1040.75</v>
      </c>
      <c r="K898" s="597">
        <v>15.299939999999999</v>
      </c>
      <c r="L898" s="590">
        <v>1040.75</v>
      </c>
      <c r="M898" s="598">
        <f t="shared" ref="M898:M900" si="82">K898/L898</f>
        <v>1.4700879173672831E-2</v>
      </c>
      <c r="N898" s="673">
        <v>60.822000000000003</v>
      </c>
      <c r="O898" s="594">
        <f t="shared" si="79"/>
        <v>0.89413687310112899</v>
      </c>
      <c r="P898" s="594">
        <f t="shared" si="80"/>
        <v>882.05275042036988</v>
      </c>
      <c r="Q898" s="599">
        <f t="shared" si="81"/>
        <v>53.64821238606774</v>
      </c>
    </row>
    <row r="899" spans="1:17" ht="12.75" customHeight="1">
      <c r="A899" s="1454"/>
      <c r="B899" s="168">
        <v>4</v>
      </c>
      <c r="C899" s="675" t="s">
        <v>668</v>
      </c>
      <c r="D899" s="589">
        <v>20</v>
      </c>
      <c r="E899" s="589" t="s">
        <v>321</v>
      </c>
      <c r="F899" s="590">
        <f>+G899+H899+I899</f>
        <v>17.947001</v>
      </c>
      <c r="G899" s="590">
        <v>0.99326499999999995</v>
      </c>
      <c r="H899" s="590">
        <v>3.12</v>
      </c>
      <c r="I899" s="590">
        <v>13.833736</v>
      </c>
      <c r="J899" s="590">
        <v>945.04</v>
      </c>
      <c r="K899" s="597">
        <v>13.833736</v>
      </c>
      <c r="L899" s="590">
        <v>945.04</v>
      </c>
      <c r="M899" s="598">
        <f t="shared" si="82"/>
        <v>1.4638254465419455E-2</v>
      </c>
      <c r="N899" s="673">
        <v>60.822000000000003</v>
      </c>
      <c r="O899" s="676">
        <f t="shared" si="79"/>
        <v>0.89032791309574211</v>
      </c>
      <c r="P899" s="594">
        <f t="shared" si="80"/>
        <v>878.29526792516731</v>
      </c>
      <c r="Q899" s="599">
        <f t="shared" si="81"/>
        <v>53.419674785744533</v>
      </c>
    </row>
    <row r="900" spans="1:17" ht="12.75" customHeight="1">
      <c r="A900" s="1454"/>
      <c r="B900" s="168">
        <v>5</v>
      </c>
      <c r="C900" s="675" t="s">
        <v>669</v>
      </c>
      <c r="D900" s="589">
        <v>41</v>
      </c>
      <c r="E900" s="589" t="s">
        <v>321</v>
      </c>
      <c r="F900" s="590">
        <f>+G900+H900+I900</f>
        <v>40.120001000000002</v>
      </c>
      <c r="G900" s="590">
        <v>2.722083</v>
      </c>
      <c r="H900" s="590">
        <v>5.53</v>
      </c>
      <c r="I900" s="590">
        <v>31.867918</v>
      </c>
      <c r="J900" s="590">
        <v>2182.21</v>
      </c>
      <c r="K900" s="597">
        <v>31.867918</v>
      </c>
      <c r="L900" s="590">
        <v>2182.21</v>
      </c>
      <c r="M900" s="598">
        <f t="shared" si="82"/>
        <v>1.4603506536951073E-2</v>
      </c>
      <c r="N900" s="673">
        <v>60.822000000000003</v>
      </c>
      <c r="O900" s="676">
        <f t="shared" si="79"/>
        <v>0.88821447459043823</v>
      </c>
      <c r="P900" s="594">
        <f t="shared" si="80"/>
        <v>876.21039221706428</v>
      </c>
      <c r="Q900" s="599">
        <f t="shared" si="81"/>
        <v>53.292868475426289</v>
      </c>
    </row>
    <row r="901" spans="1:17" ht="12.75" customHeight="1">
      <c r="A901" s="1454"/>
      <c r="B901" s="168">
        <v>6</v>
      </c>
      <c r="C901" s="252"/>
      <c r="D901" s="163"/>
      <c r="E901" s="163"/>
      <c r="F901" s="242"/>
      <c r="G901" s="242"/>
      <c r="H901" s="242"/>
      <c r="I901" s="242"/>
      <c r="J901" s="242"/>
      <c r="K901" s="256"/>
      <c r="L901" s="242"/>
      <c r="M901" s="253"/>
      <c r="N901" s="254"/>
      <c r="O901" s="164"/>
      <c r="P901" s="162"/>
      <c r="Q901" s="165"/>
    </row>
    <row r="902" spans="1:17" ht="13.5" customHeight="1" thickBot="1">
      <c r="A902" s="1474"/>
      <c r="B902" s="172"/>
      <c r="C902" s="185"/>
      <c r="D902" s="172"/>
      <c r="E902" s="172"/>
      <c r="F902" s="187"/>
      <c r="G902" s="187"/>
      <c r="H902" s="187"/>
      <c r="I902" s="187"/>
      <c r="J902" s="195"/>
      <c r="K902" s="187"/>
      <c r="L902" s="195"/>
      <c r="M902" s="189"/>
      <c r="N902" s="188"/>
      <c r="O902" s="188"/>
      <c r="P902" s="188"/>
      <c r="Q902" s="196"/>
    </row>
    <row r="903" spans="1:17" ht="13.5" customHeight="1">
      <c r="A903" s="1472" t="s">
        <v>77</v>
      </c>
      <c r="B903" s="184">
        <v>1</v>
      </c>
      <c r="C903" s="640" t="s">
        <v>439</v>
      </c>
      <c r="D903" s="684">
        <v>12</v>
      </c>
      <c r="E903" s="684" t="s">
        <v>321</v>
      </c>
      <c r="F903" s="476">
        <f>+G903+H903+I903</f>
        <v>15.836005999999999</v>
      </c>
      <c r="G903" s="474">
        <v>0.88051599999999997</v>
      </c>
      <c r="H903" s="474">
        <v>1.92</v>
      </c>
      <c r="I903" s="474">
        <v>13.035489999999999</v>
      </c>
      <c r="J903" s="474">
        <v>597.69000000000005</v>
      </c>
      <c r="K903" s="600">
        <v>13.035489999999999</v>
      </c>
      <c r="L903" s="601">
        <v>597.69000000000005</v>
      </c>
      <c r="M903" s="602">
        <f>K903/L903</f>
        <v>2.1809784336361656E-2</v>
      </c>
      <c r="N903" s="643">
        <v>60.822000000000003</v>
      </c>
      <c r="O903" s="603">
        <f>M903*N903</f>
        <v>1.3265147029061888</v>
      </c>
      <c r="P903" s="603">
        <f>M903*60*1000</f>
        <v>1308.5870601816994</v>
      </c>
      <c r="Q903" s="604">
        <f>P903*N903/1000</f>
        <v>79.590882174371316</v>
      </c>
    </row>
    <row r="904" spans="1:17" ht="13.5" customHeight="1">
      <c r="A904" s="1445"/>
      <c r="B904" s="179">
        <v>2</v>
      </c>
      <c r="C904" s="642" t="s">
        <v>670</v>
      </c>
      <c r="D904" s="687">
        <v>24</v>
      </c>
      <c r="E904" s="687" t="s">
        <v>321</v>
      </c>
      <c r="F904" s="476">
        <f>+G904+H904+I904</f>
        <v>24.880003000000002</v>
      </c>
      <c r="G904" s="476">
        <v>1.4335230000000001</v>
      </c>
      <c r="H904" s="476">
        <v>0.23</v>
      </c>
      <c r="I904" s="476">
        <v>23.216480000000001</v>
      </c>
      <c r="J904" s="476">
        <v>1065.24</v>
      </c>
      <c r="K904" s="605">
        <v>23.216480000000001</v>
      </c>
      <c r="L904" s="476">
        <v>1065.24</v>
      </c>
      <c r="M904" s="475">
        <f t="shared" ref="M904:M907" si="83">K904/L904</f>
        <v>2.1794600277871654E-2</v>
      </c>
      <c r="N904" s="652">
        <v>60.822000000000003</v>
      </c>
      <c r="O904" s="477">
        <f t="shared" ref="O904:O907" si="84">M904*N904</f>
        <v>1.3255911781007097</v>
      </c>
      <c r="P904" s="603">
        <f t="shared" ref="P904:P907" si="85">M904*60*1000</f>
        <v>1307.6760166722991</v>
      </c>
      <c r="Q904" s="478">
        <f t="shared" ref="Q904:Q907" si="86">P904*N904/1000</f>
        <v>79.535470686042586</v>
      </c>
    </row>
    <row r="905" spans="1:17" ht="13.5" customHeight="1">
      <c r="A905" s="1445"/>
      <c r="B905" s="179">
        <v>3</v>
      </c>
      <c r="C905" s="642" t="s">
        <v>440</v>
      </c>
      <c r="D905" s="687">
        <v>48</v>
      </c>
      <c r="E905" s="687" t="s">
        <v>321</v>
      </c>
      <c r="F905" s="476">
        <f t="shared" ref="F905:F907" si="87">+G905+H905+I905</f>
        <v>44</v>
      </c>
      <c r="G905" s="476">
        <v>1.8696600000000001</v>
      </c>
      <c r="H905" s="476">
        <v>0.48</v>
      </c>
      <c r="I905" s="476">
        <v>41.65034</v>
      </c>
      <c r="J905" s="476">
        <v>1915.2</v>
      </c>
      <c r="K905" s="605">
        <v>41.65034</v>
      </c>
      <c r="L905" s="476">
        <v>1915.2</v>
      </c>
      <c r="M905" s="475">
        <f t="shared" si="83"/>
        <v>2.1747253550543022E-2</v>
      </c>
      <c r="N905" s="652">
        <v>60.822000000000003</v>
      </c>
      <c r="O905" s="477">
        <f t="shared" si="84"/>
        <v>1.3227114554511277</v>
      </c>
      <c r="P905" s="603">
        <f t="shared" si="85"/>
        <v>1304.8352130325814</v>
      </c>
      <c r="Q905" s="478">
        <f t="shared" si="86"/>
        <v>79.362687327067675</v>
      </c>
    </row>
    <row r="906" spans="1:17" ht="13.5" customHeight="1">
      <c r="A906" s="1445"/>
      <c r="B906" s="179">
        <v>4</v>
      </c>
      <c r="C906" s="642" t="s">
        <v>438</v>
      </c>
      <c r="D906" s="687">
        <v>24</v>
      </c>
      <c r="E906" s="687" t="s">
        <v>321</v>
      </c>
      <c r="F906" s="476">
        <f t="shared" si="87"/>
        <v>26.509999000000001</v>
      </c>
      <c r="G906" s="476">
        <v>1.723449</v>
      </c>
      <c r="H906" s="476">
        <v>1.87</v>
      </c>
      <c r="I906" s="476">
        <v>22.916550000000001</v>
      </c>
      <c r="J906" s="476">
        <v>1067.26</v>
      </c>
      <c r="K906" s="605">
        <v>22.916550000000001</v>
      </c>
      <c r="L906" s="476">
        <v>1067.26</v>
      </c>
      <c r="M906" s="475">
        <f t="shared" si="83"/>
        <v>2.1472321646084366E-2</v>
      </c>
      <c r="N906" s="652">
        <v>60.822000000000003</v>
      </c>
      <c r="O906" s="477">
        <f t="shared" si="84"/>
        <v>1.3059895471581433</v>
      </c>
      <c r="P906" s="603">
        <f t="shared" si="85"/>
        <v>1288.3392987650618</v>
      </c>
      <c r="Q906" s="478">
        <f t="shared" si="86"/>
        <v>78.359372829488592</v>
      </c>
    </row>
    <row r="907" spans="1:17" ht="13.5" customHeight="1">
      <c r="A907" s="1445"/>
      <c r="B907" s="179">
        <v>5</v>
      </c>
      <c r="C907" s="642" t="s">
        <v>671</v>
      </c>
      <c r="D907" s="687">
        <v>8</v>
      </c>
      <c r="E907" s="687" t="s">
        <v>321</v>
      </c>
      <c r="F907" s="476">
        <f t="shared" si="87"/>
        <v>7.2679989999999997</v>
      </c>
      <c r="G907" s="476">
        <v>0</v>
      </c>
      <c r="H907" s="476">
        <v>0</v>
      </c>
      <c r="I907" s="476">
        <v>7.2679989999999997</v>
      </c>
      <c r="J907" s="476">
        <v>360.37</v>
      </c>
      <c r="K907" s="605">
        <v>7.2679989999999997</v>
      </c>
      <c r="L907" s="476">
        <v>360.37</v>
      </c>
      <c r="M907" s="475">
        <f t="shared" si="83"/>
        <v>2.0168157726780808E-2</v>
      </c>
      <c r="N907" s="652">
        <v>60.822000000000003</v>
      </c>
      <c r="O907" s="477">
        <f t="shared" si="84"/>
        <v>1.2266676892582624</v>
      </c>
      <c r="P907" s="603">
        <f t="shared" si="85"/>
        <v>1210.0894636068485</v>
      </c>
      <c r="Q907" s="478">
        <f t="shared" si="86"/>
        <v>73.60006135549574</v>
      </c>
    </row>
    <row r="908" spans="1:17" ht="13.5" customHeight="1">
      <c r="A908" s="1445"/>
      <c r="B908" s="179"/>
      <c r="C908" s="642"/>
      <c r="D908" s="687"/>
      <c r="E908" s="687"/>
      <c r="F908" s="476"/>
      <c r="G908" s="476"/>
      <c r="H908" s="476"/>
      <c r="I908" s="476"/>
      <c r="J908" s="476"/>
      <c r="K908" s="605"/>
      <c r="L908" s="476"/>
      <c r="M908" s="475"/>
      <c r="N908" s="643"/>
      <c r="O908" s="477"/>
      <c r="P908" s="603"/>
      <c r="Q908" s="478"/>
    </row>
    <row r="909" spans="1:17" ht="13.5" customHeight="1">
      <c r="A909" s="1445"/>
      <c r="B909" s="179"/>
      <c r="C909" s="642"/>
      <c r="D909" s="687"/>
      <c r="E909" s="687"/>
      <c r="F909" s="476"/>
      <c r="G909" s="476"/>
      <c r="H909" s="476"/>
      <c r="I909" s="476"/>
      <c r="J909" s="476"/>
      <c r="K909" s="605"/>
      <c r="L909" s="476"/>
      <c r="M909" s="475"/>
      <c r="N909" s="643"/>
      <c r="O909" s="477"/>
      <c r="P909" s="603"/>
      <c r="Q909" s="478"/>
    </row>
    <row r="910" spans="1:17" ht="13.5" customHeight="1" thickBot="1">
      <c r="A910" s="1456"/>
      <c r="B910" s="180"/>
      <c r="C910" s="177"/>
      <c r="D910" s="180"/>
      <c r="E910" s="180"/>
      <c r="F910" s="181"/>
      <c r="G910" s="181"/>
      <c r="H910" s="181"/>
      <c r="I910" s="181"/>
      <c r="J910" s="192"/>
      <c r="K910" s="181"/>
      <c r="L910" s="192"/>
      <c r="M910" s="183"/>
      <c r="N910" s="182"/>
      <c r="O910" s="182"/>
      <c r="P910" s="182"/>
      <c r="Q910" s="203"/>
    </row>
    <row r="911" spans="1:17" ht="13.5" customHeight="1">
      <c r="A911" s="1457" t="s">
        <v>78</v>
      </c>
      <c r="B911" s="38">
        <v>1</v>
      </c>
      <c r="C911" s="606" t="s">
        <v>672</v>
      </c>
      <c r="D911" s="607">
        <v>6</v>
      </c>
      <c r="E911" s="607" t="s">
        <v>321</v>
      </c>
      <c r="F911" s="480">
        <f>+G911+H911+I911</f>
        <v>4.7357759999999995</v>
      </c>
      <c r="G911" s="552">
        <v>2.7494999999999999E-2</v>
      </c>
      <c r="H911" s="552">
        <v>0.02</v>
      </c>
      <c r="I911" s="552">
        <v>4.6882809999999999</v>
      </c>
      <c r="J911" s="552">
        <v>156.38999999999999</v>
      </c>
      <c r="K911" s="608">
        <v>4.6882809999999999</v>
      </c>
      <c r="L911" s="609">
        <v>156.38999999999999</v>
      </c>
      <c r="M911" s="610">
        <f>K911/L911</f>
        <v>2.9978137988362429E-2</v>
      </c>
      <c r="N911" s="581">
        <v>60.822000000000003</v>
      </c>
      <c r="O911" s="611">
        <f>M911*N911</f>
        <v>1.8233303087281798</v>
      </c>
      <c r="P911" s="611">
        <f>M911*60*1000</f>
        <v>1798.6882793017458</v>
      </c>
      <c r="Q911" s="612">
        <f>P911*N911/1000</f>
        <v>109.39981852369078</v>
      </c>
    </row>
    <row r="912" spans="1:17" ht="13.5" customHeight="1">
      <c r="A912" s="1412"/>
      <c r="B912" s="18">
        <v>2</v>
      </c>
      <c r="C912" s="648" t="s">
        <v>673</v>
      </c>
      <c r="D912" s="695">
        <v>5</v>
      </c>
      <c r="E912" s="695" t="s">
        <v>321</v>
      </c>
      <c r="F912" s="480">
        <f>+G912+H912+I912</f>
        <v>6.3</v>
      </c>
      <c r="G912" s="480">
        <v>0</v>
      </c>
      <c r="H912" s="480">
        <v>0</v>
      </c>
      <c r="I912" s="480">
        <v>6.3</v>
      </c>
      <c r="J912" s="480">
        <v>224.51</v>
      </c>
      <c r="K912" s="614">
        <v>6.3</v>
      </c>
      <c r="L912" s="480">
        <v>224.51</v>
      </c>
      <c r="M912" s="479">
        <f t="shared" ref="M912:M915" si="88">K912/L912</f>
        <v>2.8061110863658634E-2</v>
      </c>
      <c r="N912" s="653">
        <v>60.822000000000003</v>
      </c>
      <c r="O912" s="481">
        <f t="shared" ref="O912:O915" si="89">M912*N912</f>
        <v>1.7067328849494456</v>
      </c>
      <c r="P912" s="611">
        <f t="shared" ref="P912:P915" si="90">M912*60*1000</f>
        <v>1683.6666518195179</v>
      </c>
      <c r="Q912" s="482">
        <f t="shared" ref="Q912:Q915" si="91">P912*N912/1000</f>
        <v>102.40397309696672</v>
      </c>
    </row>
    <row r="913" spans="1:17" ht="13.5" customHeight="1">
      <c r="A913" s="1412"/>
      <c r="B913" s="18">
        <v>3</v>
      </c>
      <c r="C913" s="648" t="s">
        <v>674</v>
      </c>
      <c r="D913" s="695">
        <v>4</v>
      </c>
      <c r="E913" s="695" t="s">
        <v>321</v>
      </c>
      <c r="F913" s="480">
        <f t="shared" ref="F913:F915" si="92">+G913+H913+I913</f>
        <v>4.53</v>
      </c>
      <c r="G913" s="480">
        <v>0</v>
      </c>
      <c r="H913" s="480">
        <v>0</v>
      </c>
      <c r="I913" s="480">
        <v>4.53</v>
      </c>
      <c r="J913" s="480">
        <v>172.05</v>
      </c>
      <c r="K913" s="614">
        <v>4.53</v>
      </c>
      <c r="L913" s="480">
        <v>172.05</v>
      </c>
      <c r="M913" s="479">
        <f t="shared" si="88"/>
        <v>2.6329555361813427E-2</v>
      </c>
      <c r="N913" s="653">
        <v>60.822000000000003</v>
      </c>
      <c r="O913" s="481">
        <f t="shared" si="89"/>
        <v>1.6014162162162164</v>
      </c>
      <c r="P913" s="611">
        <f t="shared" si="90"/>
        <v>1579.7733217088057</v>
      </c>
      <c r="Q913" s="482">
        <f t="shared" si="91"/>
        <v>96.084972972972992</v>
      </c>
    </row>
    <row r="914" spans="1:17" ht="13.5" customHeight="1">
      <c r="A914" s="1412"/>
      <c r="B914" s="18">
        <v>4</v>
      </c>
      <c r="C914" s="648" t="s">
        <v>675</v>
      </c>
      <c r="D914" s="695">
        <v>7</v>
      </c>
      <c r="E914" s="695" t="s">
        <v>321</v>
      </c>
      <c r="F914" s="480">
        <f t="shared" si="92"/>
        <v>8.9700000000000006</v>
      </c>
      <c r="G914" s="480">
        <v>0</v>
      </c>
      <c r="H914" s="480">
        <v>0</v>
      </c>
      <c r="I914" s="480">
        <v>8.9700000000000006</v>
      </c>
      <c r="J914" s="480">
        <v>343.6</v>
      </c>
      <c r="K914" s="614">
        <v>8.9700000000000006</v>
      </c>
      <c r="L914" s="480">
        <v>343.6</v>
      </c>
      <c r="M914" s="479">
        <f t="shared" si="88"/>
        <v>2.610593713620489E-2</v>
      </c>
      <c r="N914" s="653">
        <v>60.822000000000003</v>
      </c>
      <c r="O914" s="481">
        <f t="shared" si="89"/>
        <v>1.5878153084982538</v>
      </c>
      <c r="P914" s="611">
        <f t="shared" si="90"/>
        <v>1566.3562281722934</v>
      </c>
      <c r="Q914" s="482">
        <f t="shared" si="91"/>
        <v>95.268918509895229</v>
      </c>
    </row>
    <row r="915" spans="1:17" ht="13.5" customHeight="1">
      <c r="A915" s="1412"/>
      <c r="B915" s="18">
        <v>5</v>
      </c>
      <c r="C915" s="648" t="s">
        <v>676</v>
      </c>
      <c r="D915" s="695">
        <v>8</v>
      </c>
      <c r="E915" s="695" t="s">
        <v>321</v>
      </c>
      <c r="F915" s="480">
        <f t="shared" si="92"/>
        <v>10.136999999999999</v>
      </c>
      <c r="G915" s="480">
        <v>0.30244500000000002</v>
      </c>
      <c r="H915" s="480">
        <v>0.88</v>
      </c>
      <c r="I915" s="480">
        <v>8.9545549999999992</v>
      </c>
      <c r="J915" s="480">
        <v>347.21</v>
      </c>
      <c r="K915" s="614">
        <v>8.9545549999999992</v>
      </c>
      <c r="L915" s="480">
        <v>347.21</v>
      </c>
      <c r="M915" s="479">
        <f t="shared" si="88"/>
        <v>2.5790026208922553E-2</v>
      </c>
      <c r="N915" s="653">
        <v>60.822000000000003</v>
      </c>
      <c r="O915" s="481">
        <f t="shared" si="89"/>
        <v>1.5686009740790876</v>
      </c>
      <c r="P915" s="611">
        <f t="shared" si="90"/>
        <v>1547.4015725353531</v>
      </c>
      <c r="Q915" s="482">
        <f t="shared" si="91"/>
        <v>94.116058444745264</v>
      </c>
    </row>
    <row r="916" spans="1:17" ht="13.5" customHeight="1">
      <c r="A916" s="1412"/>
      <c r="B916" s="18">
        <v>6</v>
      </c>
      <c r="C916" s="648"/>
      <c r="D916" s="695"/>
      <c r="E916" s="695"/>
      <c r="F916" s="480"/>
      <c r="G916" s="480"/>
      <c r="H916" s="480"/>
      <c r="I916" s="480"/>
      <c r="J916" s="480"/>
      <c r="K916" s="614"/>
      <c r="L916" s="480"/>
      <c r="M916" s="479"/>
      <c r="N916" s="653"/>
      <c r="O916" s="481"/>
      <c r="P916" s="611"/>
      <c r="Q916" s="482"/>
    </row>
    <row r="917" spans="1:17" ht="13.5" customHeight="1">
      <c r="A917" s="1412"/>
      <c r="B917" s="18"/>
      <c r="C917" s="648"/>
      <c r="D917" s="695"/>
      <c r="E917" s="695"/>
      <c r="F917" s="480"/>
      <c r="G917" s="480"/>
      <c r="H917" s="480"/>
      <c r="I917" s="480"/>
      <c r="J917" s="480"/>
      <c r="K917" s="614"/>
      <c r="L917" s="480"/>
      <c r="M917" s="479"/>
      <c r="N917" s="653"/>
      <c r="O917" s="481"/>
      <c r="P917" s="611"/>
      <c r="Q917" s="482"/>
    </row>
    <row r="918" spans="1:17" ht="13.5" customHeight="1" thickBot="1">
      <c r="A918" s="1413"/>
      <c r="B918" s="19"/>
      <c r="C918" s="23"/>
      <c r="D918" s="19"/>
      <c r="E918" s="19"/>
      <c r="F918" s="27"/>
      <c r="G918" s="27"/>
      <c r="H918" s="27"/>
      <c r="I918" s="27"/>
      <c r="J918" s="28"/>
      <c r="K918" s="24"/>
      <c r="L918" s="28"/>
      <c r="M918" s="39"/>
      <c r="N918" s="27"/>
      <c r="O918" s="20"/>
      <c r="P918" s="20"/>
      <c r="Q918" s="21"/>
    </row>
    <row r="922" spans="1:17" ht="12" customHeight="1"/>
    <row r="923" spans="1:17" ht="15">
      <c r="A923" s="1442" t="s">
        <v>163</v>
      </c>
      <c r="B923" s="1442"/>
      <c r="C923" s="1442"/>
      <c r="D923" s="1442"/>
      <c r="E923" s="1442"/>
      <c r="F923" s="1442"/>
      <c r="G923" s="1442"/>
      <c r="H923" s="1442"/>
      <c r="I923" s="1442"/>
      <c r="J923" s="1442"/>
      <c r="K923" s="1442"/>
      <c r="L923" s="1442"/>
      <c r="M923" s="1442"/>
      <c r="N923" s="1442"/>
      <c r="O923" s="1442"/>
      <c r="P923" s="1442"/>
      <c r="Q923" s="1442"/>
    </row>
    <row r="924" spans="1:17" ht="13.5" thickBot="1">
      <c r="A924" s="747"/>
      <c r="B924" s="747"/>
      <c r="C924" s="747"/>
      <c r="D924" s="747"/>
      <c r="E924" s="1420" t="s">
        <v>323</v>
      </c>
      <c r="F924" s="1420"/>
      <c r="G924" s="1420"/>
      <c r="H924" s="1420"/>
      <c r="I924" s="747">
        <v>5.4</v>
      </c>
      <c r="J924" s="747" t="s">
        <v>322</v>
      </c>
      <c r="K924" s="747" t="s">
        <v>324</v>
      </c>
      <c r="L924" s="747">
        <v>378</v>
      </c>
      <c r="M924" s="747"/>
      <c r="N924" s="747"/>
      <c r="O924" s="747"/>
      <c r="P924" s="747"/>
      <c r="Q924" s="747"/>
    </row>
    <row r="925" spans="1:17">
      <c r="A925" s="1465" t="s">
        <v>1</v>
      </c>
      <c r="B925" s="1423" t="s">
        <v>0</v>
      </c>
      <c r="C925" s="1438" t="s">
        <v>2</v>
      </c>
      <c r="D925" s="1438" t="s">
        <v>3</v>
      </c>
      <c r="E925" s="1438" t="s">
        <v>33</v>
      </c>
      <c r="F925" s="1469" t="s">
        <v>12</v>
      </c>
      <c r="G925" s="1469"/>
      <c r="H925" s="1469"/>
      <c r="I925" s="1469"/>
      <c r="J925" s="1438" t="s">
        <v>4</v>
      </c>
      <c r="K925" s="1438" t="s">
        <v>13</v>
      </c>
      <c r="L925" s="1438" t="s">
        <v>5</v>
      </c>
      <c r="M925" s="1438" t="s">
        <v>6</v>
      </c>
      <c r="N925" s="1438" t="s">
        <v>14</v>
      </c>
      <c r="O925" s="1438" t="s">
        <v>15</v>
      </c>
      <c r="P925" s="1431" t="s">
        <v>22</v>
      </c>
      <c r="Q925" s="1433" t="s">
        <v>23</v>
      </c>
    </row>
    <row r="926" spans="1:17" ht="33.75">
      <c r="A926" s="1466"/>
      <c r="B926" s="1424"/>
      <c r="C926" s="1439"/>
      <c r="D926" s="1439"/>
      <c r="E926" s="1439"/>
      <c r="F926" s="485" t="s">
        <v>16</v>
      </c>
      <c r="G926" s="485" t="s">
        <v>17</v>
      </c>
      <c r="H926" s="485" t="s">
        <v>28</v>
      </c>
      <c r="I926" s="485" t="s">
        <v>19</v>
      </c>
      <c r="J926" s="1439"/>
      <c r="K926" s="1439"/>
      <c r="L926" s="1439"/>
      <c r="M926" s="1439"/>
      <c r="N926" s="1439"/>
      <c r="O926" s="1439"/>
      <c r="P926" s="1432"/>
      <c r="Q926" s="1434"/>
    </row>
    <row r="927" spans="1:17" ht="12" thickBot="1">
      <c r="A927" s="1467"/>
      <c r="B927" s="1424"/>
      <c r="C927" s="1468"/>
      <c r="D927" s="8" t="s">
        <v>7</v>
      </c>
      <c r="E927" s="8" t="s">
        <v>8</v>
      </c>
      <c r="F927" s="8" t="s">
        <v>9</v>
      </c>
      <c r="G927" s="8" t="s">
        <v>9</v>
      </c>
      <c r="H927" s="8" t="s">
        <v>9</v>
      </c>
      <c r="I927" s="8" t="s">
        <v>9</v>
      </c>
      <c r="J927" s="8" t="s">
        <v>20</v>
      </c>
      <c r="K927" s="8" t="s">
        <v>9</v>
      </c>
      <c r="L927" s="8" t="s">
        <v>20</v>
      </c>
      <c r="M927" s="8" t="s">
        <v>21</v>
      </c>
      <c r="N927" s="8" t="s">
        <v>359</v>
      </c>
      <c r="O927" s="8" t="s">
        <v>360</v>
      </c>
      <c r="P927" s="1105" t="s">
        <v>24</v>
      </c>
      <c r="Q927" s="1106" t="s">
        <v>361</v>
      </c>
    </row>
    <row r="928" spans="1:17" ht="11.25" customHeight="1">
      <c r="A928" s="1414" t="s">
        <v>283</v>
      </c>
      <c r="B928" s="11">
        <v>1</v>
      </c>
      <c r="C928" s="621" t="s">
        <v>342</v>
      </c>
      <c r="D928" s="578">
        <v>40</v>
      </c>
      <c r="E928" s="578">
        <v>1975</v>
      </c>
      <c r="F928" s="545">
        <v>16.055</v>
      </c>
      <c r="G928" s="545">
        <v>4.3479999999999999</v>
      </c>
      <c r="H928" s="545">
        <v>6.4</v>
      </c>
      <c r="I928" s="545">
        <v>5.3070000000000004</v>
      </c>
      <c r="J928" s="545">
        <v>1929.52</v>
      </c>
      <c r="K928" s="579">
        <v>5.3070000000000004</v>
      </c>
      <c r="L928" s="545">
        <v>1929.52</v>
      </c>
      <c r="M928" s="580">
        <f>K928/L928</f>
        <v>2.7504249761598743E-3</v>
      </c>
      <c r="N928" s="622">
        <v>70.305000000000007</v>
      </c>
      <c r="O928" s="623">
        <f>M928*N928</f>
        <v>0.19336862794891999</v>
      </c>
      <c r="P928" s="623">
        <f>M928*60*1000</f>
        <v>165.02549856959246</v>
      </c>
      <c r="Q928" s="469">
        <f>P928*N928/1000</f>
        <v>11.602117676935199</v>
      </c>
    </row>
    <row r="929" spans="1:17">
      <c r="A929" s="1415"/>
      <c r="B929" s="12">
        <v>2</v>
      </c>
      <c r="C929" s="624" t="s">
        <v>343</v>
      </c>
      <c r="D929" s="584">
        <v>36</v>
      </c>
      <c r="E929" s="584">
        <v>1970</v>
      </c>
      <c r="F929" s="470">
        <v>14.507999999999999</v>
      </c>
      <c r="G929" s="470">
        <v>2.9119999999999999</v>
      </c>
      <c r="H929" s="470">
        <v>5.8659999999999997</v>
      </c>
      <c r="I929" s="470">
        <v>5.73</v>
      </c>
      <c r="J929" s="470">
        <v>1538.01</v>
      </c>
      <c r="K929" s="585">
        <v>5.0570000000000004</v>
      </c>
      <c r="L929" s="470">
        <v>1389.47</v>
      </c>
      <c r="M929" s="471">
        <f t="shared" ref="M929:M933" si="93">K929/L929</f>
        <v>3.6395172259926448E-3</v>
      </c>
      <c r="N929" s="625">
        <v>70.31</v>
      </c>
      <c r="O929" s="472">
        <f t="shared" ref="O929:O933" si="94">M929*N929</f>
        <v>0.25589445615954287</v>
      </c>
      <c r="P929" s="623">
        <f t="shared" ref="P929:P933" si="95">M929*60*1000</f>
        <v>218.3710335595587</v>
      </c>
      <c r="Q929" s="473">
        <f t="shared" ref="Q929:Q933" si="96">P929*N929/1000</f>
        <v>15.353667369572573</v>
      </c>
    </row>
    <row r="930" spans="1:17">
      <c r="A930" s="1415"/>
      <c r="B930" s="12">
        <v>3</v>
      </c>
      <c r="C930" s="624" t="s">
        <v>876</v>
      </c>
      <c r="D930" s="584">
        <v>28</v>
      </c>
      <c r="E930" s="584">
        <v>1981</v>
      </c>
      <c r="F930" s="470">
        <v>12.95</v>
      </c>
      <c r="G930" s="470">
        <v>1.8979999999999999</v>
      </c>
      <c r="H930" s="470">
        <v>4.4800000000000004</v>
      </c>
      <c r="I930" s="470">
        <v>6.5720000000000001</v>
      </c>
      <c r="J930" s="470">
        <v>1420.11</v>
      </c>
      <c r="K930" s="585">
        <v>6.5720000000000001</v>
      </c>
      <c r="L930" s="470">
        <v>1420.11</v>
      </c>
      <c r="M930" s="471">
        <f t="shared" si="93"/>
        <v>4.6278105217201484E-3</v>
      </c>
      <c r="N930" s="625">
        <v>70.305000000000007</v>
      </c>
      <c r="O930" s="472">
        <f t="shared" si="94"/>
        <v>0.32535821872953508</v>
      </c>
      <c r="P930" s="623">
        <f t="shared" si="95"/>
        <v>277.66863130320888</v>
      </c>
      <c r="Q930" s="473">
        <f t="shared" si="96"/>
        <v>19.521493123772103</v>
      </c>
    </row>
    <row r="931" spans="1:17">
      <c r="A931" s="1415"/>
      <c r="B931" s="12">
        <v>4</v>
      </c>
      <c r="C931" s="624" t="s">
        <v>877</v>
      </c>
      <c r="D931" s="584">
        <v>20</v>
      </c>
      <c r="E931" s="584">
        <v>1979</v>
      </c>
      <c r="F931" s="470">
        <v>9.9269999999999996</v>
      </c>
      <c r="G931" s="470">
        <v>1.048</v>
      </c>
      <c r="H931" s="470">
        <v>3.1680000000000001</v>
      </c>
      <c r="I931" s="470">
        <v>5.7110000000000003</v>
      </c>
      <c r="J931" s="470">
        <v>960.93</v>
      </c>
      <c r="K931" s="585">
        <v>5.7110000000000003</v>
      </c>
      <c r="L931" s="470">
        <v>960.93</v>
      </c>
      <c r="M931" s="471">
        <f t="shared" si="93"/>
        <v>5.943200857502628E-3</v>
      </c>
      <c r="N931" s="625">
        <v>70.31</v>
      </c>
      <c r="O931" s="472">
        <f t="shared" si="94"/>
        <v>0.41786645229100977</v>
      </c>
      <c r="P931" s="623">
        <f t="shared" si="95"/>
        <v>356.59205145015767</v>
      </c>
      <c r="Q931" s="473">
        <f t="shared" si="96"/>
        <v>25.071987137460585</v>
      </c>
    </row>
    <row r="932" spans="1:17">
      <c r="A932" s="1415"/>
      <c r="B932" s="12">
        <v>5</v>
      </c>
      <c r="C932" s="624" t="s">
        <v>515</v>
      </c>
      <c r="D932" s="584">
        <v>45</v>
      </c>
      <c r="E932" s="584">
        <v>1977</v>
      </c>
      <c r="F932" s="470">
        <v>24.917000000000002</v>
      </c>
      <c r="G932" s="470">
        <v>4.3520000000000003</v>
      </c>
      <c r="H932" s="470">
        <v>7.2</v>
      </c>
      <c r="I932" s="470">
        <v>13.365</v>
      </c>
      <c r="J932" s="470">
        <v>2035.18</v>
      </c>
      <c r="K932" s="585">
        <v>13.365</v>
      </c>
      <c r="L932" s="470">
        <v>2035.18</v>
      </c>
      <c r="M932" s="471">
        <f t="shared" si="93"/>
        <v>6.5669867038787725E-3</v>
      </c>
      <c r="N932" s="625">
        <v>70.31</v>
      </c>
      <c r="O932" s="472">
        <f t="shared" si="94"/>
        <v>0.46172483514971652</v>
      </c>
      <c r="P932" s="623">
        <f t="shared" si="95"/>
        <v>394.01920223272634</v>
      </c>
      <c r="Q932" s="473">
        <f t="shared" si="96"/>
        <v>27.70349010898299</v>
      </c>
    </row>
    <row r="933" spans="1:17">
      <c r="A933" s="1415"/>
      <c r="B933" s="12">
        <v>6</v>
      </c>
      <c r="C933" s="624" t="s">
        <v>159</v>
      </c>
      <c r="D933" s="584">
        <v>24</v>
      </c>
      <c r="E933" s="584">
        <v>2011</v>
      </c>
      <c r="F933" s="470">
        <v>16.888000000000002</v>
      </c>
      <c r="G933" s="470">
        <v>2.4489999999999998</v>
      </c>
      <c r="H933" s="470">
        <v>1.92</v>
      </c>
      <c r="I933" s="470">
        <v>12.519</v>
      </c>
      <c r="J933" s="470">
        <v>1123.75</v>
      </c>
      <c r="K933" s="585">
        <v>12.519</v>
      </c>
      <c r="L933" s="470">
        <v>1123.75</v>
      </c>
      <c r="M933" s="471">
        <f t="shared" si="93"/>
        <v>1.1140378197997776E-2</v>
      </c>
      <c r="N933" s="625">
        <v>70.31</v>
      </c>
      <c r="O933" s="472">
        <f t="shared" si="94"/>
        <v>0.78327999110122359</v>
      </c>
      <c r="P933" s="623">
        <f t="shared" si="95"/>
        <v>668.42269187986653</v>
      </c>
      <c r="Q933" s="473">
        <f t="shared" si="96"/>
        <v>46.996799466073419</v>
      </c>
    </row>
    <row r="934" spans="1:17">
      <c r="A934" s="1415"/>
      <c r="B934" s="12">
        <v>7</v>
      </c>
      <c r="C934" s="9"/>
      <c r="D934" s="12"/>
      <c r="E934" s="12"/>
      <c r="F934" s="73"/>
      <c r="G934" s="76"/>
      <c r="H934" s="73"/>
      <c r="I934" s="73"/>
      <c r="J934" s="60"/>
      <c r="K934" s="568"/>
      <c r="L934" s="60"/>
      <c r="M934" s="52"/>
      <c r="N934" s="51"/>
      <c r="O934" s="51"/>
      <c r="P934" s="51"/>
      <c r="Q934" s="53"/>
    </row>
    <row r="935" spans="1:17">
      <c r="A935" s="1415"/>
      <c r="B935" s="12">
        <v>8</v>
      </c>
      <c r="C935" s="9"/>
      <c r="D935" s="12"/>
      <c r="E935" s="12"/>
      <c r="F935" s="73"/>
      <c r="G935" s="73"/>
      <c r="H935" s="73"/>
      <c r="I935" s="73"/>
      <c r="J935" s="60"/>
      <c r="K935" s="568"/>
      <c r="L935" s="60"/>
      <c r="M935" s="52"/>
      <c r="N935" s="51"/>
      <c r="O935" s="51"/>
      <c r="P935" s="51"/>
      <c r="Q935" s="53"/>
    </row>
    <row r="936" spans="1:17">
      <c r="A936" s="1415"/>
      <c r="B936" s="12">
        <v>9</v>
      </c>
      <c r="C936" s="9"/>
      <c r="D936" s="12"/>
      <c r="E936" s="12"/>
      <c r="F936" s="73"/>
      <c r="G936" s="73"/>
      <c r="H936" s="73"/>
      <c r="I936" s="73"/>
      <c r="J936" s="60"/>
      <c r="K936" s="568"/>
      <c r="L936" s="60"/>
      <c r="M936" s="52"/>
      <c r="N936" s="51"/>
      <c r="O936" s="51"/>
      <c r="P936" s="51"/>
      <c r="Q936" s="53"/>
    </row>
    <row r="937" spans="1:17" ht="12" thickBot="1">
      <c r="A937" s="1415"/>
      <c r="B937" s="48">
        <v>10</v>
      </c>
      <c r="C937" s="2067"/>
      <c r="D937" s="40"/>
      <c r="E937" s="40"/>
      <c r="F937" s="1136"/>
      <c r="G937" s="2068"/>
      <c r="H937" s="1136"/>
      <c r="I937" s="1136"/>
      <c r="J937" s="2069"/>
      <c r="K937" s="2070"/>
      <c r="L937" s="2069"/>
      <c r="M937" s="1137"/>
      <c r="N937" s="1129"/>
      <c r="O937" s="1129"/>
      <c r="P937" s="1129"/>
      <c r="Q937" s="2071"/>
    </row>
    <row r="938" spans="1:17" ht="11.25" customHeight="1">
      <c r="A938" s="1448" t="s">
        <v>276</v>
      </c>
      <c r="B938" s="171">
        <v>1</v>
      </c>
      <c r="C938" s="1040" t="s">
        <v>878</v>
      </c>
      <c r="D938" s="1041">
        <v>2</v>
      </c>
      <c r="E938" s="1041">
        <v>1950</v>
      </c>
      <c r="F938" s="791">
        <v>1.9159999999999999</v>
      </c>
      <c r="G938" s="791"/>
      <c r="H938" s="791"/>
      <c r="I938" s="791">
        <v>1.9159999999999999</v>
      </c>
      <c r="J938" s="791">
        <v>164.85</v>
      </c>
      <c r="K938" s="793">
        <v>0.98</v>
      </c>
      <c r="L938" s="791">
        <v>103.75</v>
      </c>
      <c r="M938" s="1042">
        <f>K938/L938</f>
        <v>9.4457831325301198E-3</v>
      </c>
      <c r="N938" s="788">
        <v>70.305000000000007</v>
      </c>
      <c r="O938" s="1043">
        <f t="shared" ref="O938:O946" si="97">M938*N938</f>
        <v>0.66408578313253008</v>
      </c>
      <c r="P938" s="1043">
        <f t="shared" ref="P938:P946" si="98">M938*60*1000</f>
        <v>566.74698795180723</v>
      </c>
      <c r="Q938" s="1044">
        <f t="shared" ref="Q938:Q946" si="99">P938*N938/1000</f>
        <v>39.845146987951814</v>
      </c>
    </row>
    <row r="939" spans="1:17">
      <c r="A939" s="1449"/>
      <c r="B939" s="168">
        <v>2</v>
      </c>
      <c r="C939" s="627" t="s">
        <v>879</v>
      </c>
      <c r="D939" s="779">
        <v>32</v>
      </c>
      <c r="E939" s="779">
        <v>1986</v>
      </c>
      <c r="F939" s="792">
        <v>25.292000000000002</v>
      </c>
      <c r="G939" s="792">
        <v>3.1190000000000002</v>
      </c>
      <c r="H939" s="792">
        <v>4.8</v>
      </c>
      <c r="I939" s="792">
        <v>17.373000000000001</v>
      </c>
      <c r="J939" s="792">
        <v>1810.74</v>
      </c>
      <c r="K939" s="796">
        <v>17.238</v>
      </c>
      <c r="L939" s="792">
        <v>1732.55</v>
      </c>
      <c r="M939" s="616">
        <f>K939/L939</f>
        <v>9.949496407030101E-3</v>
      </c>
      <c r="N939" s="628">
        <v>70.31</v>
      </c>
      <c r="O939" s="629">
        <f t="shared" si="97"/>
        <v>0.69954909237828644</v>
      </c>
      <c r="P939" s="629">
        <f t="shared" si="98"/>
        <v>596.96978442180603</v>
      </c>
      <c r="Q939" s="630">
        <f t="shared" si="99"/>
        <v>41.972945542697182</v>
      </c>
    </row>
    <row r="940" spans="1:17">
      <c r="A940" s="1449"/>
      <c r="B940" s="209">
        <v>3</v>
      </c>
      <c r="C940" s="627" t="s">
        <v>880</v>
      </c>
      <c r="D940" s="779">
        <v>40</v>
      </c>
      <c r="E940" s="779">
        <v>1991</v>
      </c>
      <c r="F940" s="792">
        <v>31.754000000000001</v>
      </c>
      <c r="G940" s="792">
        <v>3.5539999999999998</v>
      </c>
      <c r="H940" s="792">
        <v>6.4</v>
      </c>
      <c r="I940" s="792">
        <v>21.8</v>
      </c>
      <c r="J940" s="792">
        <v>2268.5300000000002</v>
      </c>
      <c r="K940" s="796">
        <v>21.8</v>
      </c>
      <c r="L940" s="792">
        <v>2268.5300000000002</v>
      </c>
      <c r="M940" s="616">
        <f t="shared" ref="M940:M946" si="100">K940/L940</f>
        <v>9.6097472812790661E-3</v>
      </c>
      <c r="N940" s="628">
        <v>70.31</v>
      </c>
      <c r="O940" s="629">
        <f t="shared" si="97"/>
        <v>0.67566133134673112</v>
      </c>
      <c r="P940" s="629">
        <f t="shared" si="98"/>
        <v>576.58483687674402</v>
      </c>
      <c r="Q940" s="630">
        <f t="shared" si="99"/>
        <v>40.539679880803874</v>
      </c>
    </row>
    <row r="941" spans="1:17">
      <c r="A941" s="1449"/>
      <c r="B941" s="168">
        <v>4</v>
      </c>
      <c r="C941" s="627" t="s">
        <v>344</v>
      </c>
      <c r="D941" s="779">
        <v>45</v>
      </c>
      <c r="E941" s="779">
        <v>1988</v>
      </c>
      <c r="F941" s="792">
        <v>30.858000000000001</v>
      </c>
      <c r="G941" s="792">
        <v>2.99</v>
      </c>
      <c r="H941" s="792">
        <v>6.88</v>
      </c>
      <c r="I941" s="792">
        <v>20.988</v>
      </c>
      <c r="J941" s="792">
        <v>2187.56</v>
      </c>
      <c r="K941" s="796">
        <v>20.785</v>
      </c>
      <c r="L941" s="792">
        <v>2070.1799999999998</v>
      </c>
      <c r="M941" s="616">
        <f t="shared" si="100"/>
        <v>1.0040189741954806E-2</v>
      </c>
      <c r="N941" s="628">
        <v>70.31</v>
      </c>
      <c r="O941" s="629">
        <f t="shared" si="97"/>
        <v>0.70592574075684245</v>
      </c>
      <c r="P941" s="629">
        <f t="shared" si="98"/>
        <v>602.41138451728841</v>
      </c>
      <c r="Q941" s="630">
        <f t="shared" si="99"/>
        <v>42.355544445410551</v>
      </c>
    </row>
    <row r="942" spans="1:17">
      <c r="A942" s="1449"/>
      <c r="B942" s="168">
        <v>5</v>
      </c>
      <c r="C942" s="627" t="s">
        <v>881</v>
      </c>
      <c r="D942" s="779">
        <v>40</v>
      </c>
      <c r="E942" s="779">
        <v>1981</v>
      </c>
      <c r="F942" s="792">
        <v>27.544</v>
      </c>
      <c r="G942" s="792">
        <v>4.33</v>
      </c>
      <c r="H942" s="792">
        <v>1.6</v>
      </c>
      <c r="I942" s="792">
        <v>21.614000000000001</v>
      </c>
      <c r="J942" s="792">
        <v>2053.2800000000002</v>
      </c>
      <c r="K942" s="796">
        <v>18.739000000000001</v>
      </c>
      <c r="L942" s="792">
        <v>1743.66</v>
      </c>
      <c r="M942" s="616">
        <f t="shared" si="100"/>
        <v>1.074693460881135E-2</v>
      </c>
      <c r="N942" s="628">
        <v>70.31</v>
      </c>
      <c r="O942" s="629">
        <f t="shared" si="97"/>
        <v>0.75561697234552605</v>
      </c>
      <c r="P942" s="629">
        <f t="shared" si="98"/>
        <v>644.81607652868104</v>
      </c>
      <c r="Q942" s="630">
        <f t="shared" si="99"/>
        <v>45.337018340731561</v>
      </c>
    </row>
    <row r="943" spans="1:17">
      <c r="A943" s="1449"/>
      <c r="B943" s="168">
        <v>6</v>
      </c>
      <c r="C943" s="627" t="s">
        <v>882</v>
      </c>
      <c r="D943" s="779">
        <v>55</v>
      </c>
      <c r="E943" s="779">
        <v>1985</v>
      </c>
      <c r="F943" s="792">
        <v>43.145000000000003</v>
      </c>
      <c r="G943" s="792">
        <v>4.8380000000000001</v>
      </c>
      <c r="H943" s="792">
        <v>8.8000000000000007</v>
      </c>
      <c r="I943" s="792">
        <v>29.507000000000001</v>
      </c>
      <c r="J943" s="792">
        <v>2678.78</v>
      </c>
      <c r="K943" s="796">
        <v>29.507000000000001</v>
      </c>
      <c r="L943" s="792">
        <v>2678.78</v>
      </c>
      <c r="M943" s="616">
        <f t="shared" si="100"/>
        <v>1.1015088958406439E-2</v>
      </c>
      <c r="N943" s="628">
        <v>70.31</v>
      </c>
      <c r="O943" s="629">
        <f t="shared" si="97"/>
        <v>0.77447090466555668</v>
      </c>
      <c r="P943" s="629">
        <f t="shared" si="98"/>
        <v>660.90533750438624</v>
      </c>
      <c r="Q943" s="630">
        <f t="shared" si="99"/>
        <v>46.468254279933397</v>
      </c>
    </row>
    <row r="944" spans="1:17">
      <c r="A944" s="1449"/>
      <c r="B944" s="168">
        <v>7</v>
      </c>
      <c r="C944" s="627" t="s">
        <v>883</v>
      </c>
      <c r="D944" s="779">
        <v>19</v>
      </c>
      <c r="E944" s="779">
        <v>1989</v>
      </c>
      <c r="F944" s="792">
        <v>15.28</v>
      </c>
      <c r="G944" s="792">
        <v>1.39</v>
      </c>
      <c r="H944" s="792">
        <v>2.88</v>
      </c>
      <c r="I944" s="792">
        <v>11.01</v>
      </c>
      <c r="J944" s="792">
        <v>1068.04</v>
      </c>
      <c r="K944" s="796">
        <v>9.9830000000000005</v>
      </c>
      <c r="L944" s="792">
        <v>908.39</v>
      </c>
      <c r="M944" s="616">
        <f t="shared" si="100"/>
        <v>1.0989773115071721E-2</v>
      </c>
      <c r="N944" s="628">
        <v>70.31</v>
      </c>
      <c r="O944" s="629">
        <f t="shared" si="97"/>
        <v>0.77269094772069269</v>
      </c>
      <c r="P944" s="629">
        <f t="shared" si="98"/>
        <v>659.38638690430332</v>
      </c>
      <c r="Q944" s="630">
        <f t="shared" si="99"/>
        <v>46.361456863241571</v>
      </c>
    </row>
    <row r="945" spans="1:17">
      <c r="A945" s="1449"/>
      <c r="B945" s="168">
        <v>8</v>
      </c>
      <c r="C945" s="627" t="s">
        <v>884</v>
      </c>
      <c r="D945" s="779">
        <v>8</v>
      </c>
      <c r="E945" s="779">
        <v>1978</v>
      </c>
      <c r="F945" s="792">
        <v>4.2809999999999997</v>
      </c>
      <c r="G945" s="792">
        <v>0.19800000000000001</v>
      </c>
      <c r="H945" s="792">
        <v>0.64</v>
      </c>
      <c r="I945" s="792">
        <v>3.4430000000000001</v>
      </c>
      <c r="J945" s="792">
        <v>571.25</v>
      </c>
      <c r="K945" s="796">
        <v>3.133</v>
      </c>
      <c r="L945" s="792">
        <v>286.04000000000002</v>
      </c>
      <c r="M945" s="616">
        <f t="shared" si="100"/>
        <v>1.0953013564536427E-2</v>
      </c>
      <c r="N945" s="628">
        <v>70.31</v>
      </c>
      <c r="O945" s="629">
        <f t="shared" si="97"/>
        <v>0.77010638372255624</v>
      </c>
      <c r="P945" s="629">
        <f t="shared" si="98"/>
        <v>657.18081387218558</v>
      </c>
      <c r="Q945" s="630">
        <f t="shared" si="99"/>
        <v>46.206383023353368</v>
      </c>
    </row>
    <row r="946" spans="1:17">
      <c r="A946" s="1449"/>
      <c r="B946" s="168">
        <v>9</v>
      </c>
      <c r="C946" s="627" t="s">
        <v>885</v>
      </c>
      <c r="D946" s="779">
        <v>20</v>
      </c>
      <c r="E946" s="779">
        <v>1976</v>
      </c>
      <c r="F946" s="792">
        <v>19.535</v>
      </c>
      <c r="G946" s="792">
        <v>1.3320000000000001</v>
      </c>
      <c r="H946" s="792">
        <v>3.2</v>
      </c>
      <c r="I946" s="792">
        <v>15.003</v>
      </c>
      <c r="J946" s="792">
        <v>951.69</v>
      </c>
      <c r="K946" s="796">
        <v>15.003</v>
      </c>
      <c r="L946" s="792">
        <v>951.69</v>
      </c>
      <c r="M946" s="616">
        <f t="shared" si="100"/>
        <v>1.5764587208019418E-2</v>
      </c>
      <c r="N946" s="628">
        <v>70.31</v>
      </c>
      <c r="O946" s="629">
        <f t="shared" si="97"/>
        <v>1.1084081265958452</v>
      </c>
      <c r="P946" s="629">
        <f t="shared" si="98"/>
        <v>945.87523248116497</v>
      </c>
      <c r="Q946" s="630">
        <f t="shared" si="99"/>
        <v>66.504487595750717</v>
      </c>
    </row>
    <row r="947" spans="1:17" ht="12" thickBot="1">
      <c r="A947" s="1450"/>
      <c r="B947" s="172">
        <v>10</v>
      </c>
      <c r="C947" s="185"/>
      <c r="D947" s="172"/>
      <c r="E947" s="172"/>
      <c r="F947" s="186"/>
      <c r="G947" s="186"/>
      <c r="H947" s="186"/>
      <c r="I947" s="186"/>
      <c r="J947" s="186"/>
      <c r="K947" s="797"/>
      <c r="L947" s="186"/>
      <c r="M947" s="198"/>
      <c r="N947" s="186"/>
      <c r="O947" s="173"/>
      <c r="P947" s="173"/>
      <c r="Q947" s="174"/>
    </row>
    <row r="948" spans="1:17" ht="11.25" customHeight="1">
      <c r="A948" s="1458" t="s">
        <v>275</v>
      </c>
      <c r="B948" s="541">
        <v>1</v>
      </c>
      <c r="C948" s="640" t="s">
        <v>347</v>
      </c>
      <c r="D948" s="684">
        <v>12</v>
      </c>
      <c r="E948" s="684">
        <v>1965</v>
      </c>
      <c r="F948" s="474">
        <v>11.252000000000001</v>
      </c>
      <c r="G948" s="474">
        <v>1.232</v>
      </c>
      <c r="H948" s="474">
        <v>0.192</v>
      </c>
      <c r="I948" s="474">
        <v>9.8279999999999994</v>
      </c>
      <c r="J948" s="474">
        <v>537.54999999999995</v>
      </c>
      <c r="K948" s="600">
        <v>9.0530000000000008</v>
      </c>
      <c r="L948" s="601">
        <v>495.2</v>
      </c>
      <c r="M948" s="602">
        <f>K948/L948</f>
        <v>1.8281502423263329E-2</v>
      </c>
      <c r="N948" s="643">
        <v>70.31</v>
      </c>
      <c r="O948" s="603">
        <f>M948*N948</f>
        <v>1.2853724353796447</v>
      </c>
      <c r="P948" s="603">
        <f>M948*60*1000</f>
        <v>1096.8901453957997</v>
      </c>
      <c r="Q948" s="604">
        <f>P948*N948/1000</f>
        <v>77.12234612277868</v>
      </c>
    </row>
    <row r="949" spans="1:17">
      <c r="A949" s="1458"/>
      <c r="B949" s="179">
        <v>2</v>
      </c>
      <c r="C949" s="642" t="s">
        <v>518</v>
      </c>
      <c r="D949" s="687">
        <v>5</v>
      </c>
      <c r="E949" s="687">
        <v>1986</v>
      </c>
      <c r="F949" s="476">
        <v>7</v>
      </c>
      <c r="G949" s="476"/>
      <c r="H949" s="476"/>
      <c r="I949" s="476">
        <v>7</v>
      </c>
      <c r="J949" s="476">
        <v>407.89</v>
      </c>
      <c r="K949" s="605">
        <v>3.47</v>
      </c>
      <c r="L949" s="476">
        <v>193.9</v>
      </c>
      <c r="M949" s="475">
        <f t="shared" ref="M949:M956" si="101">K949/L949</f>
        <v>1.7895822588963384E-2</v>
      </c>
      <c r="N949" s="652">
        <v>70.31</v>
      </c>
      <c r="O949" s="477">
        <f t="shared" ref="O949:O956" si="102">M949*N949</f>
        <v>1.2582552862300156</v>
      </c>
      <c r="P949" s="603">
        <f t="shared" ref="P949:P956" si="103">M949*60*1000</f>
        <v>1073.7493553378031</v>
      </c>
      <c r="Q949" s="478">
        <f t="shared" ref="Q949:Q956" si="104">P949*N949/1000</f>
        <v>75.495317173800942</v>
      </c>
    </row>
    <row r="950" spans="1:17">
      <c r="A950" s="1458"/>
      <c r="B950" s="179">
        <v>3</v>
      </c>
      <c r="C950" s="642" t="s">
        <v>346</v>
      </c>
      <c r="D950" s="687">
        <v>8</v>
      </c>
      <c r="E950" s="687">
        <v>1965</v>
      </c>
      <c r="F950" s="476">
        <v>8.33</v>
      </c>
      <c r="G950" s="476">
        <v>1.077</v>
      </c>
      <c r="H950" s="476">
        <v>0.128</v>
      </c>
      <c r="I950" s="476">
        <v>7.125</v>
      </c>
      <c r="J950" s="476">
        <v>406.23</v>
      </c>
      <c r="K950" s="605">
        <v>6.29</v>
      </c>
      <c r="L950" s="476">
        <v>358.6</v>
      </c>
      <c r="M950" s="475">
        <f t="shared" si="101"/>
        <v>1.7540435025097601E-2</v>
      </c>
      <c r="N950" s="652">
        <v>70.31</v>
      </c>
      <c r="O950" s="477">
        <f t="shared" si="102"/>
        <v>1.2332679866146123</v>
      </c>
      <c r="P950" s="603">
        <f t="shared" si="103"/>
        <v>1052.426101505856</v>
      </c>
      <c r="Q950" s="478">
        <f t="shared" si="104"/>
        <v>73.996079196876735</v>
      </c>
    </row>
    <row r="951" spans="1:17">
      <c r="A951" s="1458"/>
      <c r="B951" s="179">
        <v>4</v>
      </c>
      <c r="C951" s="642" t="s">
        <v>886</v>
      </c>
      <c r="D951" s="687">
        <v>9</v>
      </c>
      <c r="E951" s="687">
        <v>1967</v>
      </c>
      <c r="F951" s="476">
        <v>7.9640000000000004</v>
      </c>
      <c r="G951" s="476">
        <v>0.67700000000000005</v>
      </c>
      <c r="H951" s="476">
        <v>0.14399999999999999</v>
      </c>
      <c r="I951" s="476">
        <v>7.1429999999999998</v>
      </c>
      <c r="J951" s="476">
        <v>416.33</v>
      </c>
      <c r="K951" s="605">
        <v>7.1429999999999998</v>
      </c>
      <c r="L951" s="476">
        <v>416.33</v>
      </c>
      <c r="M951" s="475">
        <f t="shared" si="101"/>
        <v>1.7157062906828717E-2</v>
      </c>
      <c r="N951" s="652">
        <v>70.31</v>
      </c>
      <c r="O951" s="477">
        <f t="shared" si="102"/>
        <v>1.206313092979127</v>
      </c>
      <c r="P951" s="603">
        <f t="shared" si="103"/>
        <v>1029.4237744097229</v>
      </c>
      <c r="Q951" s="478">
        <f t="shared" si="104"/>
        <v>72.37878557874761</v>
      </c>
    </row>
    <row r="952" spans="1:17">
      <c r="A952" s="1458"/>
      <c r="B952" s="179">
        <v>5</v>
      </c>
      <c r="C952" s="642" t="s">
        <v>516</v>
      </c>
      <c r="D952" s="687">
        <v>5</v>
      </c>
      <c r="E952" s="687">
        <v>1984</v>
      </c>
      <c r="F952" s="476">
        <v>3.363</v>
      </c>
      <c r="G952" s="476">
        <v>0.17</v>
      </c>
      <c r="H952" s="476">
        <v>0.08</v>
      </c>
      <c r="I952" s="476">
        <v>3.113</v>
      </c>
      <c r="J952" s="476">
        <v>180.46</v>
      </c>
      <c r="K952" s="605">
        <v>3.113</v>
      </c>
      <c r="L952" s="476">
        <v>180.46</v>
      </c>
      <c r="M952" s="475">
        <f t="shared" si="101"/>
        <v>1.725036019062396E-2</v>
      </c>
      <c r="N952" s="652">
        <v>70.31</v>
      </c>
      <c r="O952" s="477">
        <f t="shared" si="102"/>
        <v>1.2128728250027707</v>
      </c>
      <c r="P952" s="603">
        <f t="shared" si="103"/>
        <v>1035.0216114374375</v>
      </c>
      <c r="Q952" s="478">
        <f t="shared" si="104"/>
        <v>72.772369500166221</v>
      </c>
    </row>
    <row r="953" spans="1:17">
      <c r="A953" s="1458"/>
      <c r="B953" s="179">
        <v>6</v>
      </c>
      <c r="C953" s="642" t="s">
        <v>887</v>
      </c>
      <c r="D953" s="687">
        <v>6</v>
      </c>
      <c r="E953" s="687">
        <v>1929</v>
      </c>
      <c r="F953" s="476">
        <v>4.0259999999999998</v>
      </c>
      <c r="G953" s="476">
        <v>9.4E-2</v>
      </c>
      <c r="H953" s="476">
        <v>6.4000000000000001E-2</v>
      </c>
      <c r="I953" s="476">
        <v>3.8679999999999999</v>
      </c>
      <c r="J953" s="476">
        <v>233.78</v>
      </c>
      <c r="K953" s="605">
        <v>1.425</v>
      </c>
      <c r="L953" s="476">
        <v>86.11</v>
      </c>
      <c r="M953" s="475">
        <f t="shared" si="101"/>
        <v>1.6548600627104868E-2</v>
      </c>
      <c r="N953" s="652">
        <v>70.31</v>
      </c>
      <c r="O953" s="477">
        <f t="shared" si="102"/>
        <v>1.1635321100917433</v>
      </c>
      <c r="P953" s="603">
        <f t="shared" si="103"/>
        <v>992.91603762629211</v>
      </c>
      <c r="Q953" s="478">
        <f t="shared" si="104"/>
        <v>69.81192660550461</v>
      </c>
    </row>
    <row r="954" spans="1:17">
      <c r="A954" s="1458"/>
      <c r="B954" s="179">
        <v>7</v>
      </c>
      <c r="C954" s="642" t="s">
        <v>404</v>
      </c>
      <c r="D954" s="687">
        <v>20</v>
      </c>
      <c r="E954" s="687">
        <v>1982</v>
      </c>
      <c r="F954" s="476">
        <v>19.925000000000001</v>
      </c>
      <c r="G954" s="476">
        <v>1.323</v>
      </c>
      <c r="H954" s="476">
        <v>2.88</v>
      </c>
      <c r="I954" s="476">
        <v>15.722</v>
      </c>
      <c r="J954" s="476">
        <v>1048.75</v>
      </c>
      <c r="K954" s="605">
        <v>15.428000000000001</v>
      </c>
      <c r="L954" s="476">
        <v>939.76</v>
      </c>
      <c r="M954" s="475">
        <f t="shared" si="101"/>
        <v>1.6416957521069211E-2</v>
      </c>
      <c r="N954" s="652">
        <v>70.31</v>
      </c>
      <c r="O954" s="477">
        <f t="shared" si="102"/>
        <v>1.1542762833063762</v>
      </c>
      <c r="P954" s="603">
        <f t="shared" si="103"/>
        <v>985.01745126415278</v>
      </c>
      <c r="Q954" s="478">
        <f t="shared" si="104"/>
        <v>69.256576998382585</v>
      </c>
    </row>
    <row r="955" spans="1:17">
      <c r="A955" s="1458"/>
      <c r="B955" s="179">
        <v>8</v>
      </c>
      <c r="C955" s="642" t="s">
        <v>888</v>
      </c>
      <c r="D955" s="687">
        <v>18</v>
      </c>
      <c r="E955" s="687">
        <v>1967</v>
      </c>
      <c r="F955" s="476">
        <v>10.965</v>
      </c>
      <c r="G955" s="476">
        <v>1.044</v>
      </c>
      <c r="H955" s="476">
        <v>0.224</v>
      </c>
      <c r="I955" s="476">
        <v>9.6969999999999992</v>
      </c>
      <c r="J955" s="476">
        <v>658.26</v>
      </c>
      <c r="K955" s="605">
        <v>6.734</v>
      </c>
      <c r="L955" s="476">
        <v>411.57</v>
      </c>
      <c r="M955" s="475">
        <f t="shared" si="101"/>
        <v>1.6361736764098453E-2</v>
      </c>
      <c r="N955" s="652">
        <v>70.31</v>
      </c>
      <c r="O955" s="477">
        <f t="shared" si="102"/>
        <v>1.1503937118837622</v>
      </c>
      <c r="P955" s="603">
        <f t="shared" si="103"/>
        <v>981.70420584590715</v>
      </c>
      <c r="Q955" s="478">
        <f t="shared" si="104"/>
        <v>69.02362271302573</v>
      </c>
    </row>
    <row r="956" spans="1:17" ht="12" thickBot="1">
      <c r="A956" s="1458"/>
      <c r="B956" s="199">
        <v>9</v>
      </c>
      <c r="C956" s="642" t="s">
        <v>345</v>
      </c>
      <c r="D956" s="687">
        <v>12</v>
      </c>
      <c r="E956" s="687">
        <v>1960</v>
      </c>
      <c r="F956" s="476">
        <v>11.66</v>
      </c>
      <c r="G956" s="476">
        <v>0.66</v>
      </c>
      <c r="H956" s="476">
        <v>1.92</v>
      </c>
      <c r="I956" s="476">
        <v>9.08</v>
      </c>
      <c r="J956" s="476">
        <v>557</v>
      </c>
      <c r="K956" s="605">
        <v>6.8739999999999997</v>
      </c>
      <c r="L956" s="476">
        <v>422.39</v>
      </c>
      <c r="M956" s="475">
        <f t="shared" si="101"/>
        <v>1.6274059518454509E-2</v>
      </c>
      <c r="N956" s="652">
        <v>70.31</v>
      </c>
      <c r="O956" s="477">
        <f t="shared" si="102"/>
        <v>1.1442291247425365</v>
      </c>
      <c r="P956" s="603">
        <f t="shared" si="103"/>
        <v>976.44357110727049</v>
      </c>
      <c r="Q956" s="478">
        <f t="shared" si="104"/>
        <v>68.653747484552198</v>
      </c>
    </row>
    <row r="957" spans="1:17" ht="11.25" customHeight="1">
      <c r="A957" s="1459" t="s">
        <v>278</v>
      </c>
      <c r="B957" s="17">
        <v>1</v>
      </c>
      <c r="C957" s="606" t="s">
        <v>301</v>
      </c>
      <c r="D957" s="607">
        <v>6</v>
      </c>
      <c r="E957" s="607">
        <v>1985</v>
      </c>
      <c r="F957" s="552">
        <v>6.7880000000000003</v>
      </c>
      <c r="G957" s="552">
        <v>0.22700000000000001</v>
      </c>
      <c r="H957" s="552">
        <v>0.96</v>
      </c>
      <c r="I957" s="552">
        <v>5.601</v>
      </c>
      <c r="J957" s="552">
        <v>230.55</v>
      </c>
      <c r="K957" s="608">
        <v>5.601</v>
      </c>
      <c r="L957" s="609">
        <v>230.55</v>
      </c>
      <c r="M957" s="610">
        <f>K957/L957</f>
        <v>2.4294079375406636E-2</v>
      </c>
      <c r="N957" s="581">
        <v>70.31</v>
      </c>
      <c r="O957" s="611">
        <f>M957*N957</f>
        <v>1.7081167208848407</v>
      </c>
      <c r="P957" s="611">
        <f>M957*60*1000</f>
        <v>1457.6447625243982</v>
      </c>
      <c r="Q957" s="612">
        <f>P957*N957/1000</f>
        <v>102.48700325309045</v>
      </c>
    </row>
    <row r="958" spans="1:17" ht="11.25" customHeight="1">
      <c r="A958" s="1460"/>
      <c r="B958" s="18">
        <v>2</v>
      </c>
      <c r="C958" s="648" t="s">
        <v>161</v>
      </c>
      <c r="D958" s="695">
        <v>6</v>
      </c>
      <c r="E958" s="695">
        <v>1957</v>
      </c>
      <c r="F958" s="480">
        <v>8.48</v>
      </c>
      <c r="G958" s="480">
        <v>0.76500000000000001</v>
      </c>
      <c r="H958" s="480">
        <v>0.08</v>
      </c>
      <c r="I958" s="480">
        <v>7.6349999999999998</v>
      </c>
      <c r="J958" s="480">
        <v>319.77999999999997</v>
      </c>
      <c r="K958" s="614">
        <v>7.6349999999999998</v>
      </c>
      <c r="L958" s="480">
        <v>319.77999999999997</v>
      </c>
      <c r="M958" s="479">
        <f t="shared" ref="M958:M965" si="105">K958/L958</f>
        <v>2.3875789605353682E-2</v>
      </c>
      <c r="N958" s="653">
        <v>70.31</v>
      </c>
      <c r="O958" s="481">
        <f t="shared" ref="O958:O965" si="106">M958*N958</f>
        <v>1.6787067671524174</v>
      </c>
      <c r="P958" s="611">
        <f t="shared" ref="P958:P965" si="107">M958*60*1000</f>
        <v>1432.5473763212208</v>
      </c>
      <c r="Q958" s="482">
        <f t="shared" ref="Q958:Q965" si="108">P958*N958/1000</f>
        <v>100.72240602914503</v>
      </c>
    </row>
    <row r="959" spans="1:17">
      <c r="A959" s="1460"/>
      <c r="B959" s="18">
        <v>3</v>
      </c>
      <c r="C959" s="648" t="s">
        <v>354</v>
      </c>
      <c r="D959" s="695">
        <v>6</v>
      </c>
      <c r="E959" s="695">
        <v>1934</v>
      </c>
      <c r="F959" s="480">
        <v>5.6070000000000002</v>
      </c>
      <c r="G959" s="480">
        <v>0.58699999999999997</v>
      </c>
      <c r="H959" s="480">
        <v>9.6000000000000002E-2</v>
      </c>
      <c r="I959" s="480">
        <v>4.944</v>
      </c>
      <c r="J959" s="480">
        <v>229.18</v>
      </c>
      <c r="K959" s="614">
        <v>4.944</v>
      </c>
      <c r="L959" s="480">
        <v>229.18</v>
      </c>
      <c r="M959" s="479">
        <f t="shared" si="105"/>
        <v>2.1572563050877038E-2</v>
      </c>
      <c r="N959" s="653">
        <v>70.31</v>
      </c>
      <c r="O959" s="481">
        <f t="shared" si="106"/>
        <v>1.5167669081071646</v>
      </c>
      <c r="P959" s="611">
        <f t="shared" si="107"/>
        <v>1294.3537830526225</v>
      </c>
      <c r="Q959" s="482">
        <f t="shared" si="108"/>
        <v>91.006014486429891</v>
      </c>
    </row>
    <row r="960" spans="1:17">
      <c r="A960" s="1460"/>
      <c r="B960" s="18">
        <v>4</v>
      </c>
      <c r="C960" s="648" t="s">
        <v>162</v>
      </c>
      <c r="D960" s="695">
        <v>3</v>
      </c>
      <c r="E960" s="695">
        <v>1988</v>
      </c>
      <c r="F960" s="480">
        <v>4.2110000000000003</v>
      </c>
      <c r="G960" s="480">
        <v>0.18099999999999999</v>
      </c>
      <c r="H960" s="480">
        <v>0.48</v>
      </c>
      <c r="I960" s="480">
        <v>3.55</v>
      </c>
      <c r="J960" s="480">
        <v>167.31</v>
      </c>
      <c r="K960" s="614">
        <v>3.55</v>
      </c>
      <c r="L960" s="480">
        <v>167.31</v>
      </c>
      <c r="M960" s="479">
        <f t="shared" si="105"/>
        <v>2.1218098141175062E-2</v>
      </c>
      <c r="N960" s="653">
        <v>70.31</v>
      </c>
      <c r="O960" s="481">
        <f t="shared" si="106"/>
        <v>1.4918444803060187</v>
      </c>
      <c r="P960" s="611">
        <f t="shared" si="107"/>
        <v>1273.085888470504</v>
      </c>
      <c r="Q960" s="482">
        <f t="shared" si="108"/>
        <v>89.51066881836114</v>
      </c>
    </row>
    <row r="961" spans="1:17">
      <c r="A961" s="1460"/>
      <c r="B961" s="18">
        <v>5</v>
      </c>
      <c r="C961" s="648" t="s">
        <v>353</v>
      </c>
      <c r="D961" s="695">
        <v>6</v>
      </c>
      <c r="E961" s="695">
        <v>1972</v>
      </c>
      <c r="F961" s="480">
        <v>4.09</v>
      </c>
      <c r="G961" s="480">
        <v>0.51</v>
      </c>
      <c r="H961" s="480">
        <v>0.08</v>
      </c>
      <c r="I961" s="480">
        <v>3.5</v>
      </c>
      <c r="J961" s="480">
        <v>395.27</v>
      </c>
      <c r="K961" s="614">
        <v>3.29</v>
      </c>
      <c r="L961" s="480">
        <v>158.16</v>
      </c>
      <c r="M961" s="479">
        <f t="shared" si="105"/>
        <v>2.0801719777440567E-2</v>
      </c>
      <c r="N961" s="653">
        <v>70.31</v>
      </c>
      <c r="O961" s="481">
        <f t="shared" si="106"/>
        <v>1.4625689175518464</v>
      </c>
      <c r="P961" s="611">
        <f t="shared" si="107"/>
        <v>1248.1031866464341</v>
      </c>
      <c r="Q961" s="482">
        <f t="shared" si="108"/>
        <v>87.754135053110787</v>
      </c>
    </row>
    <row r="962" spans="1:17">
      <c r="A962" s="1460"/>
      <c r="B962" s="18">
        <v>6</v>
      </c>
      <c r="C962" s="648" t="s">
        <v>160</v>
      </c>
      <c r="D962" s="695">
        <v>4</v>
      </c>
      <c r="E962" s="695">
        <v>1950</v>
      </c>
      <c r="F962" s="480">
        <v>5.226</v>
      </c>
      <c r="G962" s="480">
        <v>0.96299999999999997</v>
      </c>
      <c r="H962" s="480">
        <v>0.64</v>
      </c>
      <c r="I962" s="480">
        <v>3.6230000000000002</v>
      </c>
      <c r="J962" s="480">
        <v>193.31</v>
      </c>
      <c r="K962" s="614">
        <v>3.6230000000000002</v>
      </c>
      <c r="L962" s="480">
        <v>193.31</v>
      </c>
      <c r="M962" s="479">
        <f t="shared" si="105"/>
        <v>1.8741917127929233E-2</v>
      </c>
      <c r="N962" s="653">
        <v>70.31</v>
      </c>
      <c r="O962" s="481">
        <f t="shared" si="106"/>
        <v>1.3177441932647045</v>
      </c>
      <c r="P962" s="611">
        <f t="shared" si="107"/>
        <v>1124.515027675754</v>
      </c>
      <c r="Q962" s="482">
        <f t="shared" si="108"/>
        <v>79.064651595882268</v>
      </c>
    </row>
    <row r="963" spans="1:17">
      <c r="A963" s="1460"/>
      <c r="B963" s="18">
        <v>7</v>
      </c>
      <c r="C963" s="648" t="s">
        <v>302</v>
      </c>
      <c r="D963" s="695">
        <v>40</v>
      </c>
      <c r="E963" s="695">
        <v>1980</v>
      </c>
      <c r="F963" s="480">
        <v>44.097999999999999</v>
      </c>
      <c r="G963" s="480">
        <v>3.4350000000000001</v>
      </c>
      <c r="H963" s="480">
        <v>6.24</v>
      </c>
      <c r="I963" s="480">
        <v>34.423000000000002</v>
      </c>
      <c r="J963" s="480">
        <v>1888.23</v>
      </c>
      <c r="K963" s="614">
        <v>34.244</v>
      </c>
      <c r="L963" s="480">
        <v>1883.49</v>
      </c>
      <c r="M963" s="479">
        <f t="shared" si="105"/>
        <v>1.8181142453636601E-2</v>
      </c>
      <c r="N963" s="653">
        <v>70.31</v>
      </c>
      <c r="O963" s="481">
        <f t="shared" si="106"/>
        <v>1.2783161259151894</v>
      </c>
      <c r="P963" s="611">
        <f t="shared" si="107"/>
        <v>1090.868547218196</v>
      </c>
      <c r="Q963" s="482">
        <f t="shared" si="108"/>
        <v>76.698967554911363</v>
      </c>
    </row>
    <row r="964" spans="1:17">
      <c r="A964" s="1460"/>
      <c r="B964" s="18">
        <v>8</v>
      </c>
      <c r="C964" s="648" t="s">
        <v>403</v>
      </c>
      <c r="D964" s="695">
        <v>46</v>
      </c>
      <c r="E964" s="695">
        <v>1975</v>
      </c>
      <c r="F964" s="480">
        <v>35.926000000000002</v>
      </c>
      <c r="G964" s="480">
        <v>3.355</v>
      </c>
      <c r="H964" s="480">
        <v>0.72</v>
      </c>
      <c r="I964" s="480">
        <v>31.850999999999999</v>
      </c>
      <c r="J964" s="480">
        <v>1810.77</v>
      </c>
      <c r="K964" s="614">
        <v>28.436</v>
      </c>
      <c r="L964" s="480">
        <v>1565.53</v>
      </c>
      <c r="M964" s="479">
        <f t="shared" si="105"/>
        <v>1.816381672660377E-2</v>
      </c>
      <c r="N964" s="653">
        <v>70.31</v>
      </c>
      <c r="O964" s="481">
        <f t="shared" si="106"/>
        <v>1.2770979540475111</v>
      </c>
      <c r="P964" s="611">
        <f t="shared" si="107"/>
        <v>1089.8290035962261</v>
      </c>
      <c r="Q964" s="482">
        <f t="shared" si="108"/>
        <v>76.625877242850663</v>
      </c>
    </row>
    <row r="965" spans="1:17">
      <c r="A965" s="1460"/>
      <c r="B965" s="18">
        <v>9</v>
      </c>
      <c r="C965" s="698" t="s">
        <v>517</v>
      </c>
      <c r="D965" s="695">
        <v>5</v>
      </c>
      <c r="E965" s="695">
        <v>1932</v>
      </c>
      <c r="F965" s="648">
        <v>4.9770000000000003</v>
      </c>
      <c r="G965" s="648">
        <v>0.28299999999999997</v>
      </c>
      <c r="H965" s="648">
        <v>0.08</v>
      </c>
      <c r="I965" s="648">
        <v>4.6139999999999999</v>
      </c>
      <c r="J965" s="648">
        <v>253.41</v>
      </c>
      <c r="K965" s="648">
        <v>2.976</v>
      </c>
      <c r="L965" s="648">
        <v>163.44</v>
      </c>
      <c r="M965" s="479">
        <f t="shared" si="105"/>
        <v>1.8208516886930984E-2</v>
      </c>
      <c r="N965" s="648">
        <v>70.31</v>
      </c>
      <c r="O965" s="481">
        <f t="shared" si="106"/>
        <v>1.2802408223201176</v>
      </c>
      <c r="P965" s="611">
        <f t="shared" si="107"/>
        <v>1092.5110132158591</v>
      </c>
      <c r="Q965" s="482">
        <f t="shared" si="108"/>
        <v>76.814449339207059</v>
      </c>
    </row>
    <row r="966" spans="1:17" ht="12" thickBot="1">
      <c r="A966" s="1461"/>
      <c r="B966" s="19">
        <v>10</v>
      </c>
      <c r="C966" s="23"/>
      <c r="D966" s="19"/>
      <c r="E966" s="19"/>
      <c r="F966" s="205"/>
      <c r="G966" s="205"/>
      <c r="H966" s="205"/>
      <c r="I966" s="205"/>
      <c r="J966" s="205"/>
      <c r="K966" s="486"/>
      <c r="L966" s="205"/>
      <c r="M966" s="39"/>
      <c r="N966" s="205"/>
      <c r="O966" s="37"/>
      <c r="P966" s="37"/>
      <c r="Q966" s="190"/>
    </row>
    <row r="967" spans="1:17">
      <c r="A967" s="544"/>
      <c r="B967" s="542"/>
      <c r="C967" s="543"/>
      <c r="D967" s="542"/>
      <c r="E967" s="542"/>
      <c r="F967" s="231"/>
      <c r="G967" s="231"/>
      <c r="H967" s="231"/>
      <c r="I967" s="231"/>
      <c r="J967" s="231"/>
      <c r="K967" s="231"/>
      <c r="L967" s="231"/>
      <c r="M967" s="231"/>
      <c r="N967" s="231"/>
      <c r="O967" s="231"/>
      <c r="P967" s="231"/>
      <c r="Q967" s="231"/>
    </row>
    <row r="968" spans="1:17" ht="15">
      <c r="A968" s="1451" t="s">
        <v>164</v>
      </c>
      <c r="B968" s="1451"/>
      <c r="C968" s="1451"/>
      <c r="D968" s="1451"/>
      <c r="E968" s="1451"/>
      <c r="F968" s="1451"/>
      <c r="G968" s="1451"/>
      <c r="H968" s="1451"/>
      <c r="I968" s="1451"/>
      <c r="J968" s="1451"/>
      <c r="K968" s="1451"/>
      <c r="L968" s="1451"/>
      <c r="M968" s="1451"/>
      <c r="N968" s="1451"/>
      <c r="O968" s="1451"/>
      <c r="P968" s="1451"/>
      <c r="Q968" s="1451"/>
    </row>
    <row r="969" spans="1:17" ht="13.5" thickBot="1">
      <c r="A969" s="747"/>
      <c r="B969" s="747"/>
      <c r="C969" s="747"/>
      <c r="D969" s="747"/>
      <c r="E969" s="1420" t="s">
        <v>323</v>
      </c>
      <c r="F969" s="1420"/>
      <c r="G969" s="1420"/>
      <c r="H969" s="1420"/>
      <c r="I969" s="747">
        <v>3.8</v>
      </c>
      <c r="J969" s="747" t="s">
        <v>322</v>
      </c>
      <c r="K969" s="747" t="s">
        <v>324</v>
      </c>
      <c r="L969" s="747">
        <v>425</v>
      </c>
      <c r="M969" s="747"/>
      <c r="N969" s="747"/>
      <c r="O969" s="747"/>
      <c r="P969" s="747"/>
      <c r="Q969" s="747"/>
    </row>
    <row r="970" spans="1:17">
      <c r="A970" s="1421" t="s">
        <v>1</v>
      </c>
      <c r="B970" s="1423" t="s">
        <v>0</v>
      </c>
      <c r="C970" s="1425" t="s">
        <v>2</v>
      </c>
      <c r="D970" s="1425" t="s">
        <v>3</v>
      </c>
      <c r="E970" s="1425" t="s">
        <v>11</v>
      </c>
      <c r="F970" s="1428" t="s">
        <v>12</v>
      </c>
      <c r="G970" s="1429"/>
      <c r="H970" s="1429"/>
      <c r="I970" s="1430"/>
      <c r="J970" s="1425" t="s">
        <v>4</v>
      </c>
      <c r="K970" s="1425" t="s">
        <v>13</v>
      </c>
      <c r="L970" s="1425" t="s">
        <v>5</v>
      </c>
      <c r="M970" s="1425" t="s">
        <v>6</v>
      </c>
      <c r="N970" s="1425" t="s">
        <v>14</v>
      </c>
      <c r="O970" s="1452" t="s">
        <v>15</v>
      </c>
      <c r="P970" s="1425" t="s">
        <v>22</v>
      </c>
      <c r="Q970" s="1433" t="s">
        <v>23</v>
      </c>
    </row>
    <row r="971" spans="1:17" ht="33.75">
      <c r="A971" s="1422"/>
      <c r="B971" s="1424"/>
      <c r="C971" s="1426"/>
      <c r="D971" s="1427"/>
      <c r="E971" s="1427"/>
      <c r="F971" s="485" t="s">
        <v>16</v>
      </c>
      <c r="G971" s="485" t="s">
        <v>17</v>
      </c>
      <c r="H971" s="485" t="s">
        <v>18</v>
      </c>
      <c r="I971" s="485" t="s">
        <v>19</v>
      </c>
      <c r="J971" s="1427"/>
      <c r="K971" s="1427"/>
      <c r="L971" s="1427"/>
      <c r="M971" s="1427"/>
      <c r="N971" s="1427"/>
      <c r="O971" s="1453"/>
      <c r="P971" s="1427"/>
      <c r="Q971" s="1434"/>
    </row>
    <row r="972" spans="1:17" ht="12" thickBot="1">
      <c r="A972" s="1462"/>
      <c r="B972" s="1463"/>
      <c r="C972" s="1464"/>
      <c r="D972" s="29" t="s">
        <v>7</v>
      </c>
      <c r="E972" s="29" t="s">
        <v>8</v>
      </c>
      <c r="F972" s="29" t="s">
        <v>9</v>
      </c>
      <c r="G972" s="29" t="s">
        <v>9</v>
      </c>
      <c r="H972" s="29" t="s">
        <v>9</v>
      </c>
      <c r="I972" s="29" t="s">
        <v>9</v>
      </c>
      <c r="J972" s="29" t="s">
        <v>20</v>
      </c>
      <c r="K972" s="29" t="s">
        <v>9</v>
      </c>
      <c r="L972" s="29" t="s">
        <v>20</v>
      </c>
      <c r="M972" s="29" t="s">
        <v>58</v>
      </c>
      <c r="N972" s="87" t="s">
        <v>359</v>
      </c>
      <c r="O972" s="87" t="s">
        <v>360</v>
      </c>
      <c r="P972" s="88" t="s">
        <v>24</v>
      </c>
      <c r="Q972" s="89" t="s">
        <v>361</v>
      </c>
    </row>
    <row r="973" spans="1:17">
      <c r="A973" s="1444" t="s">
        <v>275</v>
      </c>
      <c r="B973" s="184">
        <v>1</v>
      </c>
      <c r="C973" s="2072" t="s">
        <v>405</v>
      </c>
      <c r="D973" s="1861">
        <v>30</v>
      </c>
      <c r="E973" s="1861">
        <v>1989</v>
      </c>
      <c r="F973" s="685">
        <v>27.800999999999998</v>
      </c>
      <c r="G973" s="685">
        <v>3.57</v>
      </c>
      <c r="H973" s="685">
        <v>4.8010000000000002</v>
      </c>
      <c r="I973" s="685">
        <v>19.43</v>
      </c>
      <c r="J973" s="474">
        <v>1601.5</v>
      </c>
      <c r="K973" s="685">
        <v>19.43</v>
      </c>
      <c r="L973" s="601">
        <v>1601.5</v>
      </c>
      <c r="M973" s="602">
        <f>K973/L973</f>
        <v>1.2132375897596004E-2</v>
      </c>
      <c r="N973" s="1056">
        <v>90.906000000000006</v>
      </c>
      <c r="O973" s="603">
        <f>M973*N973</f>
        <v>1.1029057633468624</v>
      </c>
      <c r="P973" s="603">
        <f>M973*60*1000</f>
        <v>727.94255385576025</v>
      </c>
      <c r="Q973" s="604">
        <f>P973*N973/1000</f>
        <v>66.17434580081175</v>
      </c>
    </row>
    <row r="974" spans="1:17">
      <c r="A974" s="1445"/>
      <c r="B974" s="179">
        <v>2</v>
      </c>
      <c r="C974" s="2072" t="s">
        <v>406</v>
      </c>
      <c r="D974" s="1861">
        <v>49</v>
      </c>
      <c r="E974" s="1861">
        <v>1974</v>
      </c>
      <c r="F974" s="688">
        <v>48.34</v>
      </c>
      <c r="G974" s="688">
        <v>5.44</v>
      </c>
      <c r="H974" s="688">
        <v>7.8410000000000002</v>
      </c>
      <c r="I974" s="688">
        <v>35.058999999999997</v>
      </c>
      <c r="J974" s="476">
        <v>2550.1</v>
      </c>
      <c r="K974" s="688">
        <v>35.058999999999997</v>
      </c>
      <c r="L974" s="476">
        <v>2550.1</v>
      </c>
      <c r="M974" s="475">
        <f t="shared" ref="M974:M982" si="109">K974/L974</f>
        <v>1.3748088310262342E-2</v>
      </c>
      <c r="N974" s="1056">
        <v>90.906000000000006</v>
      </c>
      <c r="O974" s="477">
        <f t="shared" ref="O974:O982" si="110">M974*N974</f>
        <v>1.2497837159327085</v>
      </c>
      <c r="P974" s="603">
        <f t="shared" ref="P974:P982" si="111">M974*60*1000</f>
        <v>824.88529861574057</v>
      </c>
      <c r="Q974" s="478">
        <f t="shared" ref="Q974:Q982" si="112">P974*N974/1000</f>
        <v>74.987022955962516</v>
      </c>
    </row>
    <row r="975" spans="1:17">
      <c r="A975" s="1445"/>
      <c r="B975" s="179">
        <v>3</v>
      </c>
      <c r="C975" s="2072" t="s">
        <v>407</v>
      </c>
      <c r="D975" s="1861">
        <v>30</v>
      </c>
      <c r="E975" s="1861">
        <v>1989</v>
      </c>
      <c r="F975" s="688">
        <v>28.704000000000001</v>
      </c>
      <c r="G975" s="688">
        <v>2.6070000000000002</v>
      </c>
      <c r="H975" s="688">
        <v>4.72</v>
      </c>
      <c r="I975" s="688">
        <v>21.376999999999999</v>
      </c>
      <c r="J975" s="476">
        <v>1599.2</v>
      </c>
      <c r="K975" s="688">
        <v>21.376999999999999</v>
      </c>
      <c r="L975" s="476">
        <v>1599.2</v>
      </c>
      <c r="M975" s="475">
        <f t="shared" si="109"/>
        <v>1.3367308654327163E-2</v>
      </c>
      <c r="N975" s="1056">
        <v>90.906000000000006</v>
      </c>
      <c r="O975" s="477">
        <f t="shared" si="110"/>
        <v>1.2151685605302651</v>
      </c>
      <c r="P975" s="603">
        <f t="shared" si="111"/>
        <v>802.03851925962977</v>
      </c>
      <c r="Q975" s="478">
        <f t="shared" si="112"/>
        <v>72.910113631815918</v>
      </c>
    </row>
    <row r="976" spans="1:17">
      <c r="A976" s="1445"/>
      <c r="B976" s="179">
        <v>4</v>
      </c>
      <c r="C976" s="2072" t="s">
        <v>408</v>
      </c>
      <c r="D976" s="1861">
        <v>30</v>
      </c>
      <c r="E976" s="1861">
        <v>1993</v>
      </c>
      <c r="F976" s="688">
        <v>26.829000000000001</v>
      </c>
      <c r="G976" s="688">
        <v>3.0030000000000001</v>
      </c>
      <c r="H976" s="688">
        <v>4.7210000000000001</v>
      </c>
      <c r="I976" s="688">
        <v>19.105</v>
      </c>
      <c r="J976" s="476">
        <v>1596.5</v>
      </c>
      <c r="K976" s="688">
        <v>19.105</v>
      </c>
      <c r="L976" s="476">
        <v>1596.5</v>
      </c>
      <c r="M976" s="475">
        <f t="shared" si="109"/>
        <v>1.1966802380206703E-2</v>
      </c>
      <c r="N976" s="1056">
        <v>90.906000000000006</v>
      </c>
      <c r="O976" s="477">
        <f t="shared" si="110"/>
        <v>1.0878541371750707</v>
      </c>
      <c r="P976" s="603">
        <f t="shared" si="111"/>
        <v>718.00814281240218</v>
      </c>
      <c r="Q976" s="478">
        <f t="shared" si="112"/>
        <v>65.271248230504241</v>
      </c>
    </row>
    <row r="977" spans="1:17">
      <c r="A977" s="1445"/>
      <c r="B977" s="179">
        <v>5</v>
      </c>
      <c r="C977" s="2072" t="s">
        <v>409</v>
      </c>
      <c r="D977" s="1861">
        <v>30</v>
      </c>
      <c r="E977" s="1861">
        <v>1993</v>
      </c>
      <c r="F977" s="688">
        <v>27.646000000000001</v>
      </c>
      <c r="G977" s="688">
        <v>2.7770000000000001</v>
      </c>
      <c r="H977" s="688">
        <v>4.8</v>
      </c>
      <c r="I977" s="688">
        <v>20.068999999999999</v>
      </c>
      <c r="J977" s="476">
        <v>1614.9</v>
      </c>
      <c r="K977" s="688">
        <v>20.068999999999999</v>
      </c>
      <c r="L977" s="476">
        <v>1614.9</v>
      </c>
      <c r="M977" s="475">
        <f t="shared" si="109"/>
        <v>1.2427394885132205E-2</v>
      </c>
      <c r="N977" s="1056">
        <v>90.906000000000006</v>
      </c>
      <c r="O977" s="477">
        <f t="shared" si="110"/>
        <v>1.1297247594278284</v>
      </c>
      <c r="P977" s="603">
        <f t="shared" si="111"/>
        <v>745.64369310793234</v>
      </c>
      <c r="Q977" s="478">
        <f t="shared" si="112"/>
        <v>67.783485565669707</v>
      </c>
    </row>
    <row r="978" spans="1:17">
      <c r="A978" s="1445"/>
      <c r="B978" s="179">
        <v>6</v>
      </c>
      <c r="C978" s="2072" t="s">
        <v>410</v>
      </c>
      <c r="D978" s="1861">
        <v>30</v>
      </c>
      <c r="E978" s="1861">
        <v>1992</v>
      </c>
      <c r="F978" s="688">
        <v>28.408000000000001</v>
      </c>
      <c r="G978" s="688">
        <v>3.117</v>
      </c>
      <c r="H978" s="688">
        <v>4.617</v>
      </c>
      <c r="I978" s="688">
        <v>20.673999999999999</v>
      </c>
      <c r="J978" s="476">
        <v>1616.9</v>
      </c>
      <c r="K978" s="688">
        <v>20.673999999999999</v>
      </c>
      <c r="L978" s="476">
        <v>1616.9</v>
      </c>
      <c r="M978" s="475">
        <f t="shared" si="109"/>
        <v>1.2786195806790772E-2</v>
      </c>
      <c r="N978" s="1056">
        <v>90.906000000000006</v>
      </c>
      <c r="O978" s="477">
        <f t="shared" si="110"/>
        <v>1.162341916012122</v>
      </c>
      <c r="P978" s="603">
        <f t="shared" si="111"/>
        <v>767.17174840744633</v>
      </c>
      <c r="Q978" s="478">
        <f t="shared" si="112"/>
        <v>69.740514960727324</v>
      </c>
    </row>
    <row r="979" spans="1:17">
      <c r="A979" s="1445"/>
      <c r="B979" s="179">
        <v>7</v>
      </c>
      <c r="C979" s="2072" t="s">
        <v>411</v>
      </c>
      <c r="D979" s="1861">
        <v>45</v>
      </c>
      <c r="E979" s="1861">
        <v>1985</v>
      </c>
      <c r="F979" s="688">
        <v>41.988</v>
      </c>
      <c r="G979" s="688">
        <v>3.9670000000000001</v>
      </c>
      <c r="H979" s="688">
        <v>7.2009999999999996</v>
      </c>
      <c r="I979" s="688">
        <v>30.82</v>
      </c>
      <c r="J979" s="476">
        <v>2283.6999999999998</v>
      </c>
      <c r="K979" s="688">
        <v>30.82</v>
      </c>
      <c r="L979" s="476">
        <v>2283.6999999999998</v>
      </c>
      <c r="M979" s="475">
        <f t="shared" si="109"/>
        <v>1.349564303542497E-2</v>
      </c>
      <c r="N979" s="1056">
        <v>90.906000000000006</v>
      </c>
      <c r="O979" s="477">
        <f t="shared" si="110"/>
        <v>1.2268349257783424</v>
      </c>
      <c r="P979" s="603">
        <f t="shared" si="111"/>
        <v>809.73858212549817</v>
      </c>
      <c r="Q979" s="478">
        <f t="shared" si="112"/>
        <v>73.610095546700535</v>
      </c>
    </row>
    <row r="980" spans="1:17">
      <c r="A980" s="1445"/>
      <c r="B980" s="179">
        <v>8</v>
      </c>
      <c r="C980" s="2072" t="s">
        <v>412</v>
      </c>
      <c r="D980" s="1861">
        <v>37</v>
      </c>
      <c r="E980" s="1861">
        <v>1972</v>
      </c>
      <c r="F980" s="688">
        <v>37.936999999999998</v>
      </c>
      <c r="G980" s="688">
        <v>2.9470000000000001</v>
      </c>
      <c r="H980" s="688">
        <v>5.92</v>
      </c>
      <c r="I980" s="688">
        <v>29.07</v>
      </c>
      <c r="J980" s="476">
        <v>1935.1</v>
      </c>
      <c r="K980" s="688">
        <v>29.07</v>
      </c>
      <c r="L980" s="476">
        <v>1935.1</v>
      </c>
      <c r="M980" s="475">
        <f t="shared" si="109"/>
        <v>1.5022479458425922E-2</v>
      </c>
      <c r="N980" s="1056">
        <v>90.906000000000006</v>
      </c>
      <c r="O980" s="477">
        <f t="shared" si="110"/>
        <v>1.3656335176476671</v>
      </c>
      <c r="P980" s="603">
        <f t="shared" si="111"/>
        <v>901.34876750555532</v>
      </c>
      <c r="Q980" s="478">
        <f t="shared" si="112"/>
        <v>81.938011058860027</v>
      </c>
    </row>
    <row r="981" spans="1:17">
      <c r="A981" s="1445"/>
      <c r="B981" s="179">
        <v>9</v>
      </c>
      <c r="C981" s="2072" t="s">
        <v>413</v>
      </c>
      <c r="D981" s="1861">
        <v>45</v>
      </c>
      <c r="E981" s="1861">
        <v>1980</v>
      </c>
      <c r="F981" s="688">
        <v>48.853000000000002</v>
      </c>
      <c r="G981" s="688">
        <v>4.59</v>
      </c>
      <c r="H981" s="688">
        <v>7.2009999999999996</v>
      </c>
      <c r="I981" s="688">
        <v>37.061999999999998</v>
      </c>
      <c r="J981" s="476">
        <v>2298</v>
      </c>
      <c r="K981" s="688">
        <v>37.061999999999998</v>
      </c>
      <c r="L981" s="476">
        <v>2298</v>
      </c>
      <c r="M981" s="475">
        <f t="shared" si="109"/>
        <v>1.612793733681462E-2</v>
      </c>
      <c r="N981" s="1056">
        <v>90.906000000000006</v>
      </c>
      <c r="O981" s="477">
        <f t="shared" si="110"/>
        <v>1.4661262715404699</v>
      </c>
      <c r="P981" s="603">
        <f t="shared" si="111"/>
        <v>967.67624020887718</v>
      </c>
      <c r="Q981" s="478">
        <f t="shared" si="112"/>
        <v>87.967576292428191</v>
      </c>
    </row>
    <row r="982" spans="1:17" ht="12" thickBot="1">
      <c r="A982" s="1446"/>
      <c r="B982" s="199">
        <v>10</v>
      </c>
      <c r="C982" s="2072" t="s">
        <v>167</v>
      </c>
      <c r="D982" s="1861">
        <v>45</v>
      </c>
      <c r="E982" s="1861">
        <v>1985</v>
      </c>
      <c r="F982" s="691">
        <v>14.1</v>
      </c>
      <c r="G982" s="691">
        <v>1.53</v>
      </c>
      <c r="H982" s="691">
        <v>1.92</v>
      </c>
      <c r="I982" s="691">
        <v>10.65</v>
      </c>
      <c r="J982" s="709">
        <v>672.3</v>
      </c>
      <c r="K982" s="691">
        <v>10.65</v>
      </c>
      <c r="L982" s="709">
        <v>672.3</v>
      </c>
      <c r="M982" s="659">
        <f t="shared" si="109"/>
        <v>1.5841142347166444E-2</v>
      </c>
      <c r="N982" s="1056">
        <v>90.906000000000006</v>
      </c>
      <c r="O982" s="645">
        <f t="shared" si="110"/>
        <v>1.4400548862115128</v>
      </c>
      <c r="P982" s="645">
        <f t="shared" si="111"/>
        <v>950.46854082998664</v>
      </c>
      <c r="Q982" s="646">
        <f t="shared" si="112"/>
        <v>86.403293172690766</v>
      </c>
    </row>
    <row r="983" spans="1:17" ht="11.25" customHeight="1">
      <c r="A983" s="1443" t="s">
        <v>197</v>
      </c>
      <c r="B983" s="17">
        <v>1</v>
      </c>
      <c r="C983" s="2073" t="s">
        <v>414</v>
      </c>
      <c r="D983" s="2074">
        <v>20</v>
      </c>
      <c r="E983" s="2074">
        <v>1975</v>
      </c>
      <c r="F983" s="693">
        <v>15.23</v>
      </c>
      <c r="G983" s="693">
        <v>2.806</v>
      </c>
      <c r="H983" s="693">
        <v>3.2010000000000001</v>
      </c>
      <c r="I983" s="693">
        <v>9.2230000000000008</v>
      </c>
      <c r="J983" s="552">
        <v>1032.3</v>
      </c>
      <c r="K983" s="693">
        <v>9.2230000000000008</v>
      </c>
      <c r="L983" s="609">
        <v>1032.3</v>
      </c>
      <c r="M983" s="610">
        <f>K983/L983</f>
        <v>8.9344182892569998E-3</v>
      </c>
      <c r="N983" s="1058">
        <v>90.906000000000006</v>
      </c>
      <c r="O983" s="611">
        <f>M983*N983</f>
        <v>0.81219222900319687</v>
      </c>
      <c r="P983" s="611">
        <f>M983*60*1000</f>
        <v>536.06509735541999</v>
      </c>
      <c r="Q983" s="612">
        <f>P983*N983/1000</f>
        <v>48.731533740191814</v>
      </c>
    </row>
    <row r="984" spans="1:17" ht="12.75" customHeight="1">
      <c r="A984" s="1412"/>
      <c r="B984" s="18">
        <v>2</v>
      </c>
      <c r="C984" s="2073" t="s">
        <v>415</v>
      </c>
      <c r="D984" s="2074">
        <v>18</v>
      </c>
      <c r="E984" s="2074">
        <v>1987</v>
      </c>
      <c r="F984" s="696">
        <v>18.648</v>
      </c>
      <c r="G984" s="696">
        <v>1.9830000000000001</v>
      </c>
      <c r="H984" s="696">
        <v>2.4009999999999998</v>
      </c>
      <c r="I984" s="696">
        <v>14.263999999999999</v>
      </c>
      <c r="J984" s="480">
        <v>650.79999999999995</v>
      </c>
      <c r="K984" s="696">
        <v>14.263999999999999</v>
      </c>
      <c r="L984" s="480">
        <v>650.79999999999995</v>
      </c>
      <c r="M984" s="479">
        <f t="shared" ref="M984:M992" si="113">K984/L984</f>
        <v>2.1917639827904119E-2</v>
      </c>
      <c r="N984" s="1058">
        <v>90.906000000000006</v>
      </c>
      <c r="O984" s="481">
        <f t="shared" ref="O984:O992" si="114">M984*N984</f>
        <v>1.992444966195452</v>
      </c>
      <c r="P984" s="611">
        <f t="shared" ref="P984:P992" si="115">M984*60*1000</f>
        <v>1315.0583896742471</v>
      </c>
      <c r="Q984" s="482">
        <f t="shared" ref="Q984:Q992" si="116">P984*N984/1000</f>
        <v>119.54669797172711</v>
      </c>
    </row>
    <row r="985" spans="1:17" ht="12.75" customHeight="1">
      <c r="A985" s="1412"/>
      <c r="B985" s="18">
        <v>3</v>
      </c>
      <c r="C985" s="2073" t="s">
        <v>416</v>
      </c>
      <c r="D985" s="2074">
        <v>9</v>
      </c>
      <c r="E985" s="2074">
        <v>1990</v>
      </c>
      <c r="F985" s="696">
        <v>10.992000000000001</v>
      </c>
      <c r="G985" s="696">
        <v>1.02</v>
      </c>
      <c r="H985" s="696">
        <v>1.4410000000000001</v>
      </c>
      <c r="I985" s="696">
        <v>8.5310000000000006</v>
      </c>
      <c r="J985" s="480">
        <v>513.4</v>
      </c>
      <c r="K985" s="696">
        <v>8.5310000000000006</v>
      </c>
      <c r="L985" s="480">
        <v>513.4</v>
      </c>
      <c r="M985" s="479">
        <f t="shared" si="113"/>
        <v>1.6616673159329957E-2</v>
      </c>
      <c r="N985" s="1058">
        <v>90.906000000000006</v>
      </c>
      <c r="O985" s="481">
        <f t="shared" si="114"/>
        <v>1.5105552902220492</v>
      </c>
      <c r="P985" s="611">
        <f t="shared" si="115"/>
        <v>997.00038955979744</v>
      </c>
      <c r="Q985" s="482">
        <f t="shared" si="116"/>
        <v>90.633317413322942</v>
      </c>
    </row>
    <row r="986" spans="1:17" ht="12.75" customHeight="1">
      <c r="A986" s="1412"/>
      <c r="B986" s="18">
        <v>4</v>
      </c>
      <c r="C986" s="2073" t="s">
        <v>417</v>
      </c>
      <c r="D986" s="2074">
        <v>20</v>
      </c>
      <c r="E986" s="2074">
        <v>1985</v>
      </c>
      <c r="F986" s="696">
        <v>7.3849999999999998</v>
      </c>
      <c r="G986" s="696">
        <v>1.7849999999999999</v>
      </c>
      <c r="H986" s="696">
        <v>3.2</v>
      </c>
      <c r="I986" s="696">
        <v>2.4</v>
      </c>
      <c r="J986" s="480">
        <v>1056.2</v>
      </c>
      <c r="K986" s="696">
        <v>2.4</v>
      </c>
      <c r="L986" s="480">
        <v>1056.2</v>
      </c>
      <c r="M986" s="479">
        <f t="shared" si="113"/>
        <v>2.2722969134633592E-3</v>
      </c>
      <c r="N986" s="1058">
        <v>90.906000000000006</v>
      </c>
      <c r="O986" s="481">
        <f t="shared" si="114"/>
        <v>0.20656542321530014</v>
      </c>
      <c r="P986" s="611">
        <f t="shared" si="115"/>
        <v>136.33781480780155</v>
      </c>
      <c r="Q986" s="482">
        <f t="shared" si="116"/>
        <v>12.393925392918009</v>
      </c>
    </row>
    <row r="987" spans="1:17" ht="12.75" customHeight="1">
      <c r="A987" s="1412"/>
      <c r="B987" s="18">
        <v>5</v>
      </c>
      <c r="C987" s="2073" t="s">
        <v>418</v>
      </c>
      <c r="D987" s="2074">
        <v>20</v>
      </c>
      <c r="E987" s="2074">
        <v>1985</v>
      </c>
      <c r="F987" s="696">
        <v>15.929</v>
      </c>
      <c r="G987" s="696">
        <v>1.472</v>
      </c>
      <c r="H987" s="696">
        <v>3.202</v>
      </c>
      <c r="I987" s="696">
        <v>11.255000000000001</v>
      </c>
      <c r="J987" s="480">
        <v>1056.3</v>
      </c>
      <c r="K987" s="696">
        <v>11.255000000000001</v>
      </c>
      <c r="L987" s="480">
        <v>1056.3</v>
      </c>
      <c r="M987" s="479">
        <f t="shared" si="113"/>
        <v>1.0655116917542366E-2</v>
      </c>
      <c r="N987" s="1058">
        <v>90.906000000000006</v>
      </c>
      <c r="O987" s="481">
        <f t="shared" si="114"/>
        <v>0.96861405850610638</v>
      </c>
      <c r="P987" s="611">
        <f t="shared" si="115"/>
        <v>639.30701505254194</v>
      </c>
      <c r="Q987" s="482">
        <f t="shared" si="116"/>
        <v>58.11684351036638</v>
      </c>
    </row>
    <row r="988" spans="1:17" ht="12.75" customHeight="1">
      <c r="A988" s="1412"/>
      <c r="B988" s="18">
        <v>6</v>
      </c>
      <c r="C988" s="2073" t="s">
        <v>419</v>
      </c>
      <c r="D988" s="2074">
        <v>20</v>
      </c>
      <c r="E988" s="2074">
        <v>1974</v>
      </c>
      <c r="F988" s="696">
        <v>21.016999999999999</v>
      </c>
      <c r="G988" s="696">
        <v>1.3879999999999999</v>
      </c>
      <c r="H988" s="696">
        <v>4.3339999999999996</v>
      </c>
      <c r="I988" s="696">
        <v>15.295</v>
      </c>
      <c r="J988" s="480">
        <v>948.5</v>
      </c>
      <c r="K988" s="696">
        <v>15.295</v>
      </c>
      <c r="L988" s="480">
        <v>948.5</v>
      </c>
      <c r="M988" s="479">
        <f t="shared" si="113"/>
        <v>1.6125461254612547E-2</v>
      </c>
      <c r="N988" s="1058">
        <v>90.906000000000006</v>
      </c>
      <c r="O988" s="481">
        <f t="shared" si="114"/>
        <v>1.4659011808118083</v>
      </c>
      <c r="P988" s="611">
        <f t="shared" si="115"/>
        <v>967.5276752767528</v>
      </c>
      <c r="Q988" s="482">
        <f t="shared" si="116"/>
        <v>87.954070848708497</v>
      </c>
    </row>
    <row r="989" spans="1:17" ht="12.75" customHeight="1">
      <c r="A989" s="1412"/>
      <c r="B989" s="18">
        <v>7</v>
      </c>
      <c r="C989" s="2073" t="s">
        <v>420</v>
      </c>
      <c r="D989" s="2074">
        <v>20</v>
      </c>
      <c r="E989" s="2074">
        <v>1978</v>
      </c>
      <c r="F989" s="696">
        <v>21.094999999999999</v>
      </c>
      <c r="G989" s="696">
        <v>2.323</v>
      </c>
      <c r="H989" s="696">
        <v>3.2010000000000001</v>
      </c>
      <c r="I989" s="696">
        <v>15.571</v>
      </c>
      <c r="J989" s="480">
        <v>910.7</v>
      </c>
      <c r="K989" s="696">
        <v>15.571</v>
      </c>
      <c r="L989" s="480">
        <v>910.7</v>
      </c>
      <c r="M989" s="479">
        <f t="shared" si="113"/>
        <v>1.7097836828812999E-2</v>
      </c>
      <c r="N989" s="1058">
        <v>90.906000000000006</v>
      </c>
      <c r="O989" s="481">
        <f t="shared" si="114"/>
        <v>1.5542959547600745</v>
      </c>
      <c r="P989" s="611">
        <f t="shared" si="115"/>
        <v>1025.8702097287799</v>
      </c>
      <c r="Q989" s="482">
        <f t="shared" si="116"/>
        <v>93.25775728560447</v>
      </c>
    </row>
    <row r="990" spans="1:17" ht="12.75" customHeight="1">
      <c r="A990" s="1412"/>
      <c r="B990" s="18">
        <v>8</v>
      </c>
      <c r="C990" s="2073" t="s">
        <v>421</v>
      </c>
      <c r="D990" s="2074">
        <v>10</v>
      </c>
      <c r="E990" s="2074">
        <v>1983</v>
      </c>
      <c r="F990" s="696">
        <v>14.598000000000001</v>
      </c>
      <c r="G990" s="696">
        <v>1.077</v>
      </c>
      <c r="H990" s="696">
        <v>1.6</v>
      </c>
      <c r="I990" s="696">
        <v>11.920999999999999</v>
      </c>
      <c r="J990" s="480">
        <v>681.4</v>
      </c>
      <c r="K990" s="696">
        <v>11.920999999999999</v>
      </c>
      <c r="L990" s="480">
        <v>681.4</v>
      </c>
      <c r="M990" s="479">
        <f t="shared" si="113"/>
        <v>1.7494863516289989E-2</v>
      </c>
      <c r="N990" s="1058">
        <v>90.906000000000006</v>
      </c>
      <c r="O990" s="481">
        <f t="shared" si="114"/>
        <v>1.5903880628118578</v>
      </c>
      <c r="P990" s="611">
        <f t="shared" si="115"/>
        <v>1049.6918109773994</v>
      </c>
      <c r="Q990" s="482">
        <f t="shared" si="116"/>
        <v>95.423283768711485</v>
      </c>
    </row>
    <row r="991" spans="1:17" ht="13.5" customHeight="1">
      <c r="A991" s="1412"/>
      <c r="B991" s="18">
        <v>9</v>
      </c>
      <c r="C991" s="2073" t="s">
        <v>422</v>
      </c>
      <c r="D991" s="2074">
        <v>30</v>
      </c>
      <c r="E991" s="2074">
        <v>1980</v>
      </c>
      <c r="F991" s="696">
        <v>28.972999999999999</v>
      </c>
      <c r="G991" s="696">
        <v>3.0030000000000001</v>
      </c>
      <c r="H991" s="696">
        <v>4.641</v>
      </c>
      <c r="I991" s="696">
        <v>21.329000000000001</v>
      </c>
      <c r="J991" s="648">
        <v>1516.48</v>
      </c>
      <c r="K991" s="696">
        <v>21.329000000000001</v>
      </c>
      <c r="L991" s="648">
        <v>1516.48</v>
      </c>
      <c r="M991" s="479">
        <f t="shared" si="113"/>
        <v>1.4064807976366321E-2</v>
      </c>
      <c r="N991" s="1058">
        <v>90.906000000000006</v>
      </c>
      <c r="O991" s="481">
        <f t="shared" si="114"/>
        <v>1.278575433899557</v>
      </c>
      <c r="P991" s="611">
        <f t="shared" si="115"/>
        <v>843.88847858197926</v>
      </c>
      <c r="Q991" s="482">
        <f t="shared" si="116"/>
        <v>76.714526033973414</v>
      </c>
    </row>
    <row r="992" spans="1:17" ht="13.5" customHeight="1" thickBot="1">
      <c r="A992" s="1413"/>
      <c r="B992" s="19">
        <v>10</v>
      </c>
      <c r="C992" s="2073" t="s">
        <v>168</v>
      </c>
      <c r="D992" s="2074">
        <v>20</v>
      </c>
      <c r="E992" s="2074">
        <v>1985</v>
      </c>
      <c r="F992" s="702">
        <v>23.5</v>
      </c>
      <c r="G992" s="702">
        <v>2.04</v>
      </c>
      <c r="H992" s="702">
        <v>3.2010000000000001</v>
      </c>
      <c r="I992" s="702">
        <v>18.259</v>
      </c>
      <c r="J992" s="649">
        <v>1072.5999999999999</v>
      </c>
      <c r="K992" s="702">
        <v>18.259</v>
      </c>
      <c r="L992" s="649">
        <v>1072.5999999999999</v>
      </c>
      <c r="M992" s="654">
        <f t="shared" si="113"/>
        <v>1.7023121387283239E-2</v>
      </c>
      <c r="N992" s="1058">
        <v>90.906000000000006</v>
      </c>
      <c r="O992" s="650">
        <f t="shared" si="114"/>
        <v>1.5475038728323702</v>
      </c>
      <c r="P992" s="650">
        <f t="shared" si="115"/>
        <v>1021.3872832369943</v>
      </c>
      <c r="Q992" s="651">
        <f t="shared" si="116"/>
        <v>92.850232369942219</v>
      </c>
    </row>
    <row r="993" spans="1:17">
      <c r="A993" s="156"/>
      <c r="B993" s="157"/>
      <c r="C993" s="1073"/>
      <c r="D993" s="1074"/>
      <c r="E993" s="1074"/>
      <c r="F993" s="1075"/>
      <c r="G993" s="1075"/>
      <c r="H993" s="1075"/>
      <c r="I993" s="1075"/>
      <c r="J993" s="1075"/>
      <c r="K993" s="1076"/>
      <c r="L993" s="1075"/>
      <c r="M993" s="1077"/>
      <c r="N993" s="1078"/>
      <c r="O993" s="1079"/>
      <c r="P993" s="1079"/>
      <c r="Q993" s="1079"/>
    </row>
    <row r="996" spans="1:17" s="1103" customFormat="1" ht="15">
      <c r="A996" s="1419" t="s">
        <v>289</v>
      </c>
      <c r="B996" s="1419"/>
      <c r="C996" s="1419"/>
      <c r="D996" s="1419"/>
      <c r="E996" s="1419"/>
      <c r="F996" s="1419"/>
      <c r="G996" s="1419"/>
      <c r="H996" s="1419"/>
      <c r="I996" s="1419"/>
      <c r="J996" s="1419"/>
      <c r="K996" s="1419"/>
      <c r="L996" s="1419"/>
      <c r="M996" s="1419"/>
      <c r="N996" s="1419"/>
      <c r="O996" s="1419"/>
      <c r="P996" s="1419"/>
      <c r="Q996" s="1419"/>
    </row>
    <row r="997" spans="1:17" ht="13.5" thickBot="1">
      <c r="A997" s="747"/>
      <c r="B997" s="747"/>
      <c r="C997" s="747"/>
      <c r="D997" s="747"/>
      <c r="E997" s="1420" t="s">
        <v>323</v>
      </c>
      <c r="F997" s="1420"/>
      <c r="G997" s="1420"/>
      <c r="H997" s="1420"/>
      <c r="I997" s="747">
        <v>3.8</v>
      </c>
      <c r="J997" s="747" t="s">
        <v>322</v>
      </c>
      <c r="K997" s="747" t="s">
        <v>324</v>
      </c>
      <c r="L997" s="747">
        <v>426</v>
      </c>
      <c r="M997" s="747"/>
      <c r="N997" s="747"/>
      <c r="O997" s="747"/>
      <c r="P997" s="747"/>
      <c r="Q997" s="747"/>
    </row>
    <row r="998" spans="1:17">
      <c r="A998" s="1421" t="s">
        <v>1</v>
      </c>
      <c r="B998" s="1423" t="s">
        <v>0</v>
      </c>
      <c r="C998" s="1425" t="s">
        <v>2</v>
      </c>
      <c r="D998" s="1425" t="s">
        <v>3</v>
      </c>
      <c r="E998" s="1425" t="s">
        <v>11</v>
      </c>
      <c r="F998" s="1428" t="s">
        <v>12</v>
      </c>
      <c r="G998" s="1429"/>
      <c r="H998" s="1429"/>
      <c r="I998" s="1430"/>
      <c r="J998" s="1425" t="s">
        <v>4</v>
      </c>
      <c r="K998" s="1425" t="s">
        <v>13</v>
      </c>
      <c r="L998" s="1425" t="s">
        <v>5</v>
      </c>
      <c r="M998" s="1425" t="s">
        <v>6</v>
      </c>
      <c r="N998" s="1425" t="s">
        <v>14</v>
      </c>
      <c r="O998" s="1452" t="s">
        <v>15</v>
      </c>
      <c r="P998" s="1425" t="s">
        <v>22</v>
      </c>
      <c r="Q998" s="1433" t="s">
        <v>23</v>
      </c>
    </row>
    <row r="999" spans="1:17" ht="33.75">
      <c r="A999" s="1422"/>
      <c r="B999" s="1424"/>
      <c r="C999" s="1426"/>
      <c r="D999" s="1427"/>
      <c r="E999" s="1427"/>
      <c r="F999" s="484" t="s">
        <v>16</v>
      </c>
      <c r="G999" s="484" t="s">
        <v>17</v>
      </c>
      <c r="H999" s="484" t="s">
        <v>18</v>
      </c>
      <c r="I999" s="484" t="s">
        <v>19</v>
      </c>
      <c r="J999" s="1427"/>
      <c r="K999" s="1427"/>
      <c r="L999" s="1427"/>
      <c r="M999" s="1427"/>
      <c r="N999" s="1427"/>
      <c r="O999" s="1453"/>
      <c r="P999" s="1427"/>
      <c r="Q999" s="1434"/>
    </row>
    <row r="1000" spans="1:17" ht="12" thickBot="1">
      <c r="A1000" s="1422"/>
      <c r="B1000" s="1424"/>
      <c r="C1000" s="1426"/>
      <c r="D1000" s="8" t="s">
        <v>7</v>
      </c>
      <c r="E1000" s="8" t="s">
        <v>8</v>
      </c>
      <c r="F1000" s="8" t="s">
        <v>9</v>
      </c>
      <c r="G1000" s="8" t="s">
        <v>9</v>
      </c>
      <c r="H1000" s="8" t="s">
        <v>9</v>
      </c>
      <c r="I1000" s="8" t="s">
        <v>9</v>
      </c>
      <c r="J1000" s="8" t="s">
        <v>20</v>
      </c>
      <c r="K1000" s="8" t="s">
        <v>9</v>
      </c>
      <c r="L1000" s="8" t="s">
        <v>20</v>
      </c>
      <c r="M1000" s="8" t="s">
        <v>21</v>
      </c>
      <c r="N1000" s="87" t="s">
        <v>359</v>
      </c>
      <c r="O1000" s="87" t="s">
        <v>360</v>
      </c>
      <c r="P1000" s="88" t="s">
        <v>24</v>
      </c>
      <c r="Q1000" s="89" t="s">
        <v>361</v>
      </c>
    </row>
    <row r="1001" spans="1:17">
      <c r="A1001" s="1401" t="s">
        <v>10</v>
      </c>
      <c r="B1001" s="11">
        <v>1</v>
      </c>
      <c r="C1001" s="259"/>
      <c r="D1001" s="234"/>
      <c r="E1001" s="234"/>
      <c r="F1001" s="467"/>
      <c r="G1001" s="467"/>
      <c r="H1001" s="467"/>
      <c r="I1001" s="467"/>
      <c r="J1001" s="261"/>
      <c r="K1001" s="468"/>
      <c r="L1001" s="261"/>
      <c r="M1001" s="260"/>
      <c r="N1001" s="261"/>
      <c r="O1001" s="235"/>
      <c r="P1001" s="235"/>
      <c r="Q1001" s="236"/>
    </row>
    <row r="1002" spans="1:17">
      <c r="A1002" s="1440"/>
      <c r="B1002" s="12">
        <v>2</v>
      </c>
      <c r="C1002" s="244"/>
      <c r="D1002" s="237"/>
      <c r="E1002" s="237"/>
      <c r="F1002" s="465"/>
      <c r="G1002" s="465"/>
      <c r="H1002" s="465"/>
      <c r="I1002" s="465"/>
      <c r="J1002" s="255"/>
      <c r="K1002" s="257"/>
      <c r="L1002" s="255"/>
      <c r="M1002" s="245"/>
      <c r="N1002" s="255"/>
      <c r="O1002" s="239"/>
      <c r="P1002" s="239"/>
      <c r="Q1002" s="240"/>
    </row>
    <row r="1003" spans="1:17">
      <c r="A1003" s="1440"/>
      <c r="B1003" s="12">
        <v>3</v>
      </c>
      <c r="C1003" s="244"/>
      <c r="D1003" s="237"/>
      <c r="E1003" s="237"/>
      <c r="F1003" s="465"/>
      <c r="G1003" s="465"/>
      <c r="H1003" s="465"/>
      <c r="I1003" s="465"/>
      <c r="J1003" s="255"/>
      <c r="K1003" s="257"/>
      <c r="L1003" s="255"/>
      <c r="M1003" s="245"/>
      <c r="N1003" s="255"/>
      <c r="O1003" s="239"/>
      <c r="P1003" s="239"/>
      <c r="Q1003" s="240"/>
    </row>
    <row r="1004" spans="1:17">
      <c r="A1004" s="1440"/>
      <c r="B1004" s="12">
        <v>4</v>
      </c>
      <c r="C1004" s="244"/>
      <c r="D1004" s="237"/>
      <c r="E1004" s="237"/>
      <c r="F1004" s="465"/>
      <c r="G1004" s="465"/>
      <c r="H1004" s="465"/>
      <c r="I1004" s="465"/>
      <c r="J1004" s="255"/>
      <c r="K1004" s="257"/>
      <c r="L1004" s="255"/>
      <c r="M1004" s="245"/>
      <c r="N1004" s="255"/>
      <c r="O1004" s="239"/>
      <c r="P1004" s="239"/>
      <c r="Q1004" s="240"/>
    </row>
    <row r="1005" spans="1:17">
      <c r="A1005" s="1440"/>
      <c r="B1005" s="12">
        <v>5</v>
      </c>
      <c r="C1005" s="244"/>
      <c r="D1005" s="237"/>
      <c r="E1005" s="237"/>
      <c r="F1005" s="465"/>
      <c r="G1005" s="465"/>
      <c r="H1005" s="465"/>
      <c r="I1005" s="465"/>
      <c r="J1005" s="255"/>
      <c r="K1005" s="257"/>
      <c r="L1005" s="255"/>
      <c r="M1005" s="245"/>
      <c r="N1005" s="255"/>
      <c r="O1005" s="239"/>
      <c r="P1005" s="239"/>
      <c r="Q1005" s="240"/>
    </row>
    <row r="1006" spans="1:17">
      <c r="A1006" s="1440"/>
      <c r="B1006" s="12">
        <v>6</v>
      </c>
      <c r="C1006" s="244"/>
      <c r="D1006" s="237"/>
      <c r="E1006" s="237"/>
      <c r="F1006" s="465"/>
      <c r="G1006" s="465"/>
      <c r="H1006" s="465"/>
      <c r="I1006" s="465"/>
      <c r="J1006" s="255"/>
      <c r="K1006" s="257"/>
      <c r="L1006" s="255"/>
      <c r="M1006" s="245"/>
      <c r="N1006" s="255"/>
      <c r="O1006" s="239"/>
      <c r="P1006" s="239"/>
      <c r="Q1006" s="240"/>
    </row>
    <row r="1007" spans="1:17">
      <c r="A1007" s="1440"/>
      <c r="B1007" s="12">
        <v>7</v>
      </c>
      <c r="C1007" s="244"/>
      <c r="D1007" s="237"/>
      <c r="E1007" s="237"/>
      <c r="F1007" s="465"/>
      <c r="G1007" s="465"/>
      <c r="H1007" s="465"/>
      <c r="I1007" s="465"/>
      <c r="J1007" s="255"/>
      <c r="K1007" s="257"/>
      <c r="L1007" s="255"/>
      <c r="M1007" s="245"/>
      <c r="N1007" s="255"/>
      <c r="O1007" s="239"/>
      <c r="P1007" s="239"/>
      <c r="Q1007" s="240"/>
    </row>
    <row r="1008" spans="1:17">
      <c r="A1008" s="1440"/>
      <c r="B1008" s="12">
        <v>8</v>
      </c>
      <c r="C1008" s="244"/>
      <c r="D1008" s="237"/>
      <c r="E1008" s="237"/>
      <c r="F1008" s="465"/>
      <c r="G1008" s="465"/>
      <c r="H1008" s="465"/>
      <c r="I1008" s="465"/>
      <c r="J1008" s="255"/>
      <c r="K1008" s="257"/>
      <c r="L1008" s="255"/>
      <c r="M1008" s="245"/>
      <c r="N1008" s="255"/>
      <c r="O1008" s="239"/>
      <c r="P1008" s="239"/>
      <c r="Q1008" s="240"/>
    </row>
    <row r="1009" spans="1:17">
      <c r="A1009" s="1440"/>
      <c r="B1009" s="12">
        <v>9</v>
      </c>
      <c r="C1009" s="244"/>
      <c r="D1009" s="237"/>
      <c r="E1009" s="237"/>
      <c r="F1009" s="465"/>
      <c r="G1009" s="465"/>
      <c r="H1009" s="465"/>
      <c r="I1009" s="465"/>
      <c r="J1009" s="255"/>
      <c r="K1009" s="257"/>
      <c r="L1009" s="255"/>
      <c r="M1009" s="245"/>
      <c r="N1009" s="255"/>
      <c r="O1009" s="239"/>
      <c r="P1009" s="239"/>
      <c r="Q1009" s="240"/>
    </row>
    <row r="1010" spans="1:17" ht="12" thickBot="1">
      <c r="A1010" s="1441"/>
      <c r="B1010" s="31">
        <v>10</v>
      </c>
      <c r="C1010" s="246"/>
      <c r="D1010" s="247"/>
      <c r="E1010" s="247"/>
      <c r="F1010" s="466"/>
      <c r="G1010" s="466"/>
      <c r="H1010" s="466"/>
      <c r="I1010" s="466"/>
      <c r="J1010" s="249"/>
      <c r="K1010" s="258"/>
      <c r="L1010" s="249"/>
      <c r="M1010" s="248"/>
      <c r="N1010" s="249"/>
      <c r="O1010" s="250"/>
      <c r="P1010" s="250"/>
      <c r="Q1010" s="251"/>
    </row>
    <row r="1011" spans="1:17">
      <c r="A1011" s="1448" t="s">
        <v>25</v>
      </c>
      <c r="B1011" s="171">
        <v>1</v>
      </c>
      <c r="C1011" s="596" t="s">
        <v>423</v>
      </c>
      <c r="D1011" s="589">
        <v>22</v>
      </c>
      <c r="E1011" s="589">
        <v>1983</v>
      </c>
      <c r="F1011" s="591">
        <v>12.65</v>
      </c>
      <c r="G1011" s="591">
        <v>2.72</v>
      </c>
      <c r="H1011" s="591">
        <v>3.36</v>
      </c>
      <c r="I1011" s="590">
        <v>6.569</v>
      </c>
      <c r="J1011" s="591">
        <v>1216.04</v>
      </c>
      <c r="K1011" s="592">
        <v>6.569</v>
      </c>
      <c r="L1011" s="591">
        <v>1216.04</v>
      </c>
      <c r="M1011" s="593">
        <f>K1011/L1011</f>
        <v>5.4019604618269134E-3</v>
      </c>
      <c r="N1011" s="672">
        <v>81</v>
      </c>
      <c r="O1011" s="594">
        <f t="shared" ref="O1011:O1022" si="117">M1011*N1011</f>
        <v>0.43755879740797998</v>
      </c>
      <c r="P1011" s="594">
        <f t="shared" ref="P1011:P1021" si="118">M1011*60*1000</f>
        <v>324.11762770961485</v>
      </c>
      <c r="Q1011" s="595">
        <f t="shared" ref="Q1011:Q1021" si="119">P1011*N1011/1000</f>
        <v>26.253527844478803</v>
      </c>
    </row>
    <row r="1012" spans="1:17">
      <c r="A1012" s="1454"/>
      <c r="B1012" s="168">
        <v>2</v>
      </c>
      <c r="C1012" s="596" t="s">
        <v>916</v>
      </c>
      <c r="D1012" s="589">
        <v>20</v>
      </c>
      <c r="E1012" s="589">
        <v>1979</v>
      </c>
      <c r="F1012" s="590">
        <v>13.18</v>
      </c>
      <c r="G1012" s="590">
        <v>1.46</v>
      </c>
      <c r="H1012" s="590">
        <v>3.04</v>
      </c>
      <c r="I1012" s="590">
        <v>6.7279999999999998</v>
      </c>
      <c r="J1012" s="590">
        <v>1052.0999999999999</v>
      </c>
      <c r="K1012" s="597">
        <v>6.7279999999999998</v>
      </c>
      <c r="L1012" s="590">
        <v>1052.0999999999999</v>
      </c>
      <c r="M1012" s="593">
        <f>K1012/L1012</f>
        <v>6.3948293888413648E-3</v>
      </c>
      <c r="N1012" s="672">
        <v>81</v>
      </c>
      <c r="O1012" s="594">
        <f t="shared" si="117"/>
        <v>0.5179811804961505</v>
      </c>
      <c r="P1012" s="594">
        <f t="shared" si="118"/>
        <v>383.68976333048187</v>
      </c>
      <c r="Q1012" s="595">
        <f t="shared" si="119"/>
        <v>31.078870829769031</v>
      </c>
    </row>
    <row r="1013" spans="1:17">
      <c r="A1013" s="1454"/>
      <c r="B1013" s="168">
        <v>3</v>
      </c>
      <c r="C1013" s="675" t="s">
        <v>532</v>
      </c>
      <c r="D1013" s="589">
        <v>8</v>
      </c>
      <c r="E1013" s="589">
        <v>1975</v>
      </c>
      <c r="F1013" s="590">
        <v>5.47</v>
      </c>
      <c r="G1013" s="590">
        <v>0.38</v>
      </c>
      <c r="H1013" s="590">
        <v>1.28</v>
      </c>
      <c r="I1013" s="590">
        <v>3.81</v>
      </c>
      <c r="J1013" s="590">
        <v>574.41</v>
      </c>
      <c r="K1013" s="597">
        <v>3.81</v>
      </c>
      <c r="L1013" s="590">
        <v>574.41</v>
      </c>
      <c r="M1013" s="598">
        <f t="shared" ref="M1013:M1020" si="120">K1013/L1013</f>
        <v>6.6328928813913415E-3</v>
      </c>
      <c r="N1013" s="672">
        <v>81</v>
      </c>
      <c r="O1013" s="594">
        <f t="shared" si="117"/>
        <v>0.53726432339269869</v>
      </c>
      <c r="P1013" s="594">
        <f t="shared" si="118"/>
        <v>397.97357288348053</v>
      </c>
      <c r="Q1013" s="599">
        <f t="shared" si="119"/>
        <v>32.235859403561925</v>
      </c>
    </row>
    <row r="1014" spans="1:17">
      <c r="A1014" s="1454"/>
      <c r="B1014" s="168">
        <v>4</v>
      </c>
      <c r="C1014" s="675" t="s">
        <v>917</v>
      </c>
      <c r="D1014" s="589">
        <v>12</v>
      </c>
      <c r="E1014" s="589">
        <v>1986</v>
      </c>
      <c r="F1014" s="590">
        <v>6.3979999999999997</v>
      </c>
      <c r="G1014" s="590">
        <v>0.43</v>
      </c>
      <c r="H1014" s="590">
        <v>1.28</v>
      </c>
      <c r="I1014" s="590">
        <v>4.68</v>
      </c>
      <c r="J1014" s="590">
        <v>680.12</v>
      </c>
      <c r="K1014" s="597">
        <v>4.68</v>
      </c>
      <c r="L1014" s="590">
        <v>680.12</v>
      </c>
      <c r="M1014" s="598">
        <f t="shared" si="120"/>
        <v>6.8811386225960123E-3</v>
      </c>
      <c r="N1014" s="672">
        <v>81</v>
      </c>
      <c r="O1014" s="676">
        <f t="shared" si="117"/>
        <v>0.55737222843027701</v>
      </c>
      <c r="P1014" s="594">
        <f t="shared" si="118"/>
        <v>412.86831735576072</v>
      </c>
      <c r="Q1014" s="599">
        <f t="shared" si="119"/>
        <v>33.442333705816623</v>
      </c>
    </row>
    <row r="1015" spans="1:17">
      <c r="A1015" s="1454"/>
      <c r="B1015" s="168">
        <v>5</v>
      </c>
      <c r="C1015" s="675" t="s">
        <v>918</v>
      </c>
      <c r="D1015" s="589">
        <v>56</v>
      </c>
      <c r="E1015" s="589">
        <v>1967</v>
      </c>
      <c r="F1015" s="590">
        <v>32.450000000000003</v>
      </c>
      <c r="G1015" s="590">
        <v>6.26</v>
      </c>
      <c r="H1015" s="590">
        <v>8.7200000000000006</v>
      </c>
      <c r="I1015" s="590">
        <v>17.46</v>
      </c>
      <c r="J1015" s="590">
        <v>2494.33</v>
      </c>
      <c r="K1015" s="597">
        <v>17.46</v>
      </c>
      <c r="L1015" s="590">
        <v>2494.33</v>
      </c>
      <c r="M1015" s="598">
        <f t="shared" si="120"/>
        <v>6.9998757181287162E-3</v>
      </c>
      <c r="N1015" s="672">
        <v>81</v>
      </c>
      <c r="O1015" s="676">
        <f t="shared" si="117"/>
        <v>0.56698993316842605</v>
      </c>
      <c r="P1015" s="594">
        <f t="shared" si="118"/>
        <v>419.99254308772299</v>
      </c>
      <c r="Q1015" s="599">
        <f t="shared" si="119"/>
        <v>34.019395990105565</v>
      </c>
    </row>
    <row r="1016" spans="1:17">
      <c r="A1016" s="1454"/>
      <c r="B1016" s="168">
        <v>6</v>
      </c>
      <c r="C1016" s="675" t="s">
        <v>919</v>
      </c>
      <c r="D1016" s="589">
        <v>51</v>
      </c>
      <c r="E1016" s="589">
        <v>1968</v>
      </c>
      <c r="F1016" s="590">
        <v>33.137999999999998</v>
      </c>
      <c r="G1016" s="590">
        <v>4.03</v>
      </c>
      <c r="H1016" s="590">
        <v>8</v>
      </c>
      <c r="I1016" s="590">
        <v>21.1</v>
      </c>
      <c r="J1016" s="590">
        <v>2686.64</v>
      </c>
      <c r="K1016" s="597">
        <v>21.1</v>
      </c>
      <c r="L1016" s="590">
        <v>2686.64</v>
      </c>
      <c r="M1016" s="598">
        <f t="shared" si="120"/>
        <v>7.8536759670071177E-3</v>
      </c>
      <c r="N1016" s="672">
        <v>81</v>
      </c>
      <c r="O1016" s="676">
        <f t="shared" si="117"/>
        <v>0.63614775332757656</v>
      </c>
      <c r="P1016" s="594">
        <f t="shared" si="118"/>
        <v>471.22055802042706</v>
      </c>
      <c r="Q1016" s="599">
        <f t="shared" si="119"/>
        <v>38.16886519965459</v>
      </c>
    </row>
    <row r="1017" spans="1:17">
      <c r="A1017" s="1454"/>
      <c r="B1017" s="168">
        <v>7</v>
      </c>
      <c r="C1017" s="675" t="s">
        <v>920</v>
      </c>
      <c r="D1017" s="589">
        <v>9</v>
      </c>
      <c r="E1017" s="589">
        <v>1979</v>
      </c>
      <c r="F1017" s="590">
        <v>6.2</v>
      </c>
      <c r="G1017" s="590">
        <v>0.56999999999999995</v>
      </c>
      <c r="H1017" s="590">
        <v>1.44</v>
      </c>
      <c r="I1017" s="590">
        <v>4.18</v>
      </c>
      <c r="J1017" s="590">
        <v>513.1</v>
      </c>
      <c r="K1017" s="597">
        <v>4.18</v>
      </c>
      <c r="L1017" s="590">
        <v>513.1</v>
      </c>
      <c r="M1017" s="598">
        <f t="shared" si="120"/>
        <v>8.1465601247320205E-3</v>
      </c>
      <c r="N1017" s="672">
        <v>81</v>
      </c>
      <c r="O1017" s="676">
        <f t="shared" si="117"/>
        <v>0.65987137010329366</v>
      </c>
      <c r="P1017" s="594">
        <f t="shared" si="118"/>
        <v>488.79360748392122</v>
      </c>
      <c r="Q1017" s="599">
        <f t="shared" si="119"/>
        <v>39.592282206197616</v>
      </c>
    </row>
    <row r="1018" spans="1:17">
      <c r="A1018" s="1454"/>
      <c r="B1018" s="168">
        <v>8</v>
      </c>
      <c r="C1018" s="675" t="s">
        <v>921</v>
      </c>
      <c r="D1018" s="589">
        <v>20</v>
      </c>
      <c r="E1018" s="589">
        <v>1976</v>
      </c>
      <c r="F1018" s="590">
        <v>13.44</v>
      </c>
      <c r="G1018" s="590">
        <v>1.76</v>
      </c>
      <c r="H1018" s="590">
        <v>2.56</v>
      </c>
      <c r="I1018" s="590">
        <v>9.11</v>
      </c>
      <c r="J1018" s="590">
        <v>1064.72</v>
      </c>
      <c r="K1018" s="597">
        <v>9.11</v>
      </c>
      <c r="L1018" s="590">
        <v>1064.72</v>
      </c>
      <c r="M1018" s="598">
        <f t="shared" si="120"/>
        <v>8.5562401382523103E-3</v>
      </c>
      <c r="N1018" s="672">
        <v>81</v>
      </c>
      <c r="O1018" s="676">
        <f t="shared" si="117"/>
        <v>0.69305545119843714</v>
      </c>
      <c r="P1018" s="594">
        <f t="shared" si="118"/>
        <v>513.37440829513855</v>
      </c>
      <c r="Q1018" s="599">
        <f t="shared" si="119"/>
        <v>41.583327071906218</v>
      </c>
    </row>
    <row r="1019" spans="1:17">
      <c r="A1019" s="1454"/>
      <c r="B1019" s="168">
        <v>9</v>
      </c>
      <c r="C1019" s="675" t="s">
        <v>922</v>
      </c>
      <c r="D1019" s="589">
        <v>40</v>
      </c>
      <c r="E1019" s="589">
        <v>1983</v>
      </c>
      <c r="F1019" s="590">
        <v>29.2</v>
      </c>
      <c r="G1019" s="590">
        <v>4.1500000000000004</v>
      </c>
      <c r="H1019" s="590">
        <v>5.6</v>
      </c>
      <c r="I1019" s="590">
        <v>19.440000000000001</v>
      </c>
      <c r="J1019" s="590">
        <v>2236.29</v>
      </c>
      <c r="K1019" s="597">
        <v>19.440000000000001</v>
      </c>
      <c r="L1019" s="590">
        <v>2236.29</v>
      </c>
      <c r="M1019" s="598">
        <f t="shared" si="120"/>
        <v>8.6929691587405936E-3</v>
      </c>
      <c r="N1019" s="672">
        <v>81</v>
      </c>
      <c r="O1019" s="676">
        <f t="shared" si="117"/>
        <v>0.70413050185798809</v>
      </c>
      <c r="P1019" s="594">
        <f t="shared" si="118"/>
        <v>521.57814952443562</v>
      </c>
      <c r="Q1019" s="599">
        <f t="shared" si="119"/>
        <v>42.247830111479281</v>
      </c>
    </row>
    <row r="1020" spans="1:17" ht="12" thickBot="1">
      <c r="A1020" s="1455"/>
      <c r="B1020" s="175">
        <v>10</v>
      </c>
      <c r="C1020" s="677" t="s">
        <v>355</v>
      </c>
      <c r="D1020" s="678">
        <v>42</v>
      </c>
      <c r="E1020" s="678">
        <v>1994</v>
      </c>
      <c r="F1020" s="727">
        <v>31.8</v>
      </c>
      <c r="G1020" s="727">
        <v>3.68</v>
      </c>
      <c r="H1020" s="727">
        <v>6.72</v>
      </c>
      <c r="I1020" s="727">
        <v>21.39</v>
      </c>
      <c r="J1020" s="727">
        <v>2426.81</v>
      </c>
      <c r="K1020" s="728">
        <v>21.39</v>
      </c>
      <c r="L1020" s="727">
        <v>2426.81</v>
      </c>
      <c r="M1020" s="681">
        <f t="shared" si="120"/>
        <v>8.814039830064983E-3</v>
      </c>
      <c r="N1020" s="672">
        <v>81</v>
      </c>
      <c r="O1020" s="682">
        <f t="shared" si="117"/>
        <v>0.71393722623526357</v>
      </c>
      <c r="P1020" s="682">
        <f t="shared" si="118"/>
        <v>528.84238980389898</v>
      </c>
      <c r="Q1020" s="683">
        <f t="shared" si="119"/>
        <v>42.836233574115816</v>
      </c>
    </row>
    <row r="1021" spans="1:17">
      <c r="A1021" s="1444" t="s">
        <v>26</v>
      </c>
      <c r="B1021" s="184">
        <v>1</v>
      </c>
      <c r="C1021" s="640" t="s">
        <v>923</v>
      </c>
      <c r="D1021" s="684">
        <v>9</v>
      </c>
      <c r="E1021" s="684">
        <v>1975</v>
      </c>
      <c r="F1021" s="474">
        <v>8.5890000000000004</v>
      </c>
      <c r="G1021" s="474">
        <v>1.63</v>
      </c>
      <c r="H1021" s="474">
        <v>1.28</v>
      </c>
      <c r="I1021" s="474">
        <v>5.67</v>
      </c>
      <c r="J1021" s="474">
        <v>511.08</v>
      </c>
      <c r="K1021" s="600">
        <v>5.67</v>
      </c>
      <c r="L1021" s="601">
        <v>511.08</v>
      </c>
      <c r="M1021" s="602">
        <f>K1021/L1021</f>
        <v>1.1094153557173046E-2</v>
      </c>
      <c r="N1021" s="643">
        <v>81</v>
      </c>
      <c r="O1021" s="603">
        <f>M1021*N1021</f>
        <v>0.89862643813101672</v>
      </c>
      <c r="P1021" s="603">
        <f>M1021*60*1000</f>
        <v>665.6492134303827</v>
      </c>
      <c r="Q1021" s="604">
        <f>P1021*N1021/1000</f>
        <v>53.917586287860999</v>
      </c>
    </row>
    <row r="1022" spans="1:17">
      <c r="A1022" s="1445"/>
      <c r="B1022" s="179">
        <v>2</v>
      </c>
      <c r="C1022" s="642" t="s">
        <v>924</v>
      </c>
      <c r="D1022" s="687">
        <v>20</v>
      </c>
      <c r="E1022" s="687">
        <v>1973</v>
      </c>
      <c r="F1022" s="476">
        <v>15.85</v>
      </c>
      <c r="G1022" s="476">
        <v>2</v>
      </c>
      <c r="H1022" s="476">
        <v>3.04</v>
      </c>
      <c r="I1022" s="476">
        <v>10.8</v>
      </c>
      <c r="J1022" s="476">
        <v>969.2</v>
      </c>
      <c r="K1022" s="605">
        <v>10.8</v>
      </c>
      <c r="L1022" s="476">
        <v>969.2</v>
      </c>
      <c r="M1022" s="475">
        <f t="shared" ref="M1022:M1030" si="121">K1022/L1022</f>
        <v>1.1143210895583988E-2</v>
      </c>
      <c r="N1022" s="643">
        <v>81</v>
      </c>
      <c r="O1022" s="477">
        <f t="shared" ref="O1022:O1030" si="122">M1022*N1022</f>
        <v>0.90260008254230306</v>
      </c>
      <c r="P1022" s="603">
        <f t="shared" ref="P1022:P1030" si="123">M1022*60*1000</f>
        <v>668.59265373503933</v>
      </c>
      <c r="Q1022" s="478">
        <f t="shared" ref="Q1022:Q1030" si="124">P1022*N1022/1000</f>
        <v>54.156004952538183</v>
      </c>
    </row>
    <row r="1023" spans="1:17">
      <c r="A1023" s="1445"/>
      <c r="B1023" s="179">
        <v>3</v>
      </c>
      <c r="C1023" s="642" t="s">
        <v>925</v>
      </c>
      <c r="D1023" s="687">
        <v>22</v>
      </c>
      <c r="E1023" s="687">
        <v>1983</v>
      </c>
      <c r="F1023" s="476">
        <v>19.07</v>
      </c>
      <c r="G1023" s="476">
        <v>2.39</v>
      </c>
      <c r="H1023" s="476">
        <v>3.36</v>
      </c>
      <c r="I1023" s="476">
        <v>13.317</v>
      </c>
      <c r="J1023" s="476">
        <v>1190.44</v>
      </c>
      <c r="K1023" s="605">
        <v>13.317</v>
      </c>
      <c r="L1023" s="476">
        <v>1190.44</v>
      </c>
      <c r="M1023" s="475">
        <f t="shared" si="121"/>
        <v>1.1186620073250227E-2</v>
      </c>
      <c r="N1023" s="643">
        <v>81</v>
      </c>
      <c r="O1023" s="477">
        <f t="shared" si="122"/>
        <v>0.90611622593326835</v>
      </c>
      <c r="P1023" s="603">
        <f t="shared" si="123"/>
        <v>671.19720439501361</v>
      </c>
      <c r="Q1023" s="478">
        <f t="shared" si="124"/>
        <v>54.366973555996104</v>
      </c>
    </row>
    <row r="1024" spans="1:17">
      <c r="A1024" s="1445"/>
      <c r="B1024" s="179">
        <v>4</v>
      </c>
      <c r="C1024" s="642" t="s">
        <v>926</v>
      </c>
      <c r="D1024" s="687">
        <v>20</v>
      </c>
      <c r="E1024" s="687">
        <v>1992</v>
      </c>
      <c r="F1024" s="476">
        <v>18.2</v>
      </c>
      <c r="G1024" s="476">
        <v>2.069</v>
      </c>
      <c r="H1024" s="476">
        <v>3.2</v>
      </c>
      <c r="I1024" s="476">
        <v>12.93</v>
      </c>
      <c r="J1024" s="476">
        <v>1137.6500000000001</v>
      </c>
      <c r="K1024" s="605">
        <v>12.93</v>
      </c>
      <c r="L1024" s="476">
        <v>1137.6500000000001</v>
      </c>
      <c r="M1024" s="475">
        <f t="shared" si="121"/>
        <v>1.1365534215268315E-2</v>
      </c>
      <c r="N1024" s="643">
        <v>81</v>
      </c>
      <c r="O1024" s="477">
        <f t="shared" si="122"/>
        <v>0.92060827143673352</v>
      </c>
      <c r="P1024" s="603">
        <f t="shared" si="123"/>
        <v>681.93205291609888</v>
      </c>
      <c r="Q1024" s="478">
        <f t="shared" si="124"/>
        <v>55.236496286204009</v>
      </c>
    </row>
    <row r="1025" spans="1:17">
      <c r="A1025" s="1445"/>
      <c r="B1025" s="179">
        <v>5</v>
      </c>
      <c r="C1025" s="642" t="s">
        <v>927</v>
      </c>
      <c r="D1025" s="687">
        <v>40</v>
      </c>
      <c r="E1025" s="687">
        <v>1991</v>
      </c>
      <c r="F1025" s="476">
        <v>37.9</v>
      </c>
      <c r="G1025" s="476">
        <v>3.82</v>
      </c>
      <c r="H1025" s="476">
        <v>6.25</v>
      </c>
      <c r="I1025" s="476">
        <v>27.82</v>
      </c>
      <c r="J1025" s="476">
        <v>2274.15</v>
      </c>
      <c r="K1025" s="605">
        <v>27.82</v>
      </c>
      <c r="L1025" s="476">
        <v>2274.15</v>
      </c>
      <c r="M1025" s="475">
        <f t="shared" si="121"/>
        <v>1.2233142053074774E-2</v>
      </c>
      <c r="N1025" s="643">
        <v>81</v>
      </c>
      <c r="O1025" s="477">
        <f t="shared" si="122"/>
        <v>0.99088450629905678</v>
      </c>
      <c r="P1025" s="603">
        <f t="shared" si="123"/>
        <v>733.98852318448644</v>
      </c>
      <c r="Q1025" s="478">
        <f t="shared" si="124"/>
        <v>59.453070377943405</v>
      </c>
    </row>
    <row r="1026" spans="1:17">
      <c r="A1026" s="1445"/>
      <c r="B1026" s="179">
        <v>6</v>
      </c>
      <c r="C1026" s="642" t="s">
        <v>928</v>
      </c>
      <c r="D1026" s="687">
        <v>28</v>
      </c>
      <c r="E1026" s="687">
        <v>1985</v>
      </c>
      <c r="F1026" s="476">
        <v>21.38</v>
      </c>
      <c r="G1026" s="476">
        <v>2.31</v>
      </c>
      <c r="H1026" s="476">
        <v>4.4800000000000004</v>
      </c>
      <c r="I1026" s="476">
        <v>14.58</v>
      </c>
      <c r="J1026" s="476">
        <v>1186.1600000000001</v>
      </c>
      <c r="K1026" s="605">
        <v>14.58</v>
      </c>
      <c r="L1026" s="476">
        <v>1186.1600000000001</v>
      </c>
      <c r="M1026" s="475">
        <f t="shared" si="121"/>
        <v>1.2291765023268361E-2</v>
      </c>
      <c r="N1026" s="643">
        <v>81</v>
      </c>
      <c r="O1026" s="477">
        <f t="shared" si="122"/>
        <v>0.99563296688473724</v>
      </c>
      <c r="P1026" s="603">
        <f t="shared" si="123"/>
        <v>737.50590139610165</v>
      </c>
      <c r="Q1026" s="478">
        <f t="shared" si="124"/>
        <v>59.737978013084231</v>
      </c>
    </row>
    <row r="1027" spans="1:17">
      <c r="A1027" s="1445"/>
      <c r="B1027" s="179">
        <v>7</v>
      </c>
      <c r="C1027" s="642" t="s">
        <v>929</v>
      </c>
      <c r="D1027" s="687">
        <v>22</v>
      </c>
      <c r="E1027" s="687">
        <v>1983</v>
      </c>
      <c r="F1027" s="476">
        <v>20.89</v>
      </c>
      <c r="G1027" s="476">
        <v>2.34</v>
      </c>
      <c r="H1027" s="476">
        <v>3.52</v>
      </c>
      <c r="I1027" s="476">
        <v>15.02</v>
      </c>
      <c r="J1027" s="476">
        <v>1199.77</v>
      </c>
      <c r="K1027" s="605">
        <v>15.02</v>
      </c>
      <c r="L1027" s="476">
        <v>1199.77</v>
      </c>
      <c r="M1027" s="475">
        <f t="shared" si="121"/>
        <v>1.251906615434625E-2</v>
      </c>
      <c r="N1027" s="643">
        <v>81</v>
      </c>
      <c r="O1027" s="477">
        <f t="shared" si="122"/>
        <v>1.0140443585020462</v>
      </c>
      <c r="P1027" s="603">
        <f t="shared" si="123"/>
        <v>751.14396926077495</v>
      </c>
      <c r="Q1027" s="478">
        <f t="shared" si="124"/>
        <v>60.842661510122774</v>
      </c>
    </row>
    <row r="1028" spans="1:17">
      <c r="A1028" s="1445"/>
      <c r="B1028" s="179">
        <v>8</v>
      </c>
      <c r="C1028" s="642" t="s">
        <v>930</v>
      </c>
      <c r="D1028" s="687">
        <v>41</v>
      </c>
      <c r="E1028" s="687">
        <v>1993</v>
      </c>
      <c r="F1028" s="476">
        <v>39.6</v>
      </c>
      <c r="G1028" s="476">
        <v>4.66</v>
      </c>
      <c r="H1028" s="476">
        <v>6.32</v>
      </c>
      <c r="I1028" s="476">
        <v>28.61</v>
      </c>
      <c r="J1028" s="476">
        <v>2252.9699999999998</v>
      </c>
      <c r="K1028" s="605">
        <v>28.6</v>
      </c>
      <c r="L1028" s="476">
        <v>2252.9699999999998</v>
      </c>
      <c r="M1028" s="475">
        <f t="shared" si="121"/>
        <v>1.2694354563087836E-2</v>
      </c>
      <c r="N1028" s="643">
        <v>81</v>
      </c>
      <c r="O1028" s="477">
        <f t="shared" si="122"/>
        <v>1.0282427196101147</v>
      </c>
      <c r="P1028" s="603">
        <f t="shared" si="123"/>
        <v>761.66127378527017</v>
      </c>
      <c r="Q1028" s="478">
        <f t="shared" si="124"/>
        <v>61.694563176606884</v>
      </c>
    </row>
    <row r="1029" spans="1:17">
      <c r="A1029" s="1445"/>
      <c r="B1029" s="179">
        <v>9</v>
      </c>
      <c r="C1029" s="642" t="s">
        <v>931</v>
      </c>
      <c r="D1029" s="687">
        <v>22</v>
      </c>
      <c r="E1029" s="687">
        <v>1979</v>
      </c>
      <c r="F1029" s="476">
        <v>20.39</v>
      </c>
      <c r="G1029" s="476">
        <v>1.79</v>
      </c>
      <c r="H1029" s="476">
        <v>3.44</v>
      </c>
      <c r="I1029" s="476">
        <v>15.15</v>
      </c>
      <c r="J1029" s="476">
        <v>1164.8699999999999</v>
      </c>
      <c r="K1029" s="605">
        <v>15.15</v>
      </c>
      <c r="L1029" s="476">
        <v>1164.8699999999999</v>
      </c>
      <c r="M1029" s="475">
        <f t="shared" si="121"/>
        <v>1.3005743130134695E-2</v>
      </c>
      <c r="N1029" s="643">
        <v>81</v>
      </c>
      <c r="O1029" s="477">
        <f t="shared" si="122"/>
        <v>1.0534651935409103</v>
      </c>
      <c r="P1029" s="603">
        <f t="shared" si="123"/>
        <v>780.34458780808166</v>
      </c>
      <c r="Q1029" s="478">
        <f t="shared" si="124"/>
        <v>63.207911612454616</v>
      </c>
    </row>
    <row r="1030" spans="1:17" ht="12" thickBot="1">
      <c r="A1030" s="1456"/>
      <c r="B1030" s="180">
        <v>10</v>
      </c>
      <c r="C1030" s="644" t="s">
        <v>932</v>
      </c>
      <c r="D1030" s="690">
        <v>50</v>
      </c>
      <c r="E1030" s="690">
        <v>1976</v>
      </c>
      <c r="F1030" s="709">
        <v>35</v>
      </c>
      <c r="G1030" s="709">
        <v>3.43</v>
      </c>
      <c r="H1030" s="709">
        <v>7.84</v>
      </c>
      <c r="I1030" s="709">
        <v>23.72</v>
      </c>
      <c r="J1030" s="709">
        <v>1816.22</v>
      </c>
      <c r="K1030" s="729">
        <v>23.72</v>
      </c>
      <c r="L1030" s="709">
        <v>1816.22</v>
      </c>
      <c r="M1030" s="659">
        <f t="shared" si="121"/>
        <v>1.3060091839094382E-2</v>
      </c>
      <c r="N1030" s="643">
        <v>81</v>
      </c>
      <c r="O1030" s="645">
        <f t="shared" si="122"/>
        <v>1.0578674389666449</v>
      </c>
      <c r="P1030" s="645">
        <f t="shared" si="123"/>
        <v>783.60551034566299</v>
      </c>
      <c r="Q1030" s="646">
        <f t="shared" si="124"/>
        <v>63.472046337998705</v>
      </c>
    </row>
    <row r="1031" spans="1:17">
      <c r="A1031" s="1457" t="s">
        <v>76</v>
      </c>
      <c r="B1031" s="38">
        <v>1</v>
      </c>
      <c r="C1031" s="606" t="s">
        <v>933</v>
      </c>
      <c r="D1031" s="607">
        <v>24</v>
      </c>
      <c r="E1031" s="607">
        <v>1967</v>
      </c>
      <c r="F1031" s="552">
        <v>16.2</v>
      </c>
      <c r="G1031" s="552">
        <v>1.1399999999999999</v>
      </c>
      <c r="H1031" s="552">
        <v>0.24</v>
      </c>
      <c r="I1031" s="552">
        <v>14.81</v>
      </c>
      <c r="J1031" s="552">
        <v>908.47</v>
      </c>
      <c r="K1031" s="608">
        <v>14.81</v>
      </c>
      <c r="L1031" s="609">
        <v>908.47</v>
      </c>
      <c r="M1031" s="610">
        <f>K1031/L1031</f>
        <v>1.6302134357766354E-2</v>
      </c>
      <c r="N1031" s="581">
        <v>81</v>
      </c>
      <c r="O1031" s="611">
        <f>M1031*N1031</f>
        <v>1.3204728829790746</v>
      </c>
      <c r="P1031" s="611">
        <f>M1031*60*1000</f>
        <v>978.12806146598132</v>
      </c>
      <c r="Q1031" s="612">
        <f>P1031*N1031/1000</f>
        <v>79.228372978744488</v>
      </c>
    </row>
    <row r="1032" spans="1:17">
      <c r="A1032" s="1412"/>
      <c r="B1032" s="18">
        <v>2</v>
      </c>
      <c r="C1032" s="648" t="s">
        <v>934</v>
      </c>
      <c r="D1032" s="695">
        <v>24</v>
      </c>
      <c r="E1032" s="695">
        <v>1963</v>
      </c>
      <c r="F1032" s="480">
        <v>20.12</v>
      </c>
      <c r="G1032" s="480">
        <v>1.97</v>
      </c>
      <c r="H1032" s="480">
        <v>0.24</v>
      </c>
      <c r="I1032" s="480">
        <v>17.899999999999999</v>
      </c>
      <c r="J1032" s="480">
        <v>1066.5999999999999</v>
      </c>
      <c r="K1032" s="614">
        <v>17.899999999999999</v>
      </c>
      <c r="L1032" s="480">
        <v>1066.5999999999999</v>
      </c>
      <c r="M1032" s="479">
        <f t="shared" ref="M1032:M1040" si="125">K1032/L1032</f>
        <v>1.6782298893680856E-2</v>
      </c>
      <c r="N1032" s="581">
        <v>81</v>
      </c>
      <c r="O1032" s="481">
        <f t="shared" ref="O1032:O1040" si="126">M1032*N1032</f>
        <v>1.3593662103881494</v>
      </c>
      <c r="P1032" s="611">
        <f t="shared" ref="P1032:P1040" si="127">M1032*60*1000</f>
        <v>1006.9379336208513</v>
      </c>
      <c r="Q1032" s="482">
        <f t="shared" ref="Q1032:Q1040" si="128">P1032*N1032/1000</f>
        <v>81.561972623288952</v>
      </c>
    </row>
    <row r="1033" spans="1:17">
      <c r="A1033" s="1412"/>
      <c r="B1033" s="18">
        <v>3</v>
      </c>
      <c r="C1033" s="648" t="s">
        <v>935</v>
      </c>
      <c r="D1033" s="695">
        <v>8</v>
      </c>
      <c r="E1033" s="695">
        <v>1977</v>
      </c>
      <c r="F1033" s="480">
        <v>11</v>
      </c>
      <c r="G1033" s="480">
        <v>0.81</v>
      </c>
      <c r="H1033" s="480">
        <v>1.28</v>
      </c>
      <c r="I1033" s="480">
        <v>8.9</v>
      </c>
      <c r="J1033" s="480">
        <v>530.1</v>
      </c>
      <c r="K1033" s="614">
        <v>8.9</v>
      </c>
      <c r="L1033" s="480">
        <v>530.1</v>
      </c>
      <c r="M1033" s="479">
        <f t="shared" si="125"/>
        <v>1.6789285040558384E-2</v>
      </c>
      <c r="N1033" s="581">
        <v>81</v>
      </c>
      <c r="O1033" s="481">
        <f t="shared" si="126"/>
        <v>1.359932088285229</v>
      </c>
      <c r="P1033" s="611">
        <f t="shared" si="127"/>
        <v>1007.3571024335031</v>
      </c>
      <c r="Q1033" s="482">
        <f t="shared" si="128"/>
        <v>81.595925297113752</v>
      </c>
    </row>
    <row r="1034" spans="1:17">
      <c r="A1034" s="1412"/>
      <c r="B1034" s="18">
        <v>4</v>
      </c>
      <c r="C1034" s="648" t="s">
        <v>936</v>
      </c>
      <c r="D1034" s="695">
        <v>22</v>
      </c>
      <c r="E1034" s="695">
        <v>1983</v>
      </c>
      <c r="F1034" s="480">
        <v>25.8</v>
      </c>
      <c r="G1034" s="480">
        <v>2.12</v>
      </c>
      <c r="H1034" s="480">
        <v>3.52</v>
      </c>
      <c r="I1034" s="480">
        <v>20.149999999999999</v>
      </c>
      <c r="J1034" s="480">
        <v>1182.51</v>
      </c>
      <c r="K1034" s="614">
        <v>20.149999999999999</v>
      </c>
      <c r="L1034" s="480">
        <v>1182.51</v>
      </c>
      <c r="M1034" s="479">
        <f t="shared" si="125"/>
        <v>1.7040025031500788E-2</v>
      </c>
      <c r="N1034" s="581">
        <v>81</v>
      </c>
      <c r="O1034" s="481">
        <f t="shared" si="126"/>
        <v>1.3802420275515639</v>
      </c>
      <c r="P1034" s="611">
        <f t="shared" si="127"/>
        <v>1022.4015018900471</v>
      </c>
      <c r="Q1034" s="482">
        <f t="shared" si="128"/>
        <v>82.81452165309382</v>
      </c>
    </row>
    <row r="1035" spans="1:17">
      <c r="A1035" s="1412"/>
      <c r="B1035" s="18">
        <v>5</v>
      </c>
      <c r="C1035" s="648" t="s">
        <v>937</v>
      </c>
      <c r="D1035" s="695">
        <v>10</v>
      </c>
      <c r="E1035" s="695">
        <v>1976</v>
      </c>
      <c r="F1035" s="480">
        <v>5.53</v>
      </c>
      <c r="G1035" s="480">
        <v>0.81</v>
      </c>
      <c r="H1035" s="480">
        <v>0.09</v>
      </c>
      <c r="I1035" s="480">
        <v>4.62</v>
      </c>
      <c r="J1035" s="480">
        <v>268.02</v>
      </c>
      <c r="K1035" s="614">
        <v>4.5999999999999996</v>
      </c>
      <c r="L1035" s="480">
        <v>268.02</v>
      </c>
      <c r="M1035" s="479">
        <f t="shared" si="125"/>
        <v>1.7162898291172301E-2</v>
      </c>
      <c r="N1035" s="581">
        <v>81</v>
      </c>
      <c r="O1035" s="481">
        <f t="shared" si="126"/>
        <v>1.3901947615849564</v>
      </c>
      <c r="P1035" s="611">
        <f t="shared" si="127"/>
        <v>1029.7738974703382</v>
      </c>
      <c r="Q1035" s="482">
        <f t="shared" si="128"/>
        <v>83.41168569509739</v>
      </c>
    </row>
    <row r="1036" spans="1:17">
      <c r="A1036" s="1412"/>
      <c r="B1036" s="18">
        <v>6</v>
      </c>
      <c r="C1036" s="648" t="s">
        <v>533</v>
      </c>
      <c r="D1036" s="695">
        <v>12</v>
      </c>
      <c r="E1036" s="695">
        <v>1960</v>
      </c>
      <c r="F1036" s="480">
        <v>10.9</v>
      </c>
      <c r="G1036" s="480">
        <v>1.03</v>
      </c>
      <c r="H1036" s="480">
        <v>0.09</v>
      </c>
      <c r="I1036" s="480">
        <v>9.77</v>
      </c>
      <c r="J1036" s="480">
        <v>550.28</v>
      </c>
      <c r="K1036" s="614">
        <v>9.8000000000000007</v>
      </c>
      <c r="L1036" s="480">
        <v>550.29999999999995</v>
      </c>
      <c r="M1036" s="479">
        <f t="shared" si="125"/>
        <v>1.7808468108304564E-2</v>
      </c>
      <c r="N1036" s="581">
        <v>81</v>
      </c>
      <c r="O1036" s="481">
        <f t="shared" si="126"/>
        <v>1.4424859167726698</v>
      </c>
      <c r="P1036" s="611">
        <f t="shared" si="127"/>
        <v>1068.508086498274</v>
      </c>
      <c r="Q1036" s="482">
        <f t="shared" si="128"/>
        <v>86.549155006360195</v>
      </c>
    </row>
    <row r="1037" spans="1:17">
      <c r="A1037" s="1412"/>
      <c r="B1037" s="18">
        <v>7</v>
      </c>
      <c r="C1037" s="648" t="s">
        <v>938</v>
      </c>
      <c r="D1037" s="695">
        <v>12</v>
      </c>
      <c r="E1037" s="695">
        <v>1959</v>
      </c>
      <c r="F1037" s="480">
        <v>11.1</v>
      </c>
      <c r="G1037" s="480">
        <v>0.97</v>
      </c>
      <c r="H1037" s="480">
        <v>0.61</v>
      </c>
      <c r="I1037" s="480">
        <v>9.51</v>
      </c>
      <c r="J1037" s="480">
        <v>527.71</v>
      </c>
      <c r="K1037" s="614">
        <v>9.51</v>
      </c>
      <c r="L1037" s="480">
        <v>527.71</v>
      </c>
      <c r="M1037" s="479">
        <f t="shared" si="125"/>
        <v>1.8021261677815464E-2</v>
      </c>
      <c r="N1037" s="581">
        <v>81</v>
      </c>
      <c r="O1037" s="481">
        <f t="shared" si="126"/>
        <v>1.4597221959030526</v>
      </c>
      <c r="P1037" s="611">
        <f t="shared" si="127"/>
        <v>1081.2757006689278</v>
      </c>
      <c r="Q1037" s="482">
        <f t="shared" si="128"/>
        <v>87.583331754183149</v>
      </c>
    </row>
    <row r="1038" spans="1:17">
      <c r="A1038" s="1412"/>
      <c r="B1038" s="18">
        <v>8</v>
      </c>
      <c r="C1038" s="648" t="s">
        <v>939</v>
      </c>
      <c r="D1038" s="695">
        <v>27</v>
      </c>
      <c r="E1038" s="695">
        <v>1987</v>
      </c>
      <c r="F1038" s="480">
        <v>26.1</v>
      </c>
      <c r="G1038" s="480">
        <v>1.72</v>
      </c>
      <c r="H1038" s="480">
        <v>3.52</v>
      </c>
      <c r="I1038" s="480">
        <v>20.85</v>
      </c>
      <c r="J1038" s="480">
        <v>1110.1500000000001</v>
      </c>
      <c r="K1038" s="614">
        <v>20.85</v>
      </c>
      <c r="L1038" s="480">
        <v>1110.1500000000001</v>
      </c>
      <c r="M1038" s="479">
        <f t="shared" si="125"/>
        <v>1.878124577759762E-2</v>
      </c>
      <c r="N1038" s="581">
        <v>81</v>
      </c>
      <c r="O1038" s="481">
        <f t="shared" si="126"/>
        <v>1.5212809079854073</v>
      </c>
      <c r="P1038" s="611">
        <f t="shared" si="127"/>
        <v>1126.8747466558573</v>
      </c>
      <c r="Q1038" s="482">
        <f t="shared" si="128"/>
        <v>91.276854479124438</v>
      </c>
    </row>
    <row r="1039" spans="1:17">
      <c r="A1039" s="1412"/>
      <c r="B1039" s="18">
        <v>9</v>
      </c>
      <c r="C1039" s="698" t="s">
        <v>940</v>
      </c>
      <c r="D1039" s="695">
        <v>8</v>
      </c>
      <c r="E1039" s="695">
        <v>1955</v>
      </c>
      <c r="F1039" s="480">
        <v>9.7899999999999991</v>
      </c>
      <c r="G1039" s="480">
        <v>0.92900000000000005</v>
      </c>
      <c r="H1039" s="648">
        <v>1.2</v>
      </c>
      <c r="I1039" s="480">
        <v>7.66</v>
      </c>
      <c r="J1039" s="648">
        <v>390.37</v>
      </c>
      <c r="K1039" s="730">
        <v>7.66</v>
      </c>
      <c r="L1039" s="648">
        <v>390.37</v>
      </c>
      <c r="M1039" s="479">
        <f t="shared" si="125"/>
        <v>1.9622409508927428E-2</v>
      </c>
      <c r="N1039" s="581">
        <v>81</v>
      </c>
      <c r="O1039" s="481">
        <f t="shared" si="126"/>
        <v>1.5894151702231216</v>
      </c>
      <c r="P1039" s="611">
        <f t="shared" si="127"/>
        <v>1177.3445705356457</v>
      </c>
      <c r="Q1039" s="482">
        <f t="shared" si="128"/>
        <v>95.364910213387304</v>
      </c>
    </row>
    <row r="1040" spans="1:17" ht="12" thickBot="1">
      <c r="A1040" s="1413"/>
      <c r="B1040" s="19">
        <v>10</v>
      </c>
      <c r="C1040" s="699" t="s">
        <v>424</v>
      </c>
      <c r="D1040" s="700">
        <v>9</v>
      </c>
      <c r="E1040" s="700">
        <v>1977</v>
      </c>
      <c r="F1040" s="649">
        <v>12.2</v>
      </c>
      <c r="G1040" s="649">
        <v>0.4</v>
      </c>
      <c r="H1040" s="701">
        <v>1.44</v>
      </c>
      <c r="I1040" s="701">
        <v>10.359</v>
      </c>
      <c r="J1040" s="649">
        <v>460.02</v>
      </c>
      <c r="K1040" s="731">
        <v>10.359</v>
      </c>
      <c r="L1040" s="649">
        <v>460.02</v>
      </c>
      <c r="M1040" s="654">
        <f t="shared" si="125"/>
        <v>2.2518586148428329E-2</v>
      </c>
      <c r="N1040" s="581">
        <v>81</v>
      </c>
      <c r="O1040" s="650">
        <f t="shared" si="126"/>
        <v>1.8240054780226946</v>
      </c>
      <c r="P1040" s="650">
        <f t="shared" si="127"/>
        <v>1351.1151689056996</v>
      </c>
      <c r="Q1040" s="651">
        <f t="shared" si="128"/>
        <v>109.44032868136168</v>
      </c>
    </row>
    <row r="1044" spans="1:17" ht="15">
      <c r="A1044" s="1451" t="s">
        <v>325</v>
      </c>
      <c r="B1044" s="1451"/>
      <c r="C1044" s="1451"/>
      <c r="D1044" s="1451"/>
      <c r="E1044" s="1451"/>
      <c r="F1044" s="1451"/>
      <c r="G1044" s="1451"/>
      <c r="H1044" s="1451"/>
      <c r="I1044" s="1451"/>
      <c r="J1044" s="1451"/>
      <c r="K1044" s="1451"/>
      <c r="L1044" s="1451"/>
      <c r="M1044" s="1451"/>
      <c r="N1044" s="1451"/>
      <c r="O1044" s="1451"/>
      <c r="P1044" s="1451"/>
      <c r="Q1044" s="1451"/>
    </row>
    <row r="1045" spans="1:17" ht="13.5" thickBot="1">
      <c r="A1045" s="747"/>
      <c r="B1045" s="747"/>
      <c r="C1045" s="747"/>
      <c r="D1045" s="747"/>
      <c r="E1045" s="1420" t="s">
        <v>323</v>
      </c>
      <c r="F1045" s="1420"/>
      <c r="G1045" s="1420"/>
      <c r="H1045" s="1420"/>
      <c r="I1045" s="747">
        <v>4.2</v>
      </c>
      <c r="J1045" s="747" t="s">
        <v>322</v>
      </c>
      <c r="K1045" s="747" t="s">
        <v>324</v>
      </c>
      <c r="L1045" s="747">
        <v>414</v>
      </c>
      <c r="M1045" s="747"/>
      <c r="N1045" s="747"/>
      <c r="O1045" s="747"/>
      <c r="P1045" s="747"/>
      <c r="Q1045" s="747"/>
    </row>
    <row r="1046" spans="1:17">
      <c r="A1046" s="1421" t="s">
        <v>1</v>
      </c>
      <c r="B1046" s="1423" t="s">
        <v>0</v>
      </c>
      <c r="C1046" s="1425" t="s">
        <v>2</v>
      </c>
      <c r="D1046" s="1425" t="s">
        <v>3</v>
      </c>
      <c r="E1046" s="1425" t="s">
        <v>11</v>
      </c>
      <c r="F1046" s="1428" t="s">
        <v>12</v>
      </c>
      <c r="G1046" s="1429"/>
      <c r="H1046" s="1429"/>
      <c r="I1046" s="1430"/>
      <c r="J1046" s="1425" t="s">
        <v>4</v>
      </c>
      <c r="K1046" s="1425" t="s">
        <v>13</v>
      </c>
      <c r="L1046" s="1425" t="s">
        <v>5</v>
      </c>
      <c r="M1046" s="1425" t="s">
        <v>6</v>
      </c>
      <c r="N1046" s="1425" t="s">
        <v>14</v>
      </c>
      <c r="O1046" s="1452" t="s">
        <v>15</v>
      </c>
      <c r="P1046" s="1425" t="s">
        <v>22</v>
      </c>
      <c r="Q1046" s="1433" t="s">
        <v>23</v>
      </c>
    </row>
    <row r="1047" spans="1:17" ht="33.75">
      <c r="A1047" s="1422"/>
      <c r="B1047" s="1424"/>
      <c r="C1047" s="1426"/>
      <c r="D1047" s="1427"/>
      <c r="E1047" s="1427"/>
      <c r="F1047" s="746" t="s">
        <v>16</v>
      </c>
      <c r="G1047" s="746" t="s">
        <v>17</v>
      </c>
      <c r="H1047" s="746" t="s">
        <v>18</v>
      </c>
      <c r="I1047" s="746" t="s">
        <v>19</v>
      </c>
      <c r="J1047" s="1427"/>
      <c r="K1047" s="1427"/>
      <c r="L1047" s="1427"/>
      <c r="M1047" s="1427"/>
      <c r="N1047" s="1427"/>
      <c r="O1047" s="1453"/>
      <c r="P1047" s="1427"/>
      <c r="Q1047" s="1434"/>
    </row>
    <row r="1048" spans="1:17" ht="12" thickBot="1">
      <c r="A1048" s="1422"/>
      <c r="B1048" s="1424"/>
      <c r="C1048" s="1426"/>
      <c r="D1048" s="8" t="s">
        <v>7</v>
      </c>
      <c r="E1048" s="8" t="s">
        <v>8</v>
      </c>
      <c r="F1048" s="8" t="s">
        <v>9</v>
      </c>
      <c r="G1048" s="8" t="s">
        <v>9</v>
      </c>
      <c r="H1048" s="8" t="s">
        <v>9</v>
      </c>
      <c r="I1048" s="8" t="s">
        <v>9</v>
      </c>
      <c r="J1048" s="8" t="s">
        <v>20</v>
      </c>
      <c r="K1048" s="8" t="s">
        <v>9</v>
      </c>
      <c r="L1048" s="8" t="s">
        <v>20</v>
      </c>
      <c r="M1048" s="8" t="s">
        <v>58</v>
      </c>
      <c r="N1048" s="8" t="s">
        <v>359</v>
      </c>
      <c r="O1048" s="8" t="s">
        <v>360</v>
      </c>
      <c r="P1048" s="1105" t="s">
        <v>24</v>
      </c>
      <c r="Q1048" s="1106" t="s">
        <v>361</v>
      </c>
    </row>
    <row r="1049" spans="1:17" ht="11.25" customHeight="1">
      <c r="A1049" s="1401" t="s">
        <v>283</v>
      </c>
      <c r="B1049" s="11">
        <v>1</v>
      </c>
      <c r="C1049" s="1856" t="s">
        <v>441</v>
      </c>
      <c r="D1049" s="782">
        <v>22</v>
      </c>
      <c r="E1049" s="782">
        <v>1985</v>
      </c>
      <c r="F1049" s="545">
        <f>+G1049+H1049+I1049</f>
        <v>12.016003</v>
      </c>
      <c r="G1049" s="545">
        <v>2.0427909999999998</v>
      </c>
      <c r="H1049" s="545">
        <v>3.57</v>
      </c>
      <c r="I1049" s="545">
        <v>6.4032119999999999</v>
      </c>
      <c r="J1049" s="782">
        <v>1162.5999999999999</v>
      </c>
      <c r="K1049" s="545">
        <f>+I1049</f>
        <v>6.4032119999999999</v>
      </c>
      <c r="L1049" s="782">
        <v>1162.5999999999999</v>
      </c>
      <c r="M1049" s="580">
        <f>K1049/L1049</f>
        <v>5.5076655771546541E-3</v>
      </c>
      <c r="N1049" s="622">
        <v>86.9</v>
      </c>
      <c r="O1049" s="582">
        <f>M1049*N1049</f>
        <v>0.47861613865473945</v>
      </c>
      <c r="P1049" s="582">
        <f>M1049*60*1000</f>
        <v>330.45993462927925</v>
      </c>
      <c r="Q1049" s="583">
        <f>P1049*N1049/1000</f>
        <v>28.716968319284369</v>
      </c>
    </row>
    <row r="1050" spans="1:17">
      <c r="A1050" s="1440"/>
      <c r="B1050" s="12">
        <v>2</v>
      </c>
      <c r="C1050" s="1857" t="s">
        <v>442</v>
      </c>
      <c r="D1050" s="584">
        <v>22</v>
      </c>
      <c r="E1050" s="584">
        <v>1985</v>
      </c>
      <c r="F1050" s="545">
        <f>+G1050+H1050+I1050</f>
        <v>12.374000000000001</v>
      </c>
      <c r="G1050" s="470">
        <v>1.588374</v>
      </c>
      <c r="H1050" s="470">
        <v>3.4</v>
      </c>
      <c r="I1050" s="470">
        <v>7.3856260000000002</v>
      </c>
      <c r="J1050" s="711">
        <v>1159.1500000000001</v>
      </c>
      <c r="K1050" s="545">
        <f t="shared" ref="K1050:K1058" si="129">+I1050</f>
        <v>7.3856260000000002</v>
      </c>
      <c r="L1050" s="711">
        <v>1159.1500000000001</v>
      </c>
      <c r="M1050" s="471">
        <f t="shared" ref="M1050:M1058" si="130">K1050/L1050</f>
        <v>6.3715878014062024E-3</v>
      </c>
      <c r="N1050" s="622">
        <v>86.9</v>
      </c>
      <c r="O1050" s="586">
        <f t="shared" ref="O1050:O1058" si="131">M1050*N1050</f>
        <v>0.55369097994219907</v>
      </c>
      <c r="P1050" s="582">
        <f t="shared" ref="P1050:P1058" si="132">M1050*60*1000</f>
        <v>382.29526808437214</v>
      </c>
      <c r="Q1050" s="587">
        <f t="shared" ref="Q1050:Q1058" si="133">P1050*N1050/1000</f>
        <v>33.221458796531941</v>
      </c>
    </row>
    <row r="1051" spans="1:17">
      <c r="A1051" s="1440"/>
      <c r="B1051" s="12">
        <v>3</v>
      </c>
      <c r="C1051" s="1857" t="s">
        <v>443</v>
      </c>
      <c r="D1051" s="584">
        <v>50</v>
      </c>
      <c r="E1051" s="584">
        <v>1977</v>
      </c>
      <c r="F1051" s="545">
        <f t="shared" ref="F1051:F1058" si="134">+G1051+H1051+I1051</f>
        <v>26.664001999999996</v>
      </c>
      <c r="G1051" s="470">
        <v>3.4851619999999999</v>
      </c>
      <c r="H1051" s="470">
        <v>8</v>
      </c>
      <c r="I1051" s="470">
        <v>15.178839999999999</v>
      </c>
      <c r="J1051" s="584">
        <v>2555.87</v>
      </c>
      <c r="K1051" s="545">
        <f t="shared" si="129"/>
        <v>15.178839999999999</v>
      </c>
      <c r="L1051" s="584">
        <v>2555.87</v>
      </c>
      <c r="M1051" s="471">
        <f t="shared" si="130"/>
        <v>5.9388153544585598E-3</v>
      </c>
      <c r="N1051" s="622">
        <v>86.9</v>
      </c>
      <c r="O1051" s="586">
        <f t="shared" si="131"/>
        <v>0.51608305430244883</v>
      </c>
      <c r="P1051" s="582">
        <f t="shared" si="132"/>
        <v>356.32892126751358</v>
      </c>
      <c r="Q1051" s="587">
        <f t="shared" si="133"/>
        <v>30.96498325814693</v>
      </c>
    </row>
    <row r="1052" spans="1:17">
      <c r="A1052" s="1440"/>
      <c r="B1052" s="12">
        <v>4</v>
      </c>
      <c r="C1052" s="1857" t="s">
        <v>444</v>
      </c>
      <c r="D1052" s="584">
        <v>10</v>
      </c>
      <c r="E1052" s="584">
        <v>1961</v>
      </c>
      <c r="F1052" s="545">
        <f t="shared" si="134"/>
        <v>5.9220040000000003</v>
      </c>
      <c r="G1052" s="470">
        <v>0.73435399999999995</v>
      </c>
      <c r="H1052" s="470">
        <v>1.6</v>
      </c>
      <c r="I1052" s="470">
        <v>3.58765</v>
      </c>
      <c r="J1052" s="711">
        <v>445.52</v>
      </c>
      <c r="K1052" s="545">
        <f t="shared" si="129"/>
        <v>3.58765</v>
      </c>
      <c r="L1052" s="711">
        <v>445.52</v>
      </c>
      <c r="M1052" s="471">
        <f t="shared" si="130"/>
        <v>8.052724905728139E-3</v>
      </c>
      <c r="N1052" s="622">
        <v>86.9</v>
      </c>
      <c r="O1052" s="586">
        <f t="shared" si="131"/>
        <v>0.69978179430777532</v>
      </c>
      <c r="P1052" s="582">
        <f t="shared" si="132"/>
        <v>483.16349434368834</v>
      </c>
      <c r="Q1052" s="587">
        <f t="shared" si="133"/>
        <v>41.986907658466514</v>
      </c>
    </row>
    <row r="1053" spans="1:17">
      <c r="A1053" s="1440"/>
      <c r="B1053" s="12">
        <v>5</v>
      </c>
      <c r="C1053" s="1857" t="s">
        <v>445</v>
      </c>
      <c r="D1053" s="584">
        <v>10</v>
      </c>
      <c r="E1053" s="584">
        <v>1961</v>
      </c>
      <c r="F1053" s="545">
        <f t="shared" si="134"/>
        <v>6.047002</v>
      </c>
      <c r="G1053" s="470">
        <v>0.74830099999999999</v>
      </c>
      <c r="H1053" s="470">
        <v>1.6</v>
      </c>
      <c r="I1053" s="470">
        <v>3.6987009999999998</v>
      </c>
      <c r="J1053" s="584">
        <v>442.2</v>
      </c>
      <c r="K1053" s="545">
        <f t="shared" si="129"/>
        <v>3.6987009999999998</v>
      </c>
      <c r="L1053" s="584">
        <v>442.2</v>
      </c>
      <c r="M1053" s="471">
        <f t="shared" si="130"/>
        <v>8.3643170511080948E-3</v>
      </c>
      <c r="N1053" s="622">
        <v>86.9</v>
      </c>
      <c r="O1053" s="586">
        <f t="shared" si="131"/>
        <v>0.72685915174129345</v>
      </c>
      <c r="P1053" s="582">
        <f t="shared" si="132"/>
        <v>501.85902306648569</v>
      </c>
      <c r="Q1053" s="587">
        <f t="shared" si="133"/>
        <v>43.611549104477604</v>
      </c>
    </row>
    <row r="1054" spans="1:17">
      <c r="A1054" s="1440"/>
      <c r="B1054" s="12">
        <v>6</v>
      </c>
      <c r="C1054" s="1857" t="s">
        <v>446</v>
      </c>
      <c r="D1054" s="584">
        <v>10</v>
      </c>
      <c r="E1054" s="584">
        <v>1963</v>
      </c>
      <c r="F1054" s="545">
        <f t="shared" si="134"/>
        <v>5.0510029999999997</v>
      </c>
      <c r="G1054" s="470">
        <v>0.43046099999999998</v>
      </c>
      <c r="H1054" s="470">
        <v>1.6</v>
      </c>
      <c r="I1054" s="470">
        <v>3.0205419999999998</v>
      </c>
      <c r="J1054" s="584">
        <v>446.39</v>
      </c>
      <c r="K1054" s="545">
        <f t="shared" si="129"/>
        <v>3.0205419999999998</v>
      </c>
      <c r="L1054" s="584">
        <v>446.39</v>
      </c>
      <c r="M1054" s="471">
        <f t="shared" si="130"/>
        <v>6.7665987141289005E-3</v>
      </c>
      <c r="N1054" s="622">
        <v>86.9</v>
      </c>
      <c r="O1054" s="586">
        <f t="shared" si="131"/>
        <v>0.58801742825780146</v>
      </c>
      <c r="P1054" s="582">
        <f t="shared" si="132"/>
        <v>405.99592284773399</v>
      </c>
      <c r="Q1054" s="587">
        <f t="shared" si="133"/>
        <v>35.281045695468087</v>
      </c>
    </row>
    <row r="1055" spans="1:17">
      <c r="A1055" s="1440"/>
      <c r="B1055" s="12">
        <v>7</v>
      </c>
      <c r="C1055" s="1857" t="s">
        <v>447</v>
      </c>
      <c r="D1055" s="584">
        <v>10</v>
      </c>
      <c r="E1055" s="584">
        <v>1961</v>
      </c>
      <c r="F1055" s="545">
        <f t="shared" si="134"/>
        <v>5.066999</v>
      </c>
      <c r="G1055" s="470">
        <v>0.51378400000000002</v>
      </c>
      <c r="H1055" s="470">
        <v>1.6</v>
      </c>
      <c r="I1055" s="470">
        <v>2.9532150000000001</v>
      </c>
      <c r="J1055" s="584">
        <v>453.09</v>
      </c>
      <c r="K1055" s="545">
        <f t="shared" si="129"/>
        <v>2.9532150000000001</v>
      </c>
      <c r="L1055" s="584">
        <v>453.09</v>
      </c>
      <c r="M1055" s="471">
        <f t="shared" si="130"/>
        <v>6.5179434549427276E-3</v>
      </c>
      <c r="N1055" s="622">
        <v>86.9</v>
      </c>
      <c r="O1055" s="586">
        <f t="shared" si="131"/>
        <v>0.56640928623452302</v>
      </c>
      <c r="P1055" s="582">
        <f t="shared" si="132"/>
        <v>391.07660729656368</v>
      </c>
      <c r="Q1055" s="587">
        <f t="shared" si="133"/>
        <v>33.984557174071384</v>
      </c>
    </row>
    <row r="1056" spans="1:17">
      <c r="A1056" s="1440"/>
      <c r="B1056" s="12">
        <v>8</v>
      </c>
      <c r="C1056" s="1857" t="s">
        <v>448</v>
      </c>
      <c r="D1056" s="584">
        <v>10</v>
      </c>
      <c r="E1056" s="584">
        <v>1963</v>
      </c>
      <c r="F1056" s="545">
        <f t="shared" si="134"/>
        <v>5.0160010000000002</v>
      </c>
      <c r="G1056" s="470">
        <v>0.71143599999999996</v>
      </c>
      <c r="H1056" s="470">
        <v>1.6</v>
      </c>
      <c r="I1056" s="470">
        <v>2.7045650000000001</v>
      </c>
      <c r="J1056" s="584">
        <v>452.14</v>
      </c>
      <c r="K1056" s="545">
        <f t="shared" si="129"/>
        <v>2.7045650000000001</v>
      </c>
      <c r="L1056" s="584">
        <v>452.14</v>
      </c>
      <c r="M1056" s="471">
        <f t="shared" si="130"/>
        <v>5.9816981465917636E-3</v>
      </c>
      <c r="N1056" s="622">
        <v>86.9</v>
      </c>
      <c r="O1056" s="586">
        <f t="shared" si="131"/>
        <v>0.51980956893882424</v>
      </c>
      <c r="P1056" s="582">
        <f t="shared" si="132"/>
        <v>358.90188879550584</v>
      </c>
      <c r="Q1056" s="587">
        <f t="shared" si="133"/>
        <v>31.188574136329457</v>
      </c>
    </row>
    <row r="1057" spans="1:17">
      <c r="A1057" s="1440"/>
      <c r="B1057" s="12">
        <v>9</v>
      </c>
      <c r="C1057" s="1858" t="s">
        <v>449</v>
      </c>
      <c r="D1057" s="584">
        <v>13</v>
      </c>
      <c r="E1057" s="584">
        <v>1965</v>
      </c>
      <c r="F1057" s="545">
        <f t="shared" si="134"/>
        <v>5.2809980000000003</v>
      </c>
      <c r="G1057" s="470">
        <v>1.0288090000000001</v>
      </c>
      <c r="H1057" s="470">
        <v>0.13</v>
      </c>
      <c r="I1057" s="470">
        <v>4.1221889999999997</v>
      </c>
      <c r="J1057" s="584">
        <v>556.38</v>
      </c>
      <c r="K1057" s="545">
        <f t="shared" si="129"/>
        <v>4.1221889999999997</v>
      </c>
      <c r="L1057" s="584">
        <v>556.38</v>
      </c>
      <c r="M1057" s="471">
        <f t="shared" si="130"/>
        <v>7.4089453251374952E-3</v>
      </c>
      <c r="N1057" s="622">
        <v>86.9</v>
      </c>
      <c r="O1057" s="586">
        <f t="shared" si="131"/>
        <v>0.64383734875444842</v>
      </c>
      <c r="P1057" s="582">
        <f t="shared" si="132"/>
        <v>444.53671950824969</v>
      </c>
      <c r="Q1057" s="587">
        <f t="shared" si="133"/>
        <v>38.630240925266904</v>
      </c>
    </row>
    <row r="1058" spans="1:17" ht="12" thickBot="1">
      <c r="A1058" s="1441"/>
      <c r="B1058" s="31">
        <v>10</v>
      </c>
      <c r="C1058" s="1859" t="s">
        <v>450</v>
      </c>
      <c r="D1058" s="1860">
        <v>12</v>
      </c>
      <c r="E1058" s="664">
        <v>1989</v>
      </c>
      <c r="F1058" s="545">
        <f t="shared" si="134"/>
        <v>6.4840020000000003</v>
      </c>
      <c r="G1058" s="750">
        <v>0.70630099999999996</v>
      </c>
      <c r="H1058" s="750">
        <v>1.76</v>
      </c>
      <c r="I1058" s="750">
        <v>4.0177009999999997</v>
      </c>
      <c r="J1058" s="664">
        <v>708.61</v>
      </c>
      <c r="K1058" s="545">
        <f t="shared" si="129"/>
        <v>4.0177009999999997</v>
      </c>
      <c r="L1058" s="664">
        <v>708.61</v>
      </c>
      <c r="M1058" s="657">
        <f t="shared" si="130"/>
        <v>5.6698339001707565E-3</v>
      </c>
      <c r="N1058" s="658">
        <v>86.9</v>
      </c>
      <c r="O1058" s="665">
        <f t="shared" si="131"/>
        <v>0.49270856592483875</v>
      </c>
      <c r="P1058" s="666">
        <f t="shared" si="132"/>
        <v>340.19003401024537</v>
      </c>
      <c r="Q1058" s="667">
        <f t="shared" si="133"/>
        <v>29.562513955490324</v>
      </c>
    </row>
    <row r="1059" spans="1:17" ht="11.25" customHeight="1">
      <c r="A1059" s="1435" t="s">
        <v>275</v>
      </c>
      <c r="B1059" s="1115">
        <v>1</v>
      </c>
      <c r="C1059" s="640" t="s">
        <v>385</v>
      </c>
      <c r="D1059" s="684">
        <v>9</v>
      </c>
      <c r="E1059" s="684">
        <v>1992</v>
      </c>
      <c r="F1059" s="474">
        <f>+G1059+H1059+I1059</f>
        <v>9.39</v>
      </c>
      <c r="G1059" s="474">
        <v>0.78464599999999995</v>
      </c>
      <c r="H1059" s="474">
        <v>1.44</v>
      </c>
      <c r="I1059" s="474">
        <v>7.1653539999999998</v>
      </c>
      <c r="J1059" s="641">
        <v>464.07</v>
      </c>
      <c r="K1059" s="474">
        <f>+I1059</f>
        <v>7.1653539999999998</v>
      </c>
      <c r="L1059" s="641">
        <v>464.07</v>
      </c>
      <c r="M1059" s="602">
        <f>K1059/L1059</f>
        <v>1.5440243928717651E-2</v>
      </c>
      <c r="N1059" s="643">
        <v>86.9</v>
      </c>
      <c r="O1059" s="603">
        <f>M1059*N1059</f>
        <v>1.341757197405564</v>
      </c>
      <c r="P1059" s="603">
        <f>M1059*60*1000</f>
        <v>926.41463572305906</v>
      </c>
      <c r="Q1059" s="604">
        <f>P1059*N1059/1000</f>
        <v>80.505431844333842</v>
      </c>
    </row>
    <row r="1060" spans="1:17">
      <c r="A1060" s="1436"/>
      <c r="B1060" s="1111">
        <v>2</v>
      </c>
      <c r="C1060" s="642" t="s">
        <v>348</v>
      </c>
      <c r="D1060" s="687">
        <v>44</v>
      </c>
      <c r="E1060" s="687">
        <v>1966</v>
      </c>
      <c r="F1060" s="601">
        <f>+G1060+H1060+I1060</f>
        <v>36.344006</v>
      </c>
      <c r="G1060" s="476">
        <v>2.4530850000000002</v>
      </c>
      <c r="H1060" s="476">
        <v>7.04</v>
      </c>
      <c r="I1060" s="476">
        <v>26.850921</v>
      </c>
      <c r="J1060" s="652">
        <v>1849.19</v>
      </c>
      <c r="K1060" s="476">
        <f>+I1060</f>
        <v>26.850921</v>
      </c>
      <c r="L1060" s="652">
        <v>1849.19</v>
      </c>
      <c r="M1060" s="475">
        <f t="shared" ref="M1060:M1068" si="135">K1060/L1060</f>
        <v>1.4520368918283139E-2</v>
      </c>
      <c r="N1060" s="643">
        <v>86.9</v>
      </c>
      <c r="O1060" s="477">
        <f t="shared" ref="O1060:O1068" si="136">M1060*N1060</f>
        <v>1.2618200589988049</v>
      </c>
      <c r="P1060" s="603">
        <f t="shared" ref="P1060:P1068" si="137">M1060*60*1000</f>
        <v>871.22213509698827</v>
      </c>
      <c r="Q1060" s="478">
        <f t="shared" ref="Q1060:Q1068" si="138">P1060*N1060/1000</f>
        <v>75.709203539928296</v>
      </c>
    </row>
    <row r="1061" spans="1:17">
      <c r="A1061" s="1436"/>
      <c r="B1061" s="1111">
        <v>3</v>
      </c>
      <c r="C1061" s="642" t="s">
        <v>386</v>
      </c>
      <c r="D1061" s="687">
        <v>44</v>
      </c>
      <c r="E1061" s="687">
        <v>1966</v>
      </c>
      <c r="F1061" s="601">
        <f t="shared" ref="F1061:F1068" si="139">+G1061+H1061+I1061</f>
        <v>37.418008999999998</v>
      </c>
      <c r="G1061" s="476">
        <v>2.449144</v>
      </c>
      <c r="H1061" s="476">
        <v>7.04</v>
      </c>
      <c r="I1061" s="476">
        <v>27.928864999999998</v>
      </c>
      <c r="J1061" s="652">
        <v>1845.5</v>
      </c>
      <c r="K1061" s="476">
        <f t="shared" ref="K1061:K1068" si="140">+I1061</f>
        <v>27.928864999999998</v>
      </c>
      <c r="L1061" s="652">
        <v>1845.5</v>
      </c>
      <c r="M1061" s="475">
        <f t="shared" si="135"/>
        <v>1.5133494987808182E-2</v>
      </c>
      <c r="N1061" s="643">
        <v>86.9</v>
      </c>
      <c r="O1061" s="477">
        <f t="shared" si="136"/>
        <v>1.3151007144405311</v>
      </c>
      <c r="P1061" s="603">
        <f t="shared" si="137"/>
        <v>908.00969926849086</v>
      </c>
      <c r="Q1061" s="478">
        <f t="shared" si="138"/>
        <v>78.906042866431861</v>
      </c>
    </row>
    <row r="1062" spans="1:17">
      <c r="A1062" s="1436"/>
      <c r="B1062" s="1111">
        <v>4</v>
      </c>
      <c r="C1062" s="642" t="s">
        <v>349</v>
      </c>
      <c r="D1062" s="687">
        <v>22</v>
      </c>
      <c r="E1062" s="687">
        <v>1985</v>
      </c>
      <c r="F1062" s="601">
        <f t="shared" si="139"/>
        <v>24.525006000000001</v>
      </c>
      <c r="G1062" s="476">
        <v>2.345853</v>
      </c>
      <c r="H1062" s="476">
        <v>3.74</v>
      </c>
      <c r="I1062" s="476">
        <v>18.439153000000001</v>
      </c>
      <c r="J1062" s="652">
        <v>1124.8</v>
      </c>
      <c r="K1062" s="476">
        <f t="shared" si="140"/>
        <v>18.439153000000001</v>
      </c>
      <c r="L1062" s="652">
        <v>1124.8</v>
      </c>
      <c r="M1062" s="475">
        <f t="shared" si="135"/>
        <v>1.639327258179232E-2</v>
      </c>
      <c r="N1062" s="643">
        <v>86.9</v>
      </c>
      <c r="O1062" s="477">
        <f t="shared" si="136"/>
        <v>1.4245753873577527</v>
      </c>
      <c r="P1062" s="603">
        <f t="shared" si="137"/>
        <v>983.59635490753919</v>
      </c>
      <c r="Q1062" s="478">
        <f t="shared" si="138"/>
        <v>85.47452324146515</v>
      </c>
    </row>
    <row r="1063" spans="1:17">
      <c r="A1063" s="1436"/>
      <c r="B1063" s="1111">
        <v>5</v>
      </c>
      <c r="C1063" s="642" t="s">
        <v>350</v>
      </c>
      <c r="D1063" s="687">
        <v>22</v>
      </c>
      <c r="E1063" s="687">
        <v>1987</v>
      </c>
      <c r="F1063" s="601">
        <f t="shared" si="139"/>
        <v>28.333005999999997</v>
      </c>
      <c r="G1063" s="476">
        <v>1.7495270000000001</v>
      </c>
      <c r="H1063" s="476">
        <v>3.80579</v>
      </c>
      <c r="I1063" s="476">
        <v>22.777688999999999</v>
      </c>
      <c r="J1063" s="652">
        <v>1206.5</v>
      </c>
      <c r="K1063" s="476">
        <f t="shared" si="140"/>
        <v>22.777688999999999</v>
      </c>
      <c r="L1063" s="652">
        <v>1206.5</v>
      </c>
      <c r="M1063" s="475">
        <f t="shared" si="135"/>
        <v>1.8879145462080398E-2</v>
      </c>
      <c r="N1063" s="643">
        <v>86.9</v>
      </c>
      <c r="O1063" s="477">
        <f t="shared" si="136"/>
        <v>1.6405977406547867</v>
      </c>
      <c r="P1063" s="603">
        <f t="shared" si="137"/>
        <v>1132.7487277248238</v>
      </c>
      <c r="Q1063" s="478">
        <f t="shared" si="138"/>
        <v>98.435864439287201</v>
      </c>
    </row>
    <row r="1064" spans="1:17">
      <c r="A1064" s="1436"/>
      <c r="B1064" s="1111">
        <v>6</v>
      </c>
      <c r="C1064" s="642" t="s">
        <v>326</v>
      </c>
      <c r="D1064" s="687">
        <v>20</v>
      </c>
      <c r="E1064" s="687">
        <v>1987</v>
      </c>
      <c r="F1064" s="601">
        <f t="shared" si="139"/>
        <v>22.321003000000001</v>
      </c>
      <c r="G1064" s="476">
        <v>1.8223750000000001</v>
      </c>
      <c r="H1064" s="476">
        <v>3.4</v>
      </c>
      <c r="I1064" s="476">
        <v>17.098628000000001</v>
      </c>
      <c r="J1064" s="652">
        <v>1081.5999999999999</v>
      </c>
      <c r="K1064" s="476">
        <f t="shared" si="140"/>
        <v>17.098628000000001</v>
      </c>
      <c r="L1064" s="652">
        <v>1081.5999999999999</v>
      </c>
      <c r="M1064" s="475">
        <f t="shared" si="135"/>
        <v>1.5808642751479293E-2</v>
      </c>
      <c r="N1064" s="643">
        <v>86.9</v>
      </c>
      <c r="O1064" s="477">
        <f t="shared" si="136"/>
        <v>1.3737710551035507</v>
      </c>
      <c r="P1064" s="603">
        <f t="shared" si="137"/>
        <v>948.51856508875755</v>
      </c>
      <c r="Q1064" s="478">
        <f t="shared" si="138"/>
        <v>82.426263306213031</v>
      </c>
    </row>
    <row r="1065" spans="1:17">
      <c r="A1065" s="1436"/>
      <c r="B1065" s="1111">
        <v>7</v>
      </c>
      <c r="C1065" s="642" t="s">
        <v>451</v>
      </c>
      <c r="D1065" s="687">
        <v>12</v>
      </c>
      <c r="E1065" s="687">
        <v>1988</v>
      </c>
      <c r="F1065" s="601">
        <f t="shared" si="139"/>
        <v>12.268997000000001</v>
      </c>
      <c r="G1065" s="476">
        <v>0.867761</v>
      </c>
      <c r="H1065" s="476">
        <v>1.92</v>
      </c>
      <c r="I1065" s="476">
        <v>9.4812360000000009</v>
      </c>
      <c r="J1065" s="652">
        <v>597.29999999999995</v>
      </c>
      <c r="K1065" s="476">
        <f t="shared" si="140"/>
        <v>9.4812360000000009</v>
      </c>
      <c r="L1065" s="652">
        <v>597.29999999999995</v>
      </c>
      <c r="M1065" s="475">
        <f t="shared" si="135"/>
        <v>1.5873490708186843E-2</v>
      </c>
      <c r="N1065" s="643">
        <v>86.9</v>
      </c>
      <c r="O1065" s="477">
        <f t="shared" si="136"/>
        <v>1.3794063425414367</v>
      </c>
      <c r="P1065" s="603">
        <f t="shared" si="137"/>
        <v>952.4094424912106</v>
      </c>
      <c r="Q1065" s="478">
        <f t="shared" si="138"/>
        <v>82.764380552486216</v>
      </c>
    </row>
    <row r="1066" spans="1:17">
      <c r="A1066" s="1436"/>
      <c r="B1066" s="1111">
        <v>8</v>
      </c>
      <c r="C1066" s="642" t="s">
        <v>387</v>
      </c>
      <c r="D1066" s="687">
        <v>20</v>
      </c>
      <c r="E1066" s="687">
        <v>1983</v>
      </c>
      <c r="F1066" s="601">
        <f t="shared" si="139"/>
        <v>23.871003000000002</v>
      </c>
      <c r="G1066" s="476">
        <v>1.728526</v>
      </c>
      <c r="H1066" s="476">
        <v>3.2</v>
      </c>
      <c r="I1066" s="476">
        <v>18.942477</v>
      </c>
      <c r="J1066" s="652">
        <v>1123.9000000000001</v>
      </c>
      <c r="K1066" s="476">
        <f t="shared" si="140"/>
        <v>18.942477</v>
      </c>
      <c r="L1066" s="652">
        <v>1123.9000000000001</v>
      </c>
      <c r="M1066" s="475">
        <f t="shared" si="135"/>
        <v>1.6854237031764391E-2</v>
      </c>
      <c r="N1066" s="643">
        <v>86.9</v>
      </c>
      <c r="O1066" s="477">
        <f t="shared" si="136"/>
        <v>1.4646331980603255</v>
      </c>
      <c r="P1066" s="603">
        <f t="shared" si="137"/>
        <v>1011.2542219058636</v>
      </c>
      <c r="Q1066" s="478">
        <f t="shared" si="138"/>
        <v>87.877991883619558</v>
      </c>
    </row>
    <row r="1067" spans="1:17">
      <c r="A1067" s="1436"/>
      <c r="B1067" s="1111">
        <v>9</v>
      </c>
      <c r="C1067" s="642" t="s">
        <v>452</v>
      </c>
      <c r="D1067" s="687">
        <v>32</v>
      </c>
      <c r="E1067" s="1861">
        <v>1985</v>
      </c>
      <c r="F1067" s="601">
        <f t="shared" si="139"/>
        <v>23.030771000000001</v>
      </c>
      <c r="G1067" s="476">
        <v>2.3588149999999999</v>
      </c>
      <c r="H1067" s="476">
        <v>0.34</v>
      </c>
      <c r="I1067" s="476">
        <v>20.331956000000002</v>
      </c>
      <c r="J1067" s="652">
        <v>1270.74</v>
      </c>
      <c r="K1067" s="476">
        <f t="shared" si="140"/>
        <v>20.331956000000002</v>
      </c>
      <c r="L1067" s="652">
        <v>1270.74</v>
      </c>
      <c r="M1067" s="475">
        <f t="shared" si="135"/>
        <v>1.6000091285392766E-2</v>
      </c>
      <c r="N1067" s="643">
        <v>86.9</v>
      </c>
      <c r="O1067" s="477">
        <f t="shared" si="136"/>
        <v>1.3904079327006316</v>
      </c>
      <c r="P1067" s="603">
        <f t="shared" si="137"/>
        <v>960.00547712356604</v>
      </c>
      <c r="Q1067" s="478">
        <f t="shared" si="138"/>
        <v>83.424475962037889</v>
      </c>
    </row>
    <row r="1068" spans="1:17" ht="12" thickBot="1">
      <c r="A1068" s="1437"/>
      <c r="B1068" s="1116">
        <v>10</v>
      </c>
      <c r="C1068" s="644" t="s">
        <v>388</v>
      </c>
      <c r="D1068" s="690">
        <v>15</v>
      </c>
      <c r="E1068" s="690">
        <v>1984</v>
      </c>
      <c r="F1068" s="709">
        <f t="shared" si="139"/>
        <v>13.77</v>
      </c>
      <c r="G1068" s="709">
        <v>1.1003609999999999</v>
      </c>
      <c r="H1068" s="709">
        <v>0.15</v>
      </c>
      <c r="I1068" s="709">
        <v>12.519639</v>
      </c>
      <c r="J1068" s="660">
        <v>691.4</v>
      </c>
      <c r="K1068" s="476">
        <f t="shared" si="140"/>
        <v>12.519639</v>
      </c>
      <c r="L1068" s="660">
        <v>691.4</v>
      </c>
      <c r="M1068" s="659">
        <f t="shared" si="135"/>
        <v>1.8107664159676021E-2</v>
      </c>
      <c r="N1068" s="660">
        <v>86.9</v>
      </c>
      <c r="O1068" s="645">
        <f t="shared" si="136"/>
        <v>1.5735560154758463</v>
      </c>
      <c r="P1068" s="645">
        <f t="shared" si="137"/>
        <v>1086.4598495805612</v>
      </c>
      <c r="Q1068" s="646">
        <f t="shared" si="138"/>
        <v>94.413360928550787</v>
      </c>
    </row>
    <row r="1069" spans="1:17" ht="11.25" customHeight="1">
      <c r="A1069" s="1107"/>
      <c r="B1069" s="157"/>
      <c r="C1069" s="1073"/>
      <c r="D1069" s="1074"/>
      <c r="E1069" s="1074"/>
      <c r="F1069" s="1075"/>
      <c r="G1069" s="1075"/>
      <c r="H1069" s="1075"/>
      <c r="I1069" s="1075"/>
      <c r="J1069" s="1075"/>
      <c r="K1069" s="1076"/>
      <c r="L1069" s="1075"/>
      <c r="M1069" s="1077"/>
      <c r="N1069" s="1108"/>
      <c r="O1069" s="1079"/>
      <c r="P1069" s="1079"/>
      <c r="Q1069" s="1079"/>
    </row>
    <row r="1071" spans="1:17" ht="15">
      <c r="A1071" s="1442" t="s">
        <v>391</v>
      </c>
      <c r="B1071" s="1442"/>
      <c r="C1071" s="1442"/>
      <c r="D1071" s="1442"/>
      <c r="E1071" s="1442"/>
      <c r="F1071" s="1442"/>
      <c r="G1071" s="1442"/>
      <c r="H1071" s="1442"/>
      <c r="I1071" s="1442"/>
      <c r="J1071" s="1442"/>
      <c r="K1071" s="1442"/>
      <c r="L1071" s="1442"/>
      <c r="M1071" s="1442"/>
      <c r="N1071" s="1442"/>
      <c r="O1071" s="1442"/>
      <c r="P1071" s="1442"/>
      <c r="Q1071" s="1442"/>
    </row>
    <row r="1072" spans="1:17" ht="13.5" thickBot="1">
      <c r="A1072" s="747"/>
      <c r="B1072" s="747"/>
      <c r="C1072" s="747"/>
      <c r="D1072" s="747"/>
      <c r="E1072" s="1420" t="s">
        <v>323</v>
      </c>
      <c r="F1072" s="1420"/>
      <c r="G1072" s="1420"/>
      <c r="H1072" s="1420"/>
      <c r="I1072" s="747">
        <v>4.4000000000000004</v>
      </c>
      <c r="J1072" s="747" t="s">
        <v>322</v>
      </c>
      <c r="K1072" s="747" t="s">
        <v>324</v>
      </c>
      <c r="L1072" s="747">
        <v>408</v>
      </c>
      <c r="M1072" s="747"/>
      <c r="N1072" s="747"/>
      <c r="O1072" s="747"/>
      <c r="P1072" s="747"/>
      <c r="Q1072" s="747"/>
    </row>
    <row r="1073" spans="1:17">
      <c r="A1073" s="1465" t="s">
        <v>1</v>
      </c>
      <c r="B1073" s="1423" t="s">
        <v>0</v>
      </c>
      <c r="C1073" s="1438" t="s">
        <v>2</v>
      </c>
      <c r="D1073" s="1438" t="s">
        <v>3</v>
      </c>
      <c r="E1073" s="1438" t="s">
        <v>33</v>
      </c>
      <c r="F1073" s="1469" t="s">
        <v>12</v>
      </c>
      <c r="G1073" s="1469"/>
      <c r="H1073" s="1469"/>
      <c r="I1073" s="1469"/>
      <c r="J1073" s="1438" t="s">
        <v>4</v>
      </c>
      <c r="K1073" s="1438" t="s">
        <v>13</v>
      </c>
      <c r="L1073" s="1438" t="s">
        <v>5</v>
      </c>
      <c r="M1073" s="1438" t="s">
        <v>6</v>
      </c>
      <c r="N1073" s="1438" t="s">
        <v>14</v>
      </c>
      <c r="O1073" s="1438" t="s">
        <v>15</v>
      </c>
      <c r="P1073" s="1431" t="s">
        <v>22</v>
      </c>
      <c r="Q1073" s="1433" t="s">
        <v>23</v>
      </c>
    </row>
    <row r="1074" spans="1:17" ht="33.75">
      <c r="A1074" s="1466"/>
      <c r="B1074" s="1424"/>
      <c r="C1074" s="1439"/>
      <c r="D1074" s="1439"/>
      <c r="E1074" s="1439"/>
      <c r="F1074" s="746" t="s">
        <v>16</v>
      </c>
      <c r="G1074" s="746" t="s">
        <v>17</v>
      </c>
      <c r="H1074" s="746" t="s">
        <v>28</v>
      </c>
      <c r="I1074" s="746" t="s">
        <v>19</v>
      </c>
      <c r="J1074" s="1439"/>
      <c r="K1074" s="1439"/>
      <c r="L1074" s="1439"/>
      <c r="M1074" s="1439"/>
      <c r="N1074" s="1439"/>
      <c r="O1074" s="1439"/>
      <c r="P1074" s="1432"/>
      <c r="Q1074" s="1434"/>
    </row>
    <row r="1075" spans="1:17" ht="12" thickBot="1">
      <c r="A1075" s="1564"/>
      <c r="B1075" s="1463"/>
      <c r="C1075" s="1565"/>
      <c r="D1075" s="29" t="s">
        <v>7</v>
      </c>
      <c r="E1075" s="29" t="s">
        <v>8</v>
      </c>
      <c r="F1075" s="29" t="s">
        <v>9</v>
      </c>
      <c r="G1075" s="29" t="s">
        <v>9</v>
      </c>
      <c r="H1075" s="29" t="s">
        <v>9</v>
      </c>
      <c r="I1075" s="29" t="s">
        <v>9</v>
      </c>
      <c r="J1075" s="29" t="s">
        <v>20</v>
      </c>
      <c r="K1075" s="29" t="s">
        <v>9</v>
      </c>
      <c r="L1075" s="29" t="s">
        <v>20</v>
      </c>
      <c r="M1075" s="29" t="s">
        <v>21</v>
      </c>
      <c r="N1075" s="87" t="s">
        <v>359</v>
      </c>
      <c r="O1075" s="87" t="s">
        <v>360</v>
      </c>
      <c r="P1075" s="88" t="s">
        <v>24</v>
      </c>
      <c r="Q1075" s="89" t="s">
        <v>361</v>
      </c>
    </row>
    <row r="1076" spans="1:17">
      <c r="A1076" s="1414" t="s">
        <v>283</v>
      </c>
      <c r="B1076" s="11">
        <v>1</v>
      </c>
      <c r="C1076" s="621" t="s">
        <v>509</v>
      </c>
      <c r="D1076" s="578">
        <v>32</v>
      </c>
      <c r="E1076" s="578">
        <v>1965</v>
      </c>
      <c r="F1076" s="545">
        <v>11.707167</v>
      </c>
      <c r="G1076" s="545">
        <v>1.9871669999999999</v>
      </c>
      <c r="H1076" s="545">
        <v>5.12</v>
      </c>
      <c r="I1076" s="545">
        <v>4.5999999999999996</v>
      </c>
      <c r="J1076" s="545">
        <v>1220.21</v>
      </c>
      <c r="K1076" s="579">
        <v>4.5999999999999996</v>
      </c>
      <c r="L1076" s="545">
        <v>1220.21</v>
      </c>
      <c r="M1076" s="580">
        <v>3.7698428958949687E-3</v>
      </c>
      <c r="N1076" s="622">
        <v>51.884</v>
      </c>
      <c r="O1076" s="582">
        <v>0.19559452881061457</v>
      </c>
      <c r="P1076" s="582">
        <v>226.19057375369812</v>
      </c>
      <c r="Q1076" s="583">
        <v>11.735671728636873</v>
      </c>
    </row>
    <row r="1077" spans="1:17">
      <c r="A1077" s="1415"/>
      <c r="B1077" s="12">
        <v>2</v>
      </c>
      <c r="C1077" s="624" t="s">
        <v>393</v>
      </c>
      <c r="D1077" s="584">
        <v>45</v>
      </c>
      <c r="E1077" s="584">
        <v>1990</v>
      </c>
      <c r="F1077" s="545">
        <v>21.989283</v>
      </c>
      <c r="G1077" s="470">
        <v>4.4692829999999999</v>
      </c>
      <c r="H1077" s="470">
        <v>7.2</v>
      </c>
      <c r="I1077" s="470">
        <v>10.32</v>
      </c>
      <c r="J1077" s="470">
        <v>2333.65</v>
      </c>
      <c r="K1077" s="579">
        <v>10.32</v>
      </c>
      <c r="L1077" s="545">
        <v>2333.65</v>
      </c>
      <c r="M1077" s="471">
        <v>4.4222569794099371E-3</v>
      </c>
      <c r="N1077" s="625">
        <v>51.884</v>
      </c>
      <c r="O1077" s="586">
        <v>0.22944438111970517</v>
      </c>
      <c r="P1077" s="582">
        <v>265.33541876459623</v>
      </c>
      <c r="Q1077" s="587">
        <v>13.76666286718231</v>
      </c>
    </row>
    <row r="1078" spans="1:17">
      <c r="A1078" s="1415"/>
      <c r="B1078" s="12">
        <v>3</v>
      </c>
      <c r="C1078" s="624" t="s">
        <v>394</v>
      </c>
      <c r="D1078" s="584">
        <v>45</v>
      </c>
      <c r="E1078" s="584">
        <v>1974</v>
      </c>
      <c r="F1078" s="545">
        <v>22.9</v>
      </c>
      <c r="G1078" s="470">
        <v>4.4539949999999999</v>
      </c>
      <c r="H1078" s="470">
        <v>7.2</v>
      </c>
      <c r="I1078" s="470">
        <v>11.246005</v>
      </c>
      <c r="J1078" s="470">
        <v>2309.59</v>
      </c>
      <c r="K1078" s="579">
        <v>11.246005</v>
      </c>
      <c r="L1078" s="545">
        <v>2309.59</v>
      </c>
      <c r="M1078" s="471">
        <v>4.8692646746825189E-3</v>
      </c>
      <c r="N1078" s="625">
        <v>51.884</v>
      </c>
      <c r="O1078" s="586">
        <v>0.25263692838122781</v>
      </c>
      <c r="P1078" s="582">
        <v>292.15588048095117</v>
      </c>
      <c r="Q1078" s="587">
        <v>15.158215702873671</v>
      </c>
    </row>
    <row r="1079" spans="1:17">
      <c r="A1079" s="1415"/>
      <c r="B1079" s="12">
        <v>4</v>
      </c>
      <c r="C1079" s="624" t="s">
        <v>392</v>
      </c>
      <c r="D1079" s="584">
        <v>39</v>
      </c>
      <c r="E1079" s="584">
        <v>1992</v>
      </c>
      <c r="F1079" s="545">
        <v>21.205001000000003</v>
      </c>
      <c r="G1079" s="470">
        <v>3.289104</v>
      </c>
      <c r="H1079" s="470">
        <v>6.4</v>
      </c>
      <c r="I1079" s="470">
        <v>11.515897000000001</v>
      </c>
      <c r="J1079" s="470">
        <v>2267.6400000000003</v>
      </c>
      <c r="K1079" s="579">
        <v>11.515897000000001</v>
      </c>
      <c r="L1079" s="545">
        <v>2267.6400000000003</v>
      </c>
      <c r="M1079" s="471">
        <v>5.0783620856926139E-3</v>
      </c>
      <c r="N1079" s="625">
        <v>51.884</v>
      </c>
      <c r="O1079" s="586">
        <v>0.26348573845407558</v>
      </c>
      <c r="P1079" s="582">
        <v>304.70172514155684</v>
      </c>
      <c r="Q1079" s="587">
        <v>15.809144307244534</v>
      </c>
    </row>
    <row r="1080" spans="1:17">
      <c r="A1080" s="1415"/>
      <c r="B1080" s="12">
        <v>5</v>
      </c>
      <c r="C1080" s="624" t="s">
        <v>398</v>
      </c>
      <c r="D1080" s="584">
        <v>32</v>
      </c>
      <c r="E1080" s="584">
        <v>1962</v>
      </c>
      <c r="F1080" s="545">
        <v>12.90075</v>
      </c>
      <c r="G1080" s="470">
        <v>1.31775</v>
      </c>
      <c r="H1080" s="470">
        <v>5.0529999999999999</v>
      </c>
      <c r="I1080" s="470">
        <v>6.53</v>
      </c>
      <c r="J1080" s="470">
        <v>1208.8</v>
      </c>
      <c r="K1080" s="579">
        <v>6.53</v>
      </c>
      <c r="L1080" s="545">
        <v>1208.8</v>
      </c>
      <c r="M1080" s="471">
        <v>5.4020516214427538E-3</v>
      </c>
      <c r="N1080" s="625">
        <v>51.884</v>
      </c>
      <c r="O1080" s="586">
        <v>0.28028004632693582</v>
      </c>
      <c r="P1080" s="582">
        <v>324.12309728656527</v>
      </c>
      <c r="Q1080" s="587">
        <v>16.81680277961615</v>
      </c>
    </row>
    <row r="1081" spans="1:17">
      <c r="A1081" s="1415"/>
      <c r="B1081" s="12">
        <v>6</v>
      </c>
      <c r="C1081" s="624" t="s">
        <v>397</v>
      </c>
      <c r="D1081" s="584">
        <v>32</v>
      </c>
      <c r="E1081" s="584">
        <v>1964</v>
      </c>
      <c r="F1081" s="545">
        <v>13.224105</v>
      </c>
      <c r="G1081" s="470">
        <v>1.3441050000000001</v>
      </c>
      <c r="H1081" s="470">
        <v>5.12</v>
      </c>
      <c r="I1081" s="470">
        <v>6.76</v>
      </c>
      <c r="J1081" s="470">
        <v>1222.47</v>
      </c>
      <c r="K1081" s="579">
        <v>6.76</v>
      </c>
      <c r="L1081" s="545">
        <v>1222.47</v>
      </c>
      <c r="M1081" s="471">
        <v>5.5297880520585371E-3</v>
      </c>
      <c r="N1081" s="625">
        <v>51.884</v>
      </c>
      <c r="O1081" s="586">
        <v>0.28690752329300512</v>
      </c>
      <c r="P1081" s="582">
        <v>331.78728312351222</v>
      </c>
      <c r="Q1081" s="587">
        <v>17.214451397580309</v>
      </c>
    </row>
    <row r="1082" spans="1:17">
      <c r="A1082" s="1415"/>
      <c r="B1082" s="12">
        <v>7</v>
      </c>
      <c r="C1082" s="624" t="s">
        <v>396</v>
      </c>
      <c r="D1082" s="584">
        <v>32</v>
      </c>
      <c r="E1082" s="584">
        <v>1962</v>
      </c>
      <c r="F1082" s="545">
        <v>14.597465</v>
      </c>
      <c r="G1082" s="470">
        <v>2.187465</v>
      </c>
      <c r="H1082" s="470">
        <v>5.12</v>
      </c>
      <c r="I1082" s="470">
        <v>7.29</v>
      </c>
      <c r="J1082" s="470">
        <v>1208.05</v>
      </c>
      <c r="K1082" s="579">
        <v>7.29</v>
      </c>
      <c r="L1082" s="545">
        <v>1208.05</v>
      </c>
      <c r="M1082" s="471">
        <v>6.0345184388063411E-3</v>
      </c>
      <c r="N1082" s="625">
        <v>51.884</v>
      </c>
      <c r="O1082" s="586">
        <v>0.3130949546790282</v>
      </c>
      <c r="P1082" s="582">
        <v>362.07110632838044</v>
      </c>
      <c r="Q1082" s="587">
        <v>18.78569728074169</v>
      </c>
    </row>
    <row r="1083" spans="1:17">
      <c r="A1083" s="1415"/>
      <c r="B1083" s="12">
        <v>8</v>
      </c>
      <c r="C1083" s="624" t="s">
        <v>395</v>
      </c>
      <c r="D1083" s="584">
        <v>40</v>
      </c>
      <c r="E1083" s="584">
        <v>1982</v>
      </c>
      <c r="F1083" s="545">
        <v>27.409000000000002</v>
      </c>
      <c r="G1083" s="470">
        <v>3.1362450000000002</v>
      </c>
      <c r="H1083" s="470">
        <v>6.4</v>
      </c>
      <c r="I1083" s="470">
        <v>17.872755000000002</v>
      </c>
      <c r="J1083" s="470">
        <v>2259.52</v>
      </c>
      <c r="K1083" s="579">
        <v>17.872755000000002</v>
      </c>
      <c r="L1083" s="545">
        <v>2259.52</v>
      </c>
      <c r="M1083" s="471">
        <v>7.9099786680356891E-3</v>
      </c>
      <c r="N1083" s="625">
        <v>51.884</v>
      </c>
      <c r="O1083" s="586">
        <v>0.41040133321236372</v>
      </c>
      <c r="P1083" s="582">
        <v>474.59872008214131</v>
      </c>
      <c r="Q1083" s="587">
        <v>24.624079992741819</v>
      </c>
    </row>
    <row r="1084" spans="1:17">
      <c r="A1084" s="1415"/>
      <c r="B1084" s="12">
        <v>9</v>
      </c>
      <c r="C1084" s="624" t="s">
        <v>399</v>
      </c>
      <c r="D1084" s="584">
        <v>32</v>
      </c>
      <c r="E1084" s="584">
        <v>1961</v>
      </c>
      <c r="F1084" s="470">
        <v>16.116001000000001</v>
      </c>
      <c r="G1084" s="470">
        <v>1.37046</v>
      </c>
      <c r="H1084" s="470">
        <v>4.9859999999999998</v>
      </c>
      <c r="I1084" s="470">
        <v>9.7595410000000005</v>
      </c>
      <c r="J1084" s="470">
        <v>1204.29</v>
      </c>
      <c r="K1084" s="585">
        <v>9.7595410000000005</v>
      </c>
      <c r="L1084" s="470">
        <v>1204.29</v>
      </c>
      <c r="M1084" s="471">
        <v>8.1039791080221545E-3</v>
      </c>
      <c r="N1084" s="625">
        <v>51.884</v>
      </c>
      <c r="O1084" s="586">
        <v>0.42046685204062145</v>
      </c>
      <c r="P1084" s="586">
        <v>486.23874648132926</v>
      </c>
      <c r="Q1084" s="587">
        <v>25.228011122437287</v>
      </c>
    </row>
    <row r="1085" spans="1:17" ht="12" thickBot="1">
      <c r="A1085" s="1447"/>
      <c r="B1085" s="46">
        <v>10</v>
      </c>
      <c r="C1085" s="639"/>
      <c r="D1085" s="664"/>
      <c r="E1085" s="664"/>
      <c r="F1085" s="750"/>
      <c r="G1085" s="750"/>
      <c r="H1085" s="750"/>
      <c r="I1085" s="750"/>
      <c r="J1085" s="750"/>
      <c r="K1085" s="751"/>
      <c r="L1085" s="750"/>
      <c r="M1085" s="657"/>
      <c r="N1085" s="658"/>
      <c r="O1085" s="666"/>
      <c r="P1085" s="666"/>
      <c r="Q1085" s="667"/>
    </row>
    <row r="1086" spans="1:17">
      <c r="A1086" s="1448" t="s">
        <v>276</v>
      </c>
      <c r="B1086" s="171">
        <v>1</v>
      </c>
      <c r="C1086" s="596" t="s">
        <v>510</v>
      </c>
      <c r="D1086" s="589">
        <v>10</v>
      </c>
      <c r="E1086" s="589">
        <v>1975</v>
      </c>
      <c r="F1086" s="591">
        <v>32.704999999999998</v>
      </c>
      <c r="G1086" s="591">
        <v>3.468</v>
      </c>
      <c r="H1086" s="591">
        <v>6.4</v>
      </c>
      <c r="I1086" s="590">
        <v>22.837</v>
      </c>
      <c r="J1086" s="591">
        <v>2692.85</v>
      </c>
      <c r="K1086" s="592">
        <v>22.837</v>
      </c>
      <c r="L1086" s="591">
        <v>2692.85</v>
      </c>
      <c r="M1086" s="593">
        <v>8.4806060493529158E-3</v>
      </c>
      <c r="N1086" s="672">
        <v>51.884</v>
      </c>
      <c r="O1086" s="594">
        <v>0.44000776426462668</v>
      </c>
      <c r="P1086" s="594">
        <v>508.83636296117498</v>
      </c>
      <c r="Q1086" s="595">
        <v>26.400465855877602</v>
      </c>
    </row>
    <row r="1087" spans="1:17">
      <c r="A1087" s="1449"/>
      <c r="B1087" s="168">
        <v>2</v>
      </c>
      <c r="C1087" s="596" t="s">
        <v>857</v>
      </c>
      <c r="D1087" s="589">
        <v>45</v>
      </c>
      <c r="E1087" s="589">
        <v>1976</v>
      </c>
      <c r="F1087" s="590">
        <v>31.634993999999999</v>
      </c>
      <c r="G1087" s="590">
        <v>3.9005399999999999</v>
      </c>
      <c r="H1087" s="590">
        <v>7.2</v>
      </c>
      <c r="I1087" s="590">
        <v>20.534454</v>
      </c>
      <c r="J1087" s="590">
        <v>2322.64</v>
      </c>
      <c r="K1087" s="597">
        <v>20.534454</v>
      </c>
      <c r="L1087" s="590">
        <v>2322.64</v>
      </c>
      <c r="M1087" s="593">
        <v>8.8409973134019916E-3</v>
      </c>
      <c r="N1087" s="673">
        <v>51.884</v>
      </c>
      <c r="O1087" s="594">
        <v>0.45870630460854894</v>
      </c>
      <c r="P1087" s="594">
        <v>530.4598388041195</v>
      </c>
      <c r="Q1087" s="595">
        <v>27.522378276512935</v>
      </c>
    </row>
    <row r="1088" spans="1:17">
      <c r="A1088" s="1449"/>
      <c r="B1088" s="209">
        <v>3</v>
      </c>
      <c r="C1088" s="675" t="s">
        <v>858</v>
      </c>
      <c r="D1088" s="589">
        <v>40</v>
      </c>
      <c r="E1088" s="589">
        <v>1978</v>
      </c>
      <c r="F1088" s="590">
        <v>30.016997</v>
      </c>
      <c r="G1088" s="590">
        <v>3.37344</v>
      </c>
      <c r="H1088" s="590">
        <v>6.4</v>
      </c>
      <c r="I1088" s="590">
        <v>20.243556999999999</v>
      </c>
      <c r="J1088" s="590">
        <v>2252.5700000000002</v>
      </c>
      <c r="K1088" s="597">
        <v>20.243556999999999</v>
      </c>
      <c r="L1088" s="590">
        <v>2252.5700000000002</v>
      </c>
      <c r="M1088" s="598">
        <v>8.986871440177218E-3</v>
      </c>
      <c r="N1088" s="673">
        <v>51.884</v>
      </c>
      <c r="O1088" s="594">
        <v>0.46627483780215478</v>
      </c>
      <c r="P1088" s="594">
        <v>539.21228641063317</v>
      </c>
      <c r="Q1088" s="599">
        <v>27.976490268129293</v>
      </c>
    </row>
    <row r="1089" spans="1:17">
      <c r="A1089" s="1449"/>
      <c r="B1089" s="168">
        <v>4</v>
      </c>
      <c r="C1089" s="675" t="s">
        <v>511</v>
      </c>
      <c r="D1089" s="589">
        <v>45</v>
      </c>
      <c r="E1089" s="589">
        <v>1990</v>
      </c>
      <c r="F1089" s="590">
        <v>32.244999</v>
      </c>
      <c r="G1089" s="590">
        <v>3.821475</v>
      </c>
      <c r="H1089" s="590">
        <v>7.2</v>
      </c>
      <c r="I1089" s="590">
        <v>21.223524000000001</v>
      </c>
      <c r="J1089" s="590">
        <v>2350.42</v>
      </c>
      <c r="K1089" s="597">
        <v>21.223524000000001</v>
      </c>
      <c r="L1089" s="590">
        <v>2350.42</v>
      </c>
      <c r="M1089" s="598">
        <v>9.0296729946137289E-3</v>
      </c>
      <c r="N1089" s="673">
        <v>51.884</v>
      </c>
      <c r="O1089" s="676">
        <v>0.4684955536525387</v>
      </c>
      <c r="P1089" s="594">
        <v>541.78037967682371</v>
      </c>
      <c r="Q1089" s="599">
        <v>28.109733219152321</v>
      </c>
    </row>
    <row r="1090" spans="1:17">
      <c r="A1090" s="1449"/>
      <c r="B1090" s="168">
        <v>5</v>
      </c>
      <c r="C1090" s="675" t="s">
        <v>859</v>
      </c>
      <c r="D1090" s="589">
        <v>12</v>
      </c>
      <c r="E1090" s="589">
        <v>1990</v>
      </c>
      <c r="F1090" s="590">
        <v>9.8799989999999998</v>
      </c>
      <c r="G1090" s="590">
        <v>1.4758800000000001</v>
      </c>
      <c r="H1090" s="590">
        <v>1.92</v>
      </c>
      <c r="I1090" s="590">
        <v>6.4841189999999997</v>
      </c>
      <c r="J1090" s="590">
        <v>709.14</v>
      </c>
      <c r="K1090" s="597">
        <v>6.4841189999999997</v>
      </c>
      <c r="L1090" s="590">
        <v>709.14</v>
      </c>
      <c r="M1090" s="598">
        <v>9.1436373635671378E-3</v>
      </c>
      <c r="N1090" s="673">
        <v>51.884</v>
      </c>
      <c r="O1090" s="676">
        <v>0.47440848097131738</v>
      </c>
      <c r="P1090" s="594">
        <v>548.61824181402835</v>
      </c>
      <c r="Q1090" s="599">
        <v>28.46450885827905</v>
      </c>
    </row>
    <row r="1091" spans="1:17">
      <c r="A1091" s="1449"/>
      <c r="B1091" s="168">
        <v>6</v>
      </c>
      <c r="C1091" s="675" t="s">
        <v>400</v>
      </c>
      <c r="D1091" s="589">
        <v>60</v>
      </c>
      <c r="E1091" s="589">
        <v>1968</v>
      </c>
      <c r="F1091" s="590">
        <v>38.944996000000003</v>
      </c>
      <c r="G1091" s="590">
        <v>4.4002309999999998</v>
      </c>
      <c r="H1091" s="590">
        <v>9.5329999999999995</v>
      </c>
      <c r="I1091" s="590">
        <v>25.011765</v>
      </c>
      <c r="J1091" s="590">
        <v>2721.28</v>
      </c>
      <c r="K1091" s="597">
        <v>25.011765</v>
      </c>
      <c r="L1091" s="590">
        <v>2721.28</v>
      </c>
      <c r="M1091" s="598">
        <v>9.1911765786688616E-3</v>
      </c>
      <c r="N1091" s="673">
        <v>51.884</v>
      </c>
      <c r="O1091" s="676">
        <v>0.47687500560765522</v>
      </c>
      <c r="P1091" s="594">
        <v>551.47059472013166</v>
      </c>
      <c r="Q1091" s="599">
        <v>28.612500336459309</v>
      </c>
    </row>
    <row r="1092" spans="1:17">
      <c r="A1092" s="1449"/>
      <c r="B1092" s="168">
        <v>7</v>
      </c>
      <c r="C1092" s="675" t="s">
        <v>508</v>
      </c>
      <c r="D1092" s="589">
        <v>45</v>
      </c>
      <c r="E1092" s="589">
        <v>1973</v>
      </c>
      <c r="F1092" s="590">
        <v>29.330998000000001</v>
      </c>
      <c r="G1092" s="590">
        <v>4.5857700000000001</v>
      </c>
      <c r="H1092" s="590">
        <v>7.2</v>
      </c>
      <c r="I1092" s="590">
        <v>17.545228000000002</v>
      </c>
      <c r="J1092" s="590">
        <v>1892.31</v>
      </c>
      <c r="K1092" s="597">
        <v>17.545228000000002</v>
      </c>
      <c r="L1092" s="590">
        <v>1892.31</v>
      </c>
      <c r="M1092" s="598">
        <v>9.2718571481416896E-3</v>
      </c>
      <c r="N1092" s="673">
        <v>51.884</v>
      </c>
      <c r="O1092" s="676">
        <v>0.48106103627418345</v>
      </c>
      <c r="P1092" s="594">
        <v>556.31142888850138</v>
      </c>
      <c r="Q1092" s="599">
        <v>28.863662176451005</v>
      </c>
    </row>
    <row r="1093" spans="1:17">
      <c r="A1093" s="1449"/>
      <c r="B1093" s="168">
        <v>8</v>
      </c>
      <c r="C1093" s="675" t="s">
        <v>401</v>
      </c>
      <c r="D1093" s="589">
        <v>12</v>
      </c>
      <c r="E1093" s="589">
        <v>1975</v>
      </c>
      <c r="F1093" s="590">
        <v>8.8889990000000001</v>
      </c>
      <c r="G1093" s="590">
        <v>1.2650399999999999</v>
      </c>
      <c r="H1093" s="590">
        <v>1.92</v>
      </c>
      <c r="I1093" s="590">
        <v>5.7039590000000002</v>
      </c>
      <c r="J1093" s="590">
        <v>608.16</v>
      </c>
      <c r="K1093" s="597">
        <v>5.7039590000000002</v>
      </c>
      <c r="L1093" s="590">
        <v>608.16</v>
      </c>
      <c r="M1093" s="598">
        <v>9.3790433438568806E-3</v>
      </c>
      <c r="N1093" s="673">
        <v>51.884</v>
      </c>
      <c r="O1093" s="676">
        <v>0.48662228485267039</v>
      </c>
      <c r="P1093" s="594">
        <v>562.74260063141276</v>
      </c>
      <c r="Q1093" s="599">
        <v>29.197337091160218</v>
      </c>
    </row>
    <row r="1094" spans="1:17">
      <c r="A1094" s="1449"/>
      <c r="B1094" s="168">
        <v>9</v>
      </c>
      <c r="C1094" s="675" t="s">
        <v>860</v>
      </c>
      <c r="D1094" s="589">
        <v>40</v>
      </c>
      <c r="E1094" s="589">
        <v>1989</v>
      </c>
      <c r="F1094" s="590">
        <v>32.513998999999998</v>
      </c>
      <c r="G1094" s="590">
        <v>4.7570779999999999</v>
      </c>
      <c r="H1094" s="590">
        <v>6.4</v>
      </c>
      <c r="I1094" s="590">
        <v>21.356921</v>
      </c>
      <c r="J1094" s="590">
        <v>2266.8200000000002</v>
      </c>
      <c r="K1094" s="597">
        <v>21.356921</v>
      </c>
      <c r="L1094" s="590">
        <v>2266.8200000000002</v>
      </c>
      <c r="M1094" s="598">
        <v>9.4215336903680034E-3</v>
      </c>
      <c r="N1094" s="673">
        <v>51.884</v>
      </c>
      <c r="O1094" s="676">
        <v>0.48882685399105347</v>
      </c>
      <c r="P1094" s="594">
        <v>565.29202142208021</v>
      </c>
      <c r="Q1094" s="599">
        <v>29.329611239463212</v>
      </c>
    </row>
    <row r="1095" spans="1:17" ht="12" thickBot="1">
      <c r="A1095" s="1450"/>
      <c r="B1095" s="172">
        <v>10</v>
      </c>
      <c r="C1095" s="677" t="s">
        <v>861</v>
      </c>
      <c r="D1095" s="678">
        <v>40</v>
      </c>
      <c r="E1095" s="678">
        <v>1989</v>
      </c>
      <c r="F1095" s="727">
        <v>30.454001999999999</v>
      </c>
      <c r="G1095" s="727">
        <v>3.2416649999999998</v>
      </c>
      <c r="H1095" s="727">
        <v>6.4</v>
      </c>
      <c r="I1095" s="727">
        <v>20.812336999999999</v>
      </c>
      <c r="J1095" s="727">
        <v>2207.9499999999998</v>
      </c>
      <c r="K1095" s="728">
        <v>20.812336999999999</v>
      </c>
      <c r="L1095" s="727">
        <v>2207.9499999999998</v>
      </c>
      <c r="M1095" s="681">
        <v>9.4260907176340041E-3</v>
      </c>
      <c r="N1095" s="679">
        <v>51.884</v>
      </c>
      <c r="O1095" s="682">
        <v>0.48906329079372268</v>
      </c>
      <c r="P1095" s="682">
        <v>565.56544305804027</v>
      </c>
      <c r="Q1095" s="683">
        <v>29.343797447623363</v>
      </c>
    </row>
    <row r="1096" spans="1:17" ht="11.25" customHeight="1">
      <c r="A1096" s="1417" t="s">
        <v>275</v>
      </c>
      <c r="B1096" s="69">
        <v>1</v>
      </c>
      <c r="C1096" s="640" t="s">
        <v>862</v>
      </c>
      <c r="D1096" s="684">
        <v>37</v>
      </c>
      <c r="E1096" s="684">
        <v>1986</v>
      </c>
      <c r="F1096" s="474">
        <v>40.358999999999995</v>
      </c>
      <c r="G1096" s="474">
        <v>3.2680199999999999</v>
      </c>
      <c r="H1096" s="474">
        <v>7.2</v>
      </c>
      <c r="I1096" s="474">
        <v>29.890979999999999</v>
      </c>
      <c r="J1096" s="474">
        <v>2304</v>
      </c>
      <c r="K1096" s="600">
        <v>29.890979999999999</v>
      </c>
      <c r="L1096" s="601">
        <v>2304</v>
      </c>
      <c r="M1096" s="602">
        <v>1.2973515624999999E-2</v>
      </c>
      <c r="N1096" s="643">
        <v>51.884</v>
      </c>
      <c r="O1096" s="603">
        <v>0.6731178846875</v>
      </c>
      <c r="P1096" s="603">
        <v>778.41093750000005</v>
      </c>
      <c r="Q1096" s="604">
        <v>40.387073081250001</v>
      </c>
    </row>
    <row r="1097" spans="1:17">
      <c r="A1097" s="1409"/>
      <c r="B1097" s="70">
        <v>2</v>
      </c>
      <c r="C1097" s="642" t="s">
        <v>863</v>
      </c>
      <c r="D1097" s="687">
        <v>30</v>
      </c>
      <c r="E1097" s="687">
        <v>1992</v>
      </c>
      <c r="F1097" s="476">
        <v>17.183</v>
      </c>
      <c r="G1097" s="476">
        <v>1.5812999999999999</v>
      </c>
      <c r="H1097" s="476">
        <v>3.2</v>
      </c>
      <c r="I1097" s="476">
        <v>12.4017</v>
      </c>
      <c r="J1097" s="476">
        <v>955.92</v>
      </c>
      <c r="K1097" s="605">
        <v>12.4017</v>
      </c>
      <c r="L1097" s="476">
        <v>955.92</v>
      </c>
      <c r="M1097" s="475">
        <v>1.2973575194576953E-2</v>
      </c>
      <c r="N1097" s="652">
        <v>51.884</v>
      </c>
      <c r="O1097" s="477">
        <v>0.67312097539543059</v>
      </c>
      <c r="P1097" s="603">
        <v>778.41451167461719</v>
      </c>
      <c r="Q1097" s="478">
        <v>40.387258523725841</v>
      </c>
    </row>
    <row r="1098" spans="1:17">
      <c r="A1098" s="1409"/>
      <c r="B1098" s="70">
        <v>3</v>
      </c>
      <c r="C1098" s="642" t="s">
        <v>864</v>
      </c>
      <c r="D1098" s="687">
        <v>55</v>
      </c>
      <c r="E1098" s="687">
        <v>1967</v>
      </c>
      <c r="F1098" s="476">
        <v>38.196999000000005</v>
      </c>
      <c r="G1098" s="476">
        <v>2.37195</v>
      </c>
      <c r="H1098" s="476">
        <v>5.92</v>
      </c>
      <c r="I1098" s="476">
        <v>29.905049000000002</v>
      </c>
      <c r="J1098" s="476">
        <v>2297.1</v>
      </c>
      <c r="K1098" s="605">
        <v>29.905049000000002</v>
      </c>
      <c r="L1098" s="476">
        <v>2297.1</v>
      </c>
      <c r="M1098" s="475">
        <v>1.3018609986504724E-2</v>
      </c>
      <c r="N1098" s="652">
        <v>51.884</v>
      </c>
      <c r="O1098" s="477">
        <v>0.6754575605398111</v>
      </c>
      <c r="P1098" s="603">
        <v>781.11659919028341</v>
      </c>
      <c r="Q1098" s="478">
        <v>40.527453632388664</v>
      </c>
    </row>
    <row r="1099" spans="1:17">
      <c r="A1099" s="1409"/>
      <c r="B1099" s="70">
        <v>4</v>
      </c>
      <c r="C1099" s="642" t="s">
        <v>865</v>
      </c>
      <c r="D1099" s="687">
        <v>20</v>
      </c>
      <c r="E1099" s="687">
        <v>1973</v>
      </c>
      <c r="F1099" s="476">
        <v>27.198997000000002</v>
      </c>
      <c r="G1099" s="476">
        <v>1.9502699999999999</v>
      </c>
      <c r="H1099" s="476">
        <v>4.8</v>
      </c>
      <c r="I1099" s="476">
        <v>20.448727000000002</v>
      </c>
      <c r="J1099" s="476">
        <v>1568.67</v>
      </c>
      <c r="K1099" s="605">
        <v>20.448727000000002</v>
      </c>
      <c r="L1099" s="476">
        <v>1568.67</v>
      </c>
      <c r="M1099" s="475">
        <v>1.3035709868869807E-2</v>
      </c>
      <c r="N1099" s="652">
        <v>51.884</v>
      </c>
      <c r="O1099" s="477">
        <v>0.67634477083644107</v>
      </c>
      <c r="P1099" s="603">
        <v>782.14259213218838</v>
      </c>
      <c r="Q1099" s="478">
        <v>40.58068625018646</v>
      </c>
    </row>
    <row r="1100" spans="1:17">
      <c r="A1100" s="1409"/>
      <c r="B1100" s="70">
        <v>5</v>
      </c>
      <c r="C1100" s="642" t="s">
        <v>866</v>
      </c>
      <c r="D1100" s="687">
        <v>25</v>
      </c>
      <c r="E1100" s="687">
        <v>1982</v>
      </c>
      <c r="F1100" s="476">
        <v>46.637999999999998</v>
      </c>
      <c r="G1100" s="476">
        <v>4.1113799999999996</v>
      </c>
      <c r="H1100" s="476">
        <v>8.8000000000000007</v>
      </c>
      <c r="I1100" s="476">
        <v>33.726619999999997</v>
      </c>
      <c r="J1100" s="476">
        <v>2582.14</v>
      </c>
      <c r="K1100" s="605">
        <v>33.726619999999997</v>
      </c>
      <c r="L1100" s="476">
        <v>2582.14</v>
      </c>
      <c r="M1100" s="475">
        <v>1.3061499376486169E-2</v>
      </c>
      <c r="N1100" s="652">
        <v>51.884</v>
      </c>
      <c r="O1100" s="477">
        <v>0.67768283364960846</v>
      </c>
      <c r="P1100" s="603">
        <v>783.68996258917014</v>
      </c>
      <c r="Q1100" s="478">
        <v>40.660970018976506</v>
      </c>
    </row>
    <row r="1101" spans="1:17">
      <c r="A1101" s="1409"/>
      <c r="B1101" s="70">
        <v>6</v>
      </c>
      <c r="C1101" s="642" t="s">
        <v>867</v>
      </c>
      <c r="D1101" s="687">
        <v>6</v>
      </c>
      <c r="E1101" s="687">
        <v>1908</v>
      </c>
      <c r="F1101" s="476">
        <v>17.586998000000001</v>
      </c>
      <c r="G1101" s="476">
        <v>1.3678250000000001</v>
      </c>
      <c r="H1101" s="476">
        <v>3.2</v>
      </c>
      <c r="I1101" s="476">
        <v>13.019173</v>
      </c>
      <c r="J1101" s="476">
        <v>965.28</v>
      </c>
      <c r="K1101" s="605">
        <v>13.019173</v>
      </c>
      <c r="L1101" s="476">
        <v>965.28</v>
      </c>
      <c r="M1101" s="475">
        <v>1.348745752527764E-2</v>
      </c>
      <c r="N1101" s="652">
        <v>51.884</v>
      </c>
      <c r="O1101" s="477">
        <v>0.69978324624150512</v>
      </c>
      <c r="P1101" s="603">
        <v>809.24745151665843</v>
      </c>
      <c r="Q1101" s="478">
        <v>41.986994774490306</v>
      </c>
    </row>
    <row r="1102" spans="1:17">
      <c r="A1102" s="1409"/>
      <c r="B1102" s="70">
        <v>7</v>
      </c>
      <c r="C1102" s="642" t="s">
        <v>868</v>
      </c>
      <c r="D1102" s="687">
        <v>40</v>
      </c>
      <c r="E1102" s="687">
        <v>1980</v>
      </c>
      <c r="F1102" s="476">
        <v>24.368003000000002</v>
      </c>
      <c r="G1102" s="476">
        <v>2.2138200000000001</v>
      </c>
      <c r="H1102" s="476">
        <v>4.3719999999999999</v>
      </c>
      <c r="I1102" s="476">
        <v>17.782183</v>
      </c>
      <c r="J1102" s="476">
        <v>1307.01</v>
      </c>
      <c r="K1102" s="605">
        <v>17.782183</v>
      </c>
      <c r="L1102" s="476">
        <v>1307.01</v>
      </c>
      <c r="M1102" s="475">
        <v>1.3605238674531946E-2</v>
      </c>
      <c r="N1102" s="652">
        <v>51.884</v>
      </c>
      <c r="O1102" s="477">
        <v>0.70589420338941555</v>
      </c>
      <c r="P1102" s="603">
        <v>816.31432047191674</v>
      </c>
      <c r="Q1102" s="478">
        <v>42.353652203364931</v>
      </c>
    </row>
    <row r="1103" spans="1:17">
      <c r="A1103" s="1409"/>
      <c r="B1103" s="70">
        <v>8</v>
      </c>
      <c r="C1103" s="642" t="s">
        <v>869</v>
      </c>
      <c r="D1103" s="687">
        <v>14</v>
      </c>
      <c r="E1103" s="687">
        <v>1973</v>
      </c>
      <c r="F1103" s="476">
        <v>3.582001</v>
      </c>
      <c r="G1103" s="476">
        <v>0</v>
      </c>
      <c r="H1103" s="476">
        <v>0</v>
      </c>
      <c r="I1103" s="476">
        <v>3.582001</v>
      </c>
      <c r="J1103" s="476">
        <v>262.32</v>
      </c>
      <c r="K1103" s="605">
        <v>3.582001</v>
      </c>
      <c r="L1103" s="476">
        <v>262.32</v>
      </c>
      <c r="M1103" s="475">
        <v>1.3655081579749925E-2</v>
      </c>
      <c r="N1103" s="652">
        <v>51.884</v>
      </c>
      <c r="O1103" s="477">
        <v>0.70848025268374515</v>
      </c>
      <c r="P1103" s="603">
        <v>819.30489478499544</v>
      </c>
      <c r="Q1103" s="478">
        <v>42.5088151610247</v>
      </c>
    </row>
    <row r="1104" spans="1:17">
      <c r="A1104" s="1409"/>
      <c r="B1104" s="70">
        <v>9</v>
      </c>
      <c r="C1104" s="642" t="s">
        <v>870</v>
      </c>
      <c r="D1104" s="687">
        <v>32</v>
      </c>
      <c r="E1104" s="687">
        <v>1963</v>
      </c>
      <c r="F1104" s="476">
        <v>41.805999</v>
      </c>
      <c r="G1104" s="476">
        <v>4.6911370000000003</v>
      </c>
      <c r="H1104" s="476">
        <v>6.4</v>
      </c>
      <c r="I1104" s="476">
        <v>30.714862</v>
      </c>
      <c r="J1104" s="476">
        <v>2230.94</v>
      </c>
      <c r="K1104" s="605">
        <v>30.714862</v>
      </c>
      <c r="L1104" s="476">
        <v>2230.94</v>
      </c>
      <c r="M1104" s="475">
        <v>1.3767677301944472E-2</v>
      </c>
      <c r="N1104" s="652">
        <v>51.884</v>
      </c>
      <c r="O1104" s="477">
        <v>0.71432216913408697</v>
      </c>
      <c r="P1104" s="603">
        <v>826.06063811666831</v>
      </c>
      <c r="Q1104" s="478">
        <v>42.859330148045224</v>
      </c>
    </row>
    <row r="1105" spans="1:17" ht="11.25" customHeight="1" thickBot="1">
      <c r="A1105" s="1418"/>
      <c r="B1105" s="72">
        <v>10</v>
      </c>
      <c r="C1105" s="644" t="s">
        <v>871</v>
      </c>
      <c r="D1105" s="690">
        <v>24</v>
      </c>
      <c r="E1105" s="690">
        <v>1966</v>
      </c>
      <c r="F1105" s="709">
        <v>12.660997999999999</v>
      </c>
      <c r="G1105" s="709">
        <v>0.63251999999999997</v>
      </c>
      <c r="H1105" s="709">
        <v>2.173</v>
      </c>
      <c r="I1105" s="709">
        <v>9.8554779999999997</v>
      </c>
      <c r="J1105" s="709">
        <v>715.34</v>
      </c>
      <c r="K1105" s="729">
        <v>9.8554779999999997</v>
      </c>
      <c r="L1105" s="709">
        <v>715.34</v>
      </c>
      <c r="M1105" s="659">
        <v>1.377733385522968E-2</v>
      </c>
      <c r="N1105" s="660">
        <v>51.884</v>
      </c>
      <c r="O1105" s="645">
        <v>0.71482318974473669</v>
      </c>
      <c r="P1105" s="645">
        <v>826.64003131378081</v>
      </c>
      <c r="Q1105" s="646">
        <v>42.889391384684203</v>
      </c>
    </row>
    <row r="1106" spans="1:17">
      <c r="A1106" s="1457" t="s">
        <v>282</v>
      </c>
      <c r="B1106" s="38">
        <v>1</v>
      </c>
      <c r="C1106" s="606" t="s">
        <v>872</v>
      </c>
      <c r="D1106" s="607">
        <v>20</v>
      </c>
      <c r="E1106" s="607">
        <v>1970</v>
      </c>
      <c r="F1106" s="552">
        <v>25.294998</v>
      </c>
      <c r="G1106" s="552">
        <v>1.818495</v>
      </c>
      <c r="H1106" s="552">
        <v>0.32</v>
      </c>
      <c r="I1106" s="552">
        <v>23.156503000000001</v>
      </c>
      <c r="J1106" s="552">
        <v>1218.3900000000001</v>
      </c>
      <c r="K1106" s="608">
        <v>23.156503000000001</v>
      </c>
      <c r="L1106" s="609">
        <v>1218.3900000000001</v>
      </c>
      <c r="M1106" s="610">
        <v>1.9005821617052009E-2</v>
      </c>
      <c r="N1106" s="581">
        <v>51.884</v>
      </c>
      <c r="O1106" s="611">
        <v>0.98609804877912643</v>
      </c>
      <c r="P1106" s="611">
        <v>1140.3492970231207</v>
      </c>
      <c r="Q1106" s="612">
        <v>59.165882926747592</v>
      </c>
    </row>
    <row r="1107" spans="1:17">
      <c r="A1107" s="1412"/>
      <c r="B1107" s="18">
        <v>2</v>
      </c>
      <c r="C1107" s="648" t="s">
        <v>873</v>
      </c>
      <c r="D1107" s="695">
        <v>17</v>
      </c>
      <c r="E1107" s="695">
        <v>1959</v>
      </c>
      <c r="F1107" s="480">
        <v>25.978997</v>
      </c>
      <c r="G1107" s="480">
        <v>1.4758800000000001</v>
      </c>
      <c r="H1107" s="480">
        <v>0.28999999999999998</v>
      </c>
      <c r="I1107" s="480">
        <v>24.213117</v>
      </c>
      <c r="J1107" s="480">
        <v>1267.43</v>
      </c>
      <c r="K1107" s="614">
        <v>24.213117</v>
      </c>
      <c r="L1107" s="480">
        <v>1267.43</v>
      </c>
      <c r="M1107" s="479">
        <v>1.9104105946679502E-2</v>
      </c>
      <c r="N1107" s="653">
        <v>51.884</v>
      </c>
      <c r="O1107" s="481">
        <v>0.99119743293751927</v>
      </c>
      <c r="P1107" s="611">
        <v>1146.2463568007702</v>
      </c>
      <c r="Q1107" s="482">
        <v>59.47184597625116</v>
      </c>
    </row>
    <row r="1108" spans="1:17">
      <c r="A1108" s="1412"/>
      <c r="B1108" s="18">
        <v>3</v>
      </c>
      <c r="C1108" s="648" t="s">
        <v>512</v>
      </c>
      <c r="D1108" s="695">
        <v>12</v>
      </c>
      <c r="E1108" s="695">
        <v>1955</v>
      </c>
      <c r="F1108" s="480">
        <v>22.544001000000002</v>
      </c>
      <c r="G1108" s="480">
        <v>0.89607000000000003</v>
      </c>
      <c r="H1108" s="480">
        <v>3.2</v>
      </c>
      <c r="I1108" s="480">
        <v>18.447931000000001</v>
      </c>
      <c r="J1108" s="480">
        <v>964.02</v>
      </c>
      <c r="K1108" s="614">
        <v>18.447931000000001</v>
      </c>
      <c r="L1108" s="480">
        <v>964.02</v>
      </c>
      <c r="M1108" s="479">
        <v>1.9136460861807848E-2</v>
      </c>
      <c r="N1108" s="653">
        <v>51.884</v>
      </c>
      <c r="O1108" s="481">
        <v>0.9928761353540384</v>
      </c>
      <c r="P1108" s="611">
        <v>1148.1876517084709</v>
      </c>
      <c r="Q1108" s="482">
        <v>59.572568121242298</v>
      </c>
    </row>
    <row r="1109" spans="1:17">
      <c r="A1109" s="1412"/>
      <c r="B1109" s="18">
        <v>4</v>
      </c>
      <c r="C1109" s="648" t="s">
        <v>514</v>
      </c>
      <c r="D1109" s="695">
        <v>8</v>
      </c>
      <c r="E1109" s="695">
        <v>1952</v>
      </c>
      <c r="F1109" s="480">
        <v>17.473998999999999</v>
      </c>
      <c r="G1109" s="480">
        <v>1.42317</v>
      </c>
      <c r="H1109" s="480">
        <v>0.17</v>
      </c>
      <c r="I1109" s="480">
        <v>15.880829</v>
      </c>
      <c r="J1109" s="480">
        <v>827.04</v>
      </c>
      <c r="K1109" s="614">
        <v>15.880829</v>
      </c>
      <c r="L1109" s="480">
        <v>827.04</v>
      </c>
      <c r="M1109" s="479">
        <v>1.9202008367189011E-2</v>
      </c>
      <c r="N1109" s="653">
        <v>51.884</v>
      </c>
      <c r="O1109" s="481">
        <v>0.99627700212323467</v>
      </c>
      <c r="P1109" s="611">
        <v>1152.1205020313407</v>
      </c>
      <c r="Q1109" s="482">
        <v>59.776620127394082</v>
      </c>
    </row>
    <row r="1110" spans="1:17">
      <c r="A1110" s="1412"/>
      <c r="B1110" s="18">
        <v>5</v>
      </c>
      <c r="C1110" s="648" t="s">
        <v>874</v>
      </c>
      <c r="D1110" s="695">
        <v>8</v>
      </c>
      <c r="E1110" s="695">
        <v>1961</v>
      </c>
      <c r="F1110" s="480">
        <v>9.4590010000000007</v>
      </c>
      <c r="G1110" s="480">
        <v>0</v>
      </c>
      <c r="H1110" s="480">
        <v>0</v>
      </c>
      <c r="I1110" s="480">
        <v>9.4590010000000007</v>
      </c>
      <c r="J1110" s="480">
        <v>475.24</v>
      </c>
      <c r="K1110" s="614">
        <v>9.4590010000000007</v>
      </c>
      <c r="L1110" s="480">
        <v>475.24</v>
      </c>
      <c r="M1110" s="479">
        <v>1.9903629744970962E-2</v>
      </c>
      <c r="N1110" s="653">
        <v>51.884</v>
      </c>
      <c r="O1110" s="481">
        <v>1.0326799256880734</v>
      </c>
      <c r="P1110" s="611">
        <v>1194.2177846982579</v>
      </c>
      <c r="Q1110" s="482">
        <v>61.960795541284419</v>
      </c>
    </row>
    <row r="1111" spans="1:17">
      <c r="A1111" s="1412"/>
      <c r="B1111" s="18">
        <v>6</v>
      </c>
      <c r="C1111" s="648" t="s">
        <v>513</v>
      </c>
      <c r="D1111" s="695">
        <v>12</v>
      </c>
      <c r="E1111" s="695">
        <v>1956</v>
      </c>
      <c r="F1111" s="480">
        <v>4.2359989999999996</v>
      </c>
      <c r="G1111" s="480">
        <v>0</v>
      </c>
      <c r="H1111" s="480">
        <v>0</v>
      </c>
      <c r="I1111" s="480">
        <v>4.2359989999999996</v>
      </c>
      <c r="J1111" s="480">
        <v>209.16</v>
      </c>
      <c r="K1111" s="614">
        <v>4.2359989999999996</v>
      </c>
      <c r="L1111" s="480">
        <v>209.16</v>
      </c>
      <c r="M1111" s="479">
        <v>2.0252433543698604E-2</v>
      </c>
      <c r="N1111" s="653">
        <v>51.884</v>
      </c>
      <c r="O1111" s="481">
        <v>1.0507772619812583</v>
      </c>
      <c r="P1111" s="611">
        <v>1215.1460126219163</v>
      </c>
      <c r="Q1111" s="482">
        <v>63.046635718875507</v>
      </c>
    </row>
    <row r="1112" spans="1:17">
      <c r="A1112" s="1412"/>
      <c r="B1112" s="18">
        <v>7</v>
      </c>
      <c r="C1112" s="648" t="s">
        <v>402</v>
      </c>
      <c r="D1112" s="695">
        <v>14</v>
      </c>
      <c r="E1112" s="695">
        <v>1961</v>
      </c>
      <c r="F1112" s="480">
        <v>7.7759999999999998</v>
      </c>
      <c r="G1112" s="480">
        <v>0.36897000000000002</v>
      </c>
      <c r="H1112" s="480">
        <v>0.91900000000000004</v>
      </c>
      <c r="I1112" s="480">
        <v>6.4880300000000002</v>
      </c>
      <c r="J1112" s="480">
        <v>316.22000000000003</v>
      </c>
      <c r="K1112" s="614">
        <v>6.4880300000000002</v>
      </c>
      <c r="L1112" s="480">
        <v>316.22000000000003</v>
      </c>
      <c r="M1112" s="479">
        <v>2.0517456201378785E-2</v>
      </c>
      <c r="N1112" s="653">
        <v>51.884</v>
      </c>
      <c r="O1112" s="481">
        <v>1.0645276975523368</v>
      </c>
      <c r="P1112" s="611">
        <v>1231.0473720827272</v>
      </c>
      <c r="Q1112" s="482">
        <v>63.871661853140218</v>
      </c>
    </row>
    <row r="1113" spans="1:17">
      <c r="A1113" s="1412"/>
      <c r="B1113" s="18">
        <v>8</v>
      </c>
      <c r="C1113" s="648" t="s">
        <v>875</v>
      </c>
      <c r="D1113" s="695">
        <v>44</v>
      </c>
      <c r="E1113" s="695">
        <v>1980</v>
      </c>
      <c r="F1113" s="480">
        <v>12.493999000000001</v>
      </c>
      <c r="G1113" s="480">
        <v>0.31625999999999999</v>
      </c>
      <c r="H1113" s="480">
        <v>0.12</v>
      </c>
      <c r="I1113" s="480">
        <v>12.057739</v>
      </c>
      <c r="J1113" s="480">
        <v>569.76</v>
      </c>
      <c r="K1113" s="614">
        <v>12.057739</v>
      </c>
      <c r="L1113" s="480">
        <v>569.76</v>
      </c>
      <c r="M1113" s="479">
        <v>2.1162838739118225E-2</v>
      </c>
      <c r="N1113" s="653">
        <v>51.884</v>
      </c>
      <c r="O1113" s="481">
        <v>1.0980127251404099</v>
      </c>
      <c r="P1113" s="611">
        <v>1269.7703243470935</v>
      </c>
      <c r="Q1113" s="482">
        <v>65.880763508424593</v>
      </c>
    </row>
    <row r="1114" spans="1:17">
      <c r="A1114" s="1412"/>
      <c r="B1114" s="18">
        <v>9</v>
      </c>
      <c r="C1114" s="698">
        <v>0</v>
      </c>
      <c r="D1114" s="695">
        <v>0</v>
      </c>
      <c r="E1114" s="695">
        <v>0</v>
      </c>
      <c r="F1114" s="480">
        <v>14.516</v>
      </c>
      <c r="G1114" s="648">
        <v>1.0542</v>
      </c>
      <c r="H1114" s="648">
        <v>0.14000000000000001</v>
      </c>
      <c r="I1114" s="480">
        <v>13.3218</v>
      </c>
      <c r="J1114" s="648">
        <v>620.24</v>
      </c>
      <c r="K1114" s="725">
        <v>13.3218</v>
      </c>
      <c r="L1114" s="648">
        <v>620.24</v>
      </c>
      <c r="M1114" s="479">
        <v>2.1478459950986715E-2</v>
      </c>
      <c r="N1114" s="653">
        <v>51.884</v>
      </c>
      <c r="O1114" s="481">
        <v>1.1143884160969948</v>
      </c>
      <c r="P1114" s="611">
        <v>1288.7075970592027</v>
      </c>
      <c r="Q1114" s="482">
        <v>66.863304965819665</v>
      </c>
    </row>
    <row r="1115" spans="1:17" ht="12" thickBot="1">
      <c r="A1115" s="1413"/>
      <c r="B1115" s="19">
        <v>10</v>
      </c>
      <c r="C1115" s="699">
        <v>0</v>
      </c>
      <c r="D1115" s="700">
        <v>0</v>
      </c>
      <c r="E1115" s="700">
        <v>0</v>
      </c>
      <c r="F1115" s="701">
        <v>46.745998</v>
      </c>
      <c r="G1115" s="649">
        <v>2.7936299999999998</v>
      </c>
      <c r="H1115" s="649">
        <v>4.8639999999999999</v>
      </c>
      <c r="I1115" s="701">
        <v>39.088368000000003</v>
      </c>
      <c r="J1115" s="649">
        <v>1797.46</v>
      </c>
      <c r="K1115" s="726">
        <v>39.088368000000003</v>
      </c>
      <c r="L1115" s="649">
        <v>1797.46</v>
      </c>
      <c r="M1115" s="654">
        <v>2.1746446652498527E-2</v>
      </c>
      <c r="N1115" s="655">
        <v>51.884</v>
      </c>
      <c r="O1115" s="650">
        <v>1.1282926381182337</v>
      </c>
      <c r="P1115" s="650">
        <v>1304.7867991499115</v>
      </c>
      <c r="Q1115" s="651">
        <v>67.697558287094012</v>
      </c>
    </row>
    <row r="1118" spans="1:17" ht="15">
      <c r="A1118" s="1419" t="s">
        <v>327</v>
      </c>
      <c r="B1118" s="1419"/>
      <c r="C1118" s="1419"/>
      <c r="D1118" s="1419"/>
      <c r="E1118" s="1419"/>
      <c r="F1118" s="1419"/>
      <c r="G1118" s="1419"/>
      <c r="H1118" s="1419"/>
      <c r="I1118" s="1419"/>
      <c r="J1118" s="1419"/>
      <c r="K1118" s="1419"/>
      <c r="L1118" s="1419"/>
      <c r="M1118" s="1419"/>
      <c r="N1118" s="1419"/>
      <c r="O1118" s="1419"/>
      <c r="P1118" s="1419"/>
      <c r="Q1118" s="1419"/>
    </row>
    <row r="1119" spans="1:17" ht="13.5" thickBot="1">
      <c r="A1119" s="747"/>
      <c r="B1119" s="747"/>
      <c r="C1119" s="747"/>
      <c r="D1119" s="747"/>
      <c r="E1119" s="1420" t="s">
        <v>323</v>
      </c>
      <c r="F1119" s="1420"/>
      <c r="G1119" s="1420"/>
      <c r="H1119" s="1420"/>
      <c r="I1119" s="747">
        <v>3.6</v>
      </c>
      <c r="J1119" s="747" t="s">
        <v>322</v>
      </c>
      <c r="K1119" s="747" t="s">
        <v>324</v>
      </c>
      <c r="L1119" s="748">
        <v>432</v>
      </c>
      <c r="M1119" s="747"/>
      <c r="N1119" s="747"/>
      <c r="O1119" s="747"/>
      <c r="P1119" s="747"/>
      <c r="Q1119" s="747"/>
    </row>
    <row r="1120" spans="1:17">
      <c r="A1120" s="1421" t="s">
        <v>1</v>
      </c>
      <c r="B1120" s="1423" t="s">
        <v>0</v>
      </c>
      <c r="C1120" s="1425" t="s">
        <v>2</v>
      </c>
      <c r="D1120" s="1425" t="s">
        <v>3</v>
      </c>
      <c r="E1120" s="1425" t="s">
        <v>11</v>
      </c>
      <c r="F1120" s="1428" t="s">
        <v>12</v>
      </c>
      <c r="G1120" s="1429"/>
      <c r="H1120" s="1429"/>
      <c r="I1120" s="1430"/>
      <c r="J1120" s="1425" t="s">
        <v>4</v>
      </c>
      <c r="K1120" s="1425" t="s">
        <v>13</v>
      </c>
      <c r="L1120" s="1425" t="s">
        <v>5</v>
      </c>
      <c r="M1120" s="1425" t="s">
        <v>6</v>
      </c>
      <c r="N1120" s="1425" t="s">
        <v>14</v>
      </c>
      <c r="O1120" s="1425" t="s">
        <v>15</v>
      </c>
      <c r="P1120" s="1431" t="s">
        <v>22</v>
      </c>
      <c r="Q1120" s="1433" t="s">
        <v>23</v>
      </c>
    </row>
    <row r="1121" spans="1:17" ht="33.75">
      <c r="A1121" s="1422"/>
      <c r="B1121" s="1424"/>
      <c r="C1121" s="1426"/>
      <c r="D1121" s="1427"/>
      <c r="E1121" s="1427"/>
      <c r="F1121" s="1101" t="s">
        <v>16</v>
      </c>
      <c r="G1121" s="1101" t="s">
        <v>17</v>
      </c>
      <c r="H1121" s="1101" t="s">
        <v>18</v>
      </c>
      <c r="I1121" s="1101" t="s">
        <v>19</v>
      </c>
      <c r="J1121" s="1427"/>
      <c r="K1121" s="1427"/>
      <c r="L1121" s="1427"/>
      <c r="M1121" s="1427"/>
      <c r="N1121" s="1427"/>
      <c r="O1121" s="1427"/>
      <c r="P1121" s="1432"/>
      <c r="Q1121" s="1434"/>
    </row>
    <row r="1122" spans="1:17" ht="12" thickBot="1">
      <c r="A1122" s="1462"/>
      <c r="B1122" s="1463"/>
      <c r="C1122" s="1464"/>
      <c r="D1122" s="29" t="s">
        <v>7</v>
      </c>
      <c r="E1122" s="29" t="s">
        <v>8</v>
      </c>
      <c r="F1122" s="29" t="s">
        <v>9</v>
      </c>
      <c r="G1122" s="29" t="s">
        <v>9</v>
      </c>
      <c r="H1122" s="29" t="s">
        <v>9</v>
      </c>
      <c r="I1122" s="29" t="s">
        <v>9</v>
      </c>
      <c r="J1122" s="29" t="s">
        <v>20</v>
      </c>
      <c r="K1122" s="29" t="s">
        <v>9</v>
      </c>
      <c r="L1122" s="29" t="s">
        <v>20</v>
      </c>
      <c r="M1122" s="29" t="s">
        <v>21</v>
      </c>
      <c r="N1122" s="29" t="s">
        <v>359</v>
      </c>
      <c r="O1122" s="29" t="s">
        <v>360</v>
      </c>
      <c r="P1122" s="1119" t="s">
        <v>24</v>
      </c>
      <c r="Q1122" s="1120" t="s">
        <v>361</v>
      </c>
    </row>
    <row r="1123" spans="1:17">
      <c r="A1123" s="1570" t="s">
        <v>284</v>
      </c>
      <c r="B1123" s="47">
        <v>1</v>
      </c>
      <c r="C1123" s="621" t="s">
        <v>707</v>
      </c>
      <c r="D1123" s="578">
        <v>40</v>
      </c>
      <c r="E1123" s="578">
        <v>1985</v>
      </c>
      <c r="F1123" s="545">
        <v>21.462</v>
      </c>
      <c r="G1123" s="545">
        <v>4.4210000000000003</v>
      </c>
      <c r="H1123" s="545">
        <v>6.4</v>
      </c>
      <c r="I1123" s="545">
        <v>10.641</v>
      </c>
      <c r="J1123" s="545">
        <v>2266.1799999999998</v>
      </c>
      <c r="K1123" s="579">
        <v>10.641</v>
      </c>
      <c r="L1123" s="545">
        <v>2266.1799999999998</v>
      </c>
      <c r="M1123" s="580">
        <f>K1123/L1123</f>
        <v>4.6955669893830147E-3</v>
      </c>
      <c r="N1123" s="622">
        <v>66.099999999999994</v>
      </c>
      <c r="O1123" s="582">
        <f>M1123*N1123</f>
        <v>0.31037697799821723</v>
      </c>
      <c r="P1123" s="582">
        <f>M1123*60*1000</f>
        <v>281.73401936298086</v>
      </c>
      <c r="Q1123" s="1118">
        <f>P1123*N1123/1000</f>
        <v>18.622618679893034</v>
      </c>
    </row>
    <row r="1124" spans="1:17">
      <c r="A1124" s="1484"/>
      <c r="B1124" s="41">
        <v>2</v>
      </c>
      <c r="C1124" s="624" t="s">
        <v>708</v>
      </c>
      <c r="D1124" s="584">
        <v>15</v>
      </c>
      <c r="E1124" s="584">
        <v>1988</v>
      </c>
      <c r="F1124" s="470">
        <v>9.8510000000000009</v>
      </c>
      <c r="G1124" s="470">
        <v>1.643</v>
      </c>
      <c r="H1124" s="470">
        <v>2.4</v>
      </c>
      <c r="I1124" s="470">
        <v>5.8079999999999998</v>
      </c>
      <c r="J1124" s="470">
        <v>871.46</v>
      </c>
      <c r="K1124" s="585">
        <v>5.8079999999999998</v>
      </c>
      <c r="L1124" s="470">
        <v>871.46</v>
      </c>
      <c r="M1124" s="471">
        <f t="shared" ref="M1124:M1125" si="141">K1124/L1124</f>
        <v>6.664677667362816E-3</v>
      </c>
      <c r="N1124" s="625">
        <v>66.099999999999994</v>
      </c>
      <c r="O1124" s="586">
        <f t="shared" ref="O1124:O1125" si="142">M1124*N1124</f>
        <v>0.44053519381268208</v>
      </c>
      <c r="P1124" s="582">
        <f t="shared" ref="P1124:P1125" si="143">M1124*60*1000</f>
        <v>399.88066004176898</v>
      </c>
      <c r="Q1124" s="587">
        <f t="shared" ref="Q1124:Q1125" si="144">P1124*N1124/1000</f>
        <v>26.432111628760925</v>
      </c>
    </row>
    <row r="1125" spans="1:17">
      <c r="A1125" s="1484"/>
      <c r="B1125" s="41">
        <v>3</v>
      </c>
      <c r="C1125" s="624" t="s">
        <v>709</v>
      </c>
      <c r="D1125" s="584">
        <v>8</v>
      </c>
      <c r="E1125" s="584">
        <v>1973</v>
      </c>
      <c r="F1125" s="470">
        <v>4.51</v>
      </c>
      <c r="G1125" s="470">
        <v>0.48099999999999998</v>
      </c>
      <c r="H1125" s="470">
        <v>1.28</v>
      </c>
      <c r="I1125" s="470">
        <v>2.7490000000000001</v>
      </c>
      <c r="J1125" s="470">
        <v>405.68</v>
      </c>
      <c r="K1125" s="585">
        <v>2.7490000000000001</v>
      </c>
      <c r="L1125" s="470">
        <v>405.68</v>
      </c>
      <c r="M1125" s="471">
        <f t="shared" si="141"/>
        <v>6.7762768684677581E-3</v>
      </c>
      <c r="N1125" s="625">
        <v>66.099999999999994</v>
      </c>
      <c r="O1125" s="586">
        <f t="shared" si="142"/>
        <v>0.44791190100571876</v>
      </c>
      <c r="P1125" s="582">
        <f t="shared" si="143"/>
        <v>406.57661210806549</v>
      </c>
      <c r="Q1125" s="587">
        <f t="shared" si="144"/>
        <v>26.874714060343127</v>
      </c>
    </row>
    <row r="1126" spans="1:17">
      <c r="A1126" s="1484"/>
      <c r="B1126" s="12">
        <v>4</v>
      </c>
      <c r="C1126" s="624"/>
      <c r="D1126" s="584"/>
      <c r="E1126" s="584"/>
      <c r="F1126" s="545"/>
      <c r="G1126" s="470"/>
      <c r="H1126" s="470"/>
      <c r="I1126" s="470"/>
      <c r="J1126" s="470"/>
      <c r="K1126" s="585"/>
      <c r="L1126" s="470"/>
      <c r="M1126" s="471"/>
      <c r="N1126" s="625"/>
      <c r="O1126" s="586"/>
      <c r="P1126" s="582"/>
      <c r="Q1126" s="587"/>
    </row>
    <row r="1127" spans="1:17">
      <c r="A1127" s="1484"/>
      <c r="B1127" s="12">
        <v>5</v>
      </c>
      <c r="C1127" s="624"/>
      <c r="D1127" s="584"/>
      <c r="E1127" s="584"/>
      <c r="F1127" s="545"/>
      <c r="G1127" s="470"/>
      <c r="H1127" s="470"/>
      <c r="I1127" s="470"/>
      <c r="J1127" s="470"/>
      <c r="K1127" s="585"/>
      <c r="L1127" s="470"/>
      <c r="M1127" s="471"/>
      <c r="N1127" s="625"/>
      <c r="O1127" s="586"/>
      <c r="P1127" s="582"/>
      <c r="Q1127" s="587"/>
    </row>
    <row r="1128" spans="1:17">
      <c r="A1128" s="1484"/>
      <c r="B1128" s="12">
        <v>6</v>
      </c>
      <c r="C1128" s="624"/>
      <c r="D1128" s="584"/>
      <c r="E1128" s="584"/>
      <c r="F1128" s="545"/>
      <c r="G1128" s="470"/>
      <c r="H1128" s="470"/>
      <c r="I1128" s="470"/>
      <c r="J1128" s="470"/>
      <c r="K1128" s="585"/>
      <c r="L1128" s="470"/>
      <c r="M1128" s="471"/>
      <c r="N1128" s="625"/>
      <c r="O1128" s="586"/>
      <c r="P1128" s="582"/>
      <c r="Q1128" s="587"/>
    </row>
    <row r="1129" spans="1:17">
      <c r="A1129" s="1484"/>
      <c r="B1129" s="12">
        <v>7</v>
      </c>
      <c r="C1129" s="624"/>
      <c r="D1129" s="584"/>
      <c r="E1129" s="584"/>
      <c r="F1129" s="545"/>
      <c r="G1129" s="470"/>
      <c r="H1129" s="470"/>
      <c r="I1129" s="470"/>
      <c r="J1129" s="470"/>
      <c r="K1129" s="585"/>
      <c r="L1129" s="470"/>
      <c r="M1129" s="471"/>
      <c r="N1129" s="625"/>
      <c r="O1129" s="586"/>
      <c r="P1129" s="582"/>
      <c r="Q1129" s="587"/>
    </row>
    <row r="1130" spans="1:17">
      <c r="A1130" s="1484"/>
      <c r="B1130" s="12">
        <v>8</v>
      </c>
      <c r="C1130" s="624"/>
      <c r="D1130" s="584"/>
      <c r="E1130" s="584"/>
      <c r="F1130" s="545"/>
      <c r="G1130" s="470"/>
      <c r="H1130" s="470"/>
      <c r="I1130" s="470"/>
      <c r="J1130" s="470"/>
      <c r="K1130" s="585"/>
      <c r="L1130" s="470"/>
      <c r="M1130" s="471"/>
      <c r="N1130" s="625"/>
      <c r="O1130" s="586"/>
      <c r="P1130" s="582"/>
      <c r="Q1130" s="587"/>
    </row>
    <row r="1131" spans="1:17">
      <c r="A1131" s="1484"/>
      <c r="B1131" s="12">
        <v>9</v>
      </c>
      <c r="C1131" s="624"/>
      <c r="D1131" s="584"/>
      <c r="E1131" s="584"/>
      <c r="F1131" s="545"/>
      <c r="G1131" s="470"/>
      <c r="H1131" s="470"/>
      <c r="I1131" s="470"/>
      <c r="J1131" s="470"/>
      <c r="K1131" s="585"/>
      <c r="L1131" s="470"/>
      <c r="M1131" s="471"/>
      <c r="N1131" s="625"/>
      <c r="O1131" s="586"/>
      <c r="P1131" s="582"/>
      <c r="Q1131" s="587"/>
    </row>
    <row r="1132" spans="1:17" ht="12" thickBot="1">
      <c r="A1132" s="1485"/>
      <c r="B1132" s="31">
        <v>10</v>
      </c>
      <c r="C1132" s="639"/>
      <c r="D1132" s="664"/>
      <c r="E1132" s="664"/>
      <c r="F1132" s="1055"/>
      <c r="G1132" s="750"/>
      <c r="H1132" s="750"/>
      <c r="I1132" s="750"/>
      <c r="J1132" s="750"/>
      <c r="K1132" s="751"/>
      <c r="L1132" s="750"/>
      <c r="M1132" s="657"/>
      <c r="N1132" s="658"/>
      <c r="O1132" s="665"/>
      <c r="P1132" s="666"/>
      <c r="Q1132" s="667"/>
    </row>
    <row r="1133" spans="1:17">
      <c r="A1133" s="1404" t="s">
        <v>276</v>
      </c>
      <c r="B1133" s="171">
        <v>1</v>
      </c>
      <c r="C1133" s="596" t="s">
        <v>710</v>
      </c>
      <c r="D1133" s="589">
        <v>16</v>
      </c>
      <c r="E1133" s="589">
        <v>1979</v>
      </c>
      <c r="F1133" s="591">
        <v>10.401</v>
      </c>
      <c r="G1133" s="591">
        <v>1.0680000000000001</v>
      </c>
      <c r="H1133" s="591">
        <v>2.56</v>
      </c>
      <c r="I1133" s="590">
        <v>6.7729999999999997</v>
      </c>
      <c r="J1133" s="591">
        <v>831.2</v>
      </c>
      <c r="K1133" s="592">
        <v>6.7729999999999997</v>
      </c>
      <c r="L1133" s="591">
        <v>831.2</v>
      </c>
      <c r="M1133" s="593">
        <f>K1133/L1133</f>
        <v>8.148460057747834E-3</v>
      </c>
      <c r="N1133" s="672">
        <v>66.099999999999994</v>
      </c>
      <c r="O1133" s="594">
        <f t="shared" ref="O1133:O1135" si="145">M1133*N1133</f>
        <v>0.53861320981713179</v>
      </c>
      <c r="P1133" s="594">
        <f t="shared" ref="P1133:P1135" si="146">M1133*60*1000</f>
        <v>488.90760346487008</v>
      </c>
      <c r="Q1133" s="595">
        <f t="shared" ref="Q1133:Q1135" si="147">P1133*N1133/1000</f>
        <v>32.316792589027912</v>
      </c>
    </row>
    <row r="1134" spans="1:17">
      <c r="A1134" s="1405"/>
      <c r="B1134" s="209">
        <v>2</v>
      </c>
      <c r="C1134" s="596" t="s">
        <v>711</v>
      </c>
      <c r="D1134" s="589">
        <v>18</v>
      </c>
      <c r="E1134" s="589">
        <v>1980</v>
      </c>
      <c r="F1134" s="590">
        <v>13.563000000000001</v>
      </c>
      <c r="G1134" s="590">
        <v>2.2440000000000002</v>
      </c>
      <c r="H1134" s="590">
        <v>2.88</v>
      </c>
      <c r="I1134" s="590">
        <v>8.4390000000000001</v>
      </c>
      <c r="J1134" s="590">
        <v>978.13</v>
      </c>
      <c r="K1134" s="597">
        <v>8.4390000000000001</v>
      </c>
      <c r="L1134" s="590">
        <v>978.13</v>
      </c>
      <c r="M1134" s="593">
        <f>K1134/L1134</f>
        <v>8.62768752619795E-3</v>
      </c>
      <c r="N1134" s="673">
        <v>66.099999999999994</v>
      </c>
      <c r="O1134" s="594">
        <f t="shared" si="145"/>
        <v>0.57029014548168444</v>
      </c>
      <c r="P1134" s="594">
        <f t="shared" si="146"/>
        <v>517.66125157187707</v>
      </c>
      <c r="Q1134" s="595">
        <f t="shared" si="147"/>
        <v>34.21740872890107</v>
      </c>
    </row>
    <row r="1135" spans="1:17">
      <c r="A1135" s="1405"/>
      <c r="B1135" s="168">
        <v>3</v>
      </c>
      <c r="C1135" s="675" t="s">
        <v>712</v>
      </c>
      <c r="D1135" s="589">
        <v>40</v>
      </c>
      <c r="E1135" s="589">
        <v>1972</v>
      </c>
      <c r="F1135" s="590">
        <v>30.305</v>
      </c>
      <c r="G1135" s="590">
        <v>4.0599999999999996</v>
      </c>
      <c r="H1135" s="590">
        <v>6.4</v>
      </c>
      <c r="I1135" s="590">
        <v>19.844999999999999</v>
      </c>
      <c r="J1135" s="590">
        <v>2234.02</v>
      </c>
      <c r="K1135" s="597">
        <v>19.844999999999999</v>
      </c>
      <c r="L1135" s="590">
        <v>2234.02</v>
      </c>
      <c r="M1135" s="598">
        <f t="shared" ref="M1135" si="148">K1135/L1135</f>
        <v>8.8830896769053098E-3</v>
      </c>
      <c r="N1135" s="673">
        <v>66.099999999999994</v>
      </c>
      <c r="O1135" s="594">
        <f t="shared" si="145"/>
        <v>0.5871722276434409</v>
      </c>
      <c r="P1135" s="594">
        <f t="shared" si="146"/>
        <v>532.9853806143185</v>
      </c>
      <c r="Q1135" s="599">
        <f t="shared" si="147"/>
        <v>35.230333658606448</v>
      </c>
    </row>
    <row r="1136" spans="1:17">
      <c r="A1136" s="1405"/>
      <c r="B1136" s="168">
        <v>4</v>
      </c>
      <c r="C1136" s="627"/>
      <c r="D1136" s="779"/>
      <c r="E1136" s="1045"/>
      <c r="F1136" s="792"/>
      <c r="G1136" s="1046"/>
      <c r="H1136" s="792"/>
      <c r="I1136" s="792"/>
      <c r="J1136" s="792"/>
      <c r="K1136" s="796"/>
      <c r="L1136" s="792"/>
      <c r="M1136" s="616"/>
      <c r="N1136" s="628"/>
      <c r="O1136" s="629"/>
      <c r="P1136" s="615"/>
      <c r="Q1136" s="630"/>
    </row>
    <row r="1137" spans="1:17">
      <c r="A1137" s="1405"/>
      <c r="B1137" s="168">
        <v>5</v>
      </c>
      <c r="C1137" s="627"/>
      <c r="D1137" s="779"/>
      <c r="E1137" s="1045"/>
      <c r="F1137" s="792"/>
      <c r="G1137" s="1046"/>
      <c r="H1137" s="792"/>
      <c r="I1137" s="792"/>
      <c r="J1137" s="792"/>
      <c r="K1137" s="796"/>
      <c r="L1137" s="792"/>
      <c r="M1137" s="616"/>
      <c r="N1137" s="628"/>
      <c r="O1137" s="629"/>
      <c r="P1137" s="615"/>
      <c r="Q1137" s="630"/>
    </row>
    <row r="1138" spans="1:17">
      <c r="A1138" s="1405"/>
      <c r="B1138" s="168">
        <v>6</v>
      </c>
      <c r="C1138" s="627"/>
      <c r="D1138" s="779"/>
      <c r="E1138" s="1045"/>
      <c r="F1138" s="792"/>
      <c r="G1138" s="1046"/>
      <c r="H1138" s="792"/>
      <c r="I1138" s="792"/>
      <c r="J1138" s="792"/>
      <c r="K1138" s="796"/>
      <c r="L1138" s="792"/>
      <c r="M1138" s="616"/>
      <c r="N1138" s="628"/>
      <c r="O1138" s="629"/>
      <c r="P1138" s="615"/>
      <c r="Q1138" s="630"/>
    </row>
    <row r="1139" spans="1:17">
      <c r="A1139" s="1405"/>
      <c r="B1139" s="168">
        <v>7</v>
      </c>
      <c r="C1139" s="627"/>
      <c r="D1139" s="779"/>
      <c r="E1139" s="1045"/>
      <c r="F1139" s="792"/>
      <c r="G1139" s="1046"/>
      <c r="H1139" s="792"/>
      <c r="I1139" s="792"/>
      <c r="J1139" s="792"/>
      <c r="K1139" s="796"/>
      <c r="L1139" s="792"/>
      <c r="M1139" s="616"/>
      <c r="N1139" s="628"/>
      <c r="O1139" s="629"/>
      <c r="P1139" s="615"/>
      <c r="Q1139" s="630"/>
    </row>
    <row r="1140" spans="1:17">
      <c r="A1140" s="1405"/>
      <c r="B1140" s="168">
        <v>8</v>
      </c>
      <c r="C1140" s="627"/>
      <c r="D1140" s="779"/>
      <c r="E1140" s="1045"/>
      <c r="F1140" s="792"/>
      <c r="G1140" s="1046"/>
      <c r="H1140" s="792"/>
      <c r="I1140" s="792"/>
      <c r="J1140" s="792"/>
      <c r="K1140" s="796"/>
      <c r="L1140" s="792"/>
      <c r="M1140" s="616"/>
      <c r="N1140" s="628"/>
      <c r="O1140" s="629"/>
      <c r="P1140" s="615"/>
      <c r="Q1140" s="630"/>
    </row>
    <row r="1141" spans="1:17">
      <c r="A1141" s="1406"/>
      <c r="B1141" s="175">
        <v>9</v>
      </c>
      <c r="C1141" s="627"/>
      <c r="D1141" s="779"/>
      <c r="E1141" s="1045"/>
      <c r="F1141" s="792"/>
      <c r="G1141" s="1046"/>
      <c r="H1141" s="792"/>
      <c r="I1141" s="792"/>
      <c r="J1141" s="792"/>
      <c r="K1141" s="796"/>
      <c r="L1141" s="792"/>
      <c r="M1141" s="616"/>
      <c r="N1141" s="628"/>
      <c r="O1141" s="629"/>
      <c r="P1141" s="615"/>
      <c r="Q1141" s="630"/>
    </row>
    <row r="1142" spans="1:17" ht="12" thickBot="1">
      <c r="A1142" s="1407"/>
      <c r="B1142" s="172">
        <v>10</v>
      </c>
      <c r="C1142" s="1047"/>
      <c r="D1142" s="1048"/>
      <c r="E1142" s="1048"/>
      <c r="F1142" s="1049"/>
      <c r="G1142" s="1050"/>
      <c r="H1142" s="1050"/>
      <c r="I1142" s="1050"/>
      <c r="J1142" s="1050"/>
      <c r="K1142" s="1051"/>
      <c r="L1142" s="1050"/>
      <c r="M1142" s="1052"/>
      <c r="N1142" s="789"/>
      <c r="O1142" s="1053"/>
      <c r="P1142" s="1053"/>
      <c r="Q1142" s="1054"/>
    </row>
    <row r="1143" spans="1:17">
      <c r="A1143" s="1417" t="s">
        <v>277</v>
      </c>
      <c r="B1143" s="69">
        <v>1</v>
      </c>
      <c r="C1143" s="640" t="s">
        <v>713</v>
      </c>
      <c r="D1143" s="684">
        <v>35</v>
      </c>
      <c r="E1143" s="684">
        <v>1988</v>
      </c>
      <c r="F1143" s="474">
        <v>35.088000000000001</v>
      </c>
      <c r="G1143" s="474">
        <v>3.0979999999999999</v>
      </c>
      <c r="H1143" s="474">
        <v>5.52</v>
      </c>
      <c r="I1143" s="474">
        <v>26.47</v>
      </c>
      <c r="J1143" s="474">
        <v>1817</v>
      </c>
      <c r="K1143" s="600">
        <v>26.47</v>
      </c>
      <c r="L1143" s="601">
        <v>1817</v>
      </c>
      <c r="M1143" s="602">
        <f>K1143/L1143</f>
        <v>1.4567969179966977E-2</v>
      </c>
      <c r="N1143" s="643">
        <v>66.099999999999994</v>
      </c>
      <c r="O1143" s="603">
        <f>M1143*N1143</f>
        <v>0.96294276279581714</v>
      </c>
      <c r="P1143" s="603">
        <f>M1143*60*1000</f>
        <v>874.07815079801867</v>
      </c>
      <c r="Q1143" s="604">
        <f>P1143*N1143/1000</f>
        <v>57.776565767749034</v>
      </c>
    </row>
    <row r="1144" spans="1:17">
      <c r="A1144" s="1409"/>
      <c r="B1144" s="70">
        <v>2</v>
      </c>
      <c r="C1144" s="642" t="s">
        <v>714</v>
      </c>
      <c r="D1144" s="687">
        <v>20</v>
      </c>
      <c r="E1144" s="687">
        <v>1987</v>
      </c>
      <c r="F1144" s="476">
        <v>18.829000000000001</v>
      </c>
      <c r="G1144" s="476">
        <v>1.1220000000000001</v>
      </c>
      <c r="H1144" s="476">
        <v>2.56</v>
      </c>
      <c r="I1144" s="476">
        <v>15.147</v>
      </c>
      <c r="J1144" s="476">
        <v>1078.47</v>
      </c>
      <c r="K1144" s="605">
        <v>15.147</v>
      </c>
      <c r="L1144" s="476">
        <v>1078.47</v>
      </c>
      <c r="M1144" s="475">
        <f t="shared" ref="M1144:M1145" si="149">K1144/L1144</f>
        <v>1.4044896937327881E-2</v>
      </c>
      <c r="N1144" s="652">
        <v>66.099999999999994</v>
      </c>
      <c r="O1144" s="477">
        <f t="shared" ref="O1144:O1145" si="150">M1144*N1144</f>
        <v>0.92836768755737287</v>
      </c>
      <c r="P1144" s="603">
        <f t="shared" ref="P1144:P1145" si="151">M1144*60*1000</f>
        <v>842.69381623967286</v>
      </c>
      <c r="Q1144" s="478">
        <f t="shared" ref="Q1144:Q1145" si="152">P1144*N1144/1000</f>
        <v>55.702061253442373</v>
      </c>
    </row>
    <row r="1145" spans="1:17">
      <c r="A1145" s="1409"/>
      <c r="B1145" s="70">
        <v>3</v>
      </c>
      <c r="C1145" s="642" t="s">
        <v>715</v>
      </c>
      <c r="D1145" s="687">
        <v>12</v>
      </c>
      <c r="E1145" s="687">
        <v>1970</v>
      </c>
      <c r="F1145" s="476">
        <v>8.6050000000000004</v>
      </c>
      <c r="G1145" s="476">
        <v>0.80600000000000005</v>
      </c>
      <c r="H1145" s="476">
        <v>1.0999999999999999E-2</v>
      </c>
      <c r="I1145" s="476">
        <v>7.6879999999999997</v>
      </c>
      <c r="J1145" s="476">
        <v>527.29999999999995</v>
      </c>
      <c r="K1145" s="605">
        <v>7.6879999999999997</v>
      </c>
      <c r="L1145" s="476">
        <v>527.29999999999995</v>
      </c>
      <c r="M1145" s="475">
        <f t="shared" si="149"/>
        <v>1.4579935520576523E-2</v>
      </c>
      <c r="N1145" s="652">
        <v>66.099999999999994</v>
      </c>
      <c r="O1145" s="477">
        <f t="shared" si="150"/>
        <v>0.96373373791010808</v>
      </c>
      <c r="P1145" s="603">
        <f t="shared" si="151"/>
        <v>874.79613123459148</v>
      </c>
      <c r="Q1145" s="478">
        <f t="shared" si="152"/>
        <v>57.824024274606494</v>
      </c>
    </row>
    <row r="1146" spans="1:17">
      <c r="A1146" s="1409"/>
      <c r="B1146" s="70">
        <v>4</v>
      </c>
      <c r="C1146" s="642"/>
      <c r="D1146" s="687"/>
      <c r="E1146" s="687"/>
      <c r="F1146" s="476"/>
      <c r="G1146" s="476"/>
      <c r="H1146" s="476"/>
      <c r="I1146" s="476"/>
      <c r="J1146" s="476"/>
      <c r="K1146" s="605"/>
      <c r="L1146" s="476"/>
      <c r="M1146" s="475"/>
      <c r="N1146" s="652"/>
      <c r="O1146" s="477"/>
      <c r="P1146" s="603"/>
      <c r="Q1146" s="478"/>
    </row>
    <row r="1147" spans="1:17">
      <c r="A1147" s="1409"/>
      <c r="B1147" s="70">
        <v>5</v>
      </c>
      <c r="C1147" s="642"/>
      <c r="D1147" s="687"/>
      <c r="E1147" s="687"/>
      <c r="F1147" s="476"/>
      <c r="G1147" s="476"/>
      <c r="H1147" s="476"/>
      <c r="I1147" s="476"/>
      <c r="J1147" s="476"/>
      <c r="K1147" s="605"/>
      <c r="L1147" s="476"/>
      <c r="M1147" s="475"/>
      <c r="N1147" s="652"/>
      <c r="O1147" s="477"/>
      <c r="P1147" s="603"/>
      <c r="Q1147" s="478"/>
    </row>
    <row r="1148" spans="1:17">
      <c r="A1148" s="1409"/>
      <c r="B1148" s="70">
        <v>6</v>
      </c>
      <c r="C1148" s="642"/>
      <c r="D1148" s="687"/>
      <c r="E1148" s="687"/>
      <c r="F1148" s="476"/>
      <c r="G1148" s="476"/>
      <c r="H1148" s="476"/>
      <c r="I1148" s="476"/>
      <c r="J1148" s="476"/>
      <c r="K1148" s="605"/>
      <c r="L1148" s="476"/>
      <c r="M1148" s="475"/>
      <c r="N1148" s="652"/>
      <c r="O1148" s="477"/>
      <c r="P1148" s="603"/>
      <c r="Q1148" s="478"/>
    </row>
    <row r="1149" spans="1:17">
      <c r="A1149" s="1409"/>
      <c r="B1149" s="70">
        <v>7</v>
      </c>
      <c r="C1149" s="642"/>
      <c r="D1149" s="687"/>
      <c r="E1149" s="687"/>
      <c r="F1149" s="476"/>
      <c r="G1149" s="476"/>
      <c r="H1149" s="476"/>
      <c r="I1149" s="476"/>
      <c r="J1149" s="476"/>
      <c r="K1149" s="605"/>
      <c r="L1149" s="476"/>
      <c r="M1149" s="475"/>
      <c r="N1149" s="652"/>
      <c r="O1149" s="477"/>
      <c r="P1149" s="603"/>
      <c r="Q1149" s="478"/>
    </row>
    <row r="1150" spans="1:17">
      <c r="A1150" s="1409"/>
      <c r="B1150" s="70">
        <v>8</v>
      </c>
      <c r="C1150" s="642"/>
      <c r="D1150" s="687"/>
      <c r="E1150" s="687"/>
      <c r="F1150" s="476"/>
      <c r="G1150" s="476"/>
      <c r="H1150" s="476"/>
      <c r="I1150" s="476"/>
      <c r="J1150" s="476"/>
      <c r="K1150" s="605"/>
      <c r="L1150" s="476"/>
      <c r="M1150" s="475"/>
      <c r="N1150" s="652"/>
      <c r="O1150" s="477"/>
      <c r="P1150" s="603"/>
      <c r="Q1150" s="478"/>
    </row>
    <row r="1151" spans="1:17">
      <c r="A1151" s="1409"/>
      <c r="B1151" s="70">
        <v>9</v>
      </c>
      <c r="C1151" s="642"/>
      <c r="D1151" s="687"/>
      <c r="E1151" s="687"/>
      <c r="F1151" s="476"/>
      <c r="G1151" s="476"/>
      <c r="H1151" s="476"/>
      <c r="I1151" s="476"/>
      <c r="J1151" s="476"/>
      <c r="K1151" s="605"/>
      <c r="L1151" s="476"/>
      <c r="M1151" s="475"/>
      <c r="N1151" s="652"/>
      <c r="O1151" s="477"/>
      <c r="P1151" s="603"/>
      <c r="Q1151" s="478"/>
    </row>
    <row r="1152" spans="1:17" ht="12" thickBot="1">
      <c r="A1152" s="1418"/>
      <c r="B1152" s="72">
        <v>10</v>
      </c>
      <c r="C1152" s="644"/>
      <c r="D1152" s="690"/>
      <c r="E1152" s="690"/>
      <c r="F1152" s="709"/>
      <c r="G1152" s="709"/>
      <c r="H1152" s="709"/>
      <c r="I1152" s="709"/>
      <c r="J1152" s="709"/>
      <c r="K1152" s="729"/>
      <c r="L1152" s="709"/>
      <c r="M1152" s="659"/>
      <c r="N1152" s="660"/>
      <c r="O1152" s="645"/>
      <c r="P1152" s="645"/>
      <c r="Q1152" s="646"/>
    </row>
    <row r="1153" spans="1:17">
      <c r="A1153" s="1552" t="s">
        <v>285</v>
      </c>
      <c r="B1153" s="38">
        <v>1</v>
      </c>
      <c r="C1153" s="606" t="s">
        <v>716</v>
      </c>
      <c r="D1153" s="607">
        <v>15</v>
      </c>
      <c r="E1153" s="607">
        <v>1983</v>
      </c>
      <c r="F1153" s="552">
        <v>14.981</v>
      </c>
      <c r="G1153" s="552">
        <v>1.389</v>
      </c>
      <c r="H1153" s="552">
        <v>2.4</v>
      </c>
      <c r="I1153" s="552">
        <v>11.192</v>
      </c>
      <c r="J1153" s="552">
        <v>622.54</v>
      </c>
      <c r="K1153" s="608">
        <v>11.192</v>
      </c>
      <c r="L1153" s="609">
        <v>622.54</v>
      </c>
      <c r="M1153" s="610">
        <f>K1153/L1153</f>
        <v>1.7977961255501655E-2</v>
      </c>
      <c r="N1153" s="581">
        <v>66.099999999999994</v>
      </c>
      <c r="O1153" s="611">
        <f>M1153*N1153</f>
        <v>1.1883432389886592</v>
      </c>
      <c r="P1153" s="611">
        <f>M1153*60*1000</f>
        <v>1078.6776753300992</v>
      </c>
      <c r="Q1153" s="612">
        <f>P1153*N1153/1000</f>
        <v>71.300594339319545</v>
      </c>
    </row>
    <row r="1154" spans="1:17">
      <c r="A1154" s="1552"/>
      <c r="B1154" s="38">
        <v>2</v>
      </c>
      <c r="C1154" s="648" t="s">
        <v>454</v>
      </c>
      <c r="D1154" s="695">
        <v>24</v>
      </c>
      <c r="E1154" s="695">
        <v>1981</v>
      </c>
      <c r="F1154" s="480">
        <v>24.821999999999999</v>
      </c>
      <c r="G1154" s="480">
        <v>1.474</v>
      </c>
      <c r="H1154" s="480">
        <v>3.84</v>
      </c>
      <c r="I1154" s="480">
        <v>19.507999999999999</v>
      </c>
      <c r="J1154" s="480">
        <v>996.81</v>
      </c>
      <c r="K1154" s="614">
        <v>19.507999999999999</v>
      </c>
      <c r="L1154" s="480">
        <v>996.81</v>
      </c>
      <c r="M1154" s="479">
        <f t="shared" ref="M1154:M1155" si="153">K1154/L1154</f>
        <v>1.9570429670649373E-2</v>
      </c>
      <c r="N1154" s="653">
        <v>66.099999999999994</v>
      </c>
      <c r="O1154" s="481">
        <f t="shared" ref="O1154:O1155" si="154">M1154*N1154</f>
        <v>1.2936054012299234</v>
      </c>
      <c r="P1154" s="611">
        <f t="shared" ref="P1154:P1155" si="155">M1154*60*1000</f>
        <v>1174.2257802389624</v>
      </c>
      <c r="Q1154" s="482">
        <f t="shared" ref="Q1154:Q1155" si="156">P1154*N1154/1000</f>
        <v>77.616324073795397</v>
      </c>
    </row>
    <row r="1155" spans="1:17">
      <c r="A1155" s="1552"/>
      <c r="B1155" s="38">
        <v>3</v>
      </c>
      <c r="C1155" s="648" t="s">
        <v>715</v>
      </c>
      <c r="D1155" s="695">
        <v>8</v>
      </c>
      <c r="E1155" s="695">
        <v>1992</v>
      </c>
      <c r="F1155" s="480">
        <v>9.2989999999999995</v>
      </c>
      <c r="G1155" s="480">
        <v>0.53400000000000003</v>
      </c>
      <c r="H1155" s="480">
        <v>0.08</v>
      </c>
      <c r="I1155" s="480">
        <v>8.6850000000000005</v>
      </c>
      <c r="J1155" s="480">
        <v>390.46</v>
      </c>
      <c r="K1155" s="614">
        <v>8.6850000000000005</v>
      </c>
      <c r="L1155" s="480">
        <v>390.46</v>
      </c>
      <c r="M1155" s="479">
        <f t="shared" si="153"/>
        <v>2.2242995441274397E-2</v>
      </c>
      <c r="N1155" s="653">
        <v>66.099999999999994</v>
      </c>
      <c r="O1155" s="481">
        <f t="shared" si="154"/>
        <v>1.4702619986682375</v>
      </c>
      <c r="P1155" s="611">
        <f t="shared" si="155"/>
        <v>1334.5797264764637</v>
      </c>
      <c r="Q1155" s="482">
        <f t="shared" si="156"/>
        <v>88.215719920094244</v>
      </c>
    </row>
    <row r="1156" spans="1:17">
      <c r="A1156" s="1553"/>
      <c r="B1156" s="18">
        <v>4</v>
      </c>
      <c r="C1156" s="648"/>
      <c r="D1156" s="695"/>
      <c r="E1156" s="695"/>
      <c r="F1156" s="480"/>
      <c r="G1156" s="480"/>
      <c r="H1156" s="480"/>
      <c r="I1156" s="480"/>
      <c r="J1156" s="480"/>
      <c r="K1156" s="614"/>
      <c r="L1156" s="480"/>
      <c r="M1156" s="479"/>
      <c r="N1156" s="653"/>
      <c r="O1156" s="481"/>
      <c r="P1156" s="611"/>
      <c r="Q1156" s="482"/>
    </row>
    <row r="1157" spans="1:17">
      <c r="A1157" s="1553"/>
      <c r="B1157" s="18">
        <v>5</v>
      </c>
      <c r="C1157" s="648"/>
      <c r="D1157" s="695"/>
      <c r="E1157" s="695"/>
      <c r="F1157" s="480"/>
      <c r="G1157" s="480"/>
      <c r="H1157" s="480"/>
      <c r="I1157" s="480"/>
      <c r="J1157" s="480"/>
      <c r="K1157" s="614"/>
      <c r="L1157" s="480"/>
      <c r="M1157" s="479"/>
      <c r="N1157" s="653"/>
      <c r="O1157" s="481"/>
      <c r="P1157" s="611"/>
      <c r="Q1157" s="482"/>
    </row>
    <row r="1158" spans="1:17">
      <c r="A1158" s="1553"/>
      <c r="B1158" s="18">
        <v>6</v>
      </c>
      <c r="C1158" s="648"/>
      <c r="D1158" s="695"/>
      <c r="E1158" s="695"/>
      <c r="F1158" s="480"/>
      <c r="G1158" s="480"/>
      <c r="H1158" s="480"/>
      <c r="I1158" s="480"/>
      <c r="J1158" s="480"/>
      <c r="K1158" s="614"/>
      <c r="L1158" s="480"/>
      <c r="M1158" s="479"/>
      <c r="N1158" s="653"/>
      <c r="O1158" s="481"/>
      <c r="P1158" s="611"/>
      <c r="Q1158" s="482"/>
    </row>
    <row r="1159" spans="1:17">
      <c r="A1159" s="1553"/>
      <c r="B1159" s="18">
        <v>7</v>
      </c>
      <c r="C1159" s="648"/>
      <c r="D1159" s="695"/>
      <c r="E1159" s="695"/>
      <c r="F1159" s="480"/>
      <c r="G1159" s="480"/>
      <c r="H1159" s="480"/>
      <c r="I1159" s="480"/>
      <c r="J1159" s="480"/>
      <c r="K1159" s="614"/>
      <c r="L1159" s="480"/>
      <c r="M1159" s="479"/>
      <c r="N1159" s="653"/>
      <c r="O1159" s="481"/>
      <c r="P1159" s="611"/>
      <c r="Q1159" s="482"/>
    </row>
    <row r="1160" spans="1:17">
      <c r="A1160" s="1553"/>
      <c r="B1160" s="18">
        <v>8</v>
      </c>
      <c r="C1160" s="648"/>
      <c r="D1160" s="695"/>
      <c r="E1160" s="695"/>
      <c r="F1160" s="480"/>
      <c r="G1160" s="480"/>
      <c r="H1160" s="480"/>
      <c r="I1160" s="480"/>
      <c r="J1160" s="480"/>
      <c r="K1160" s="614"/>
      <c r="L1160" s="480"/>
      <c r="M1160" s="479"/>
      <c r="N1160" s="653"/>
      <c r="O1160" s="481"/>
      <c r="P1160" s="611"/>
      <c r="Q1160" s="482"/>
    </row>
    <row r="1161" spans="1:17">
      <c r="A1161" s="1553"/>
      <c r="B1161" s="18">
        <v>9</v>
      </c>
      <c r="C1161" s="648"/>
      <c r="D1161" s="695"/>
      <c r="E1161" s="695"/>
      <c r="F1161" s="648"/>
      <c r="G1161" s="648"/>
      <c r="H1161" s="648"/>
      <c r="I1161" s="648"/>
      <c r="J1161" s="648"/>
      <c r="K1161" s="695"/>
      <c r="L1161" s="648"/>
      <c r="M1161" s="479"/>
      <c r="N1161" s="653"/>
      <c r="O1161" s="481"/>
      <c r="P1161" s="611"/>
      <c r="Q1161" s="482"/>
    </row>
    <row r="1162" spans="1:17" ht="12" thickBot="1">
      <c r="A1162" s="1554"/>
      <c r="B1162" s="19">
        <v>10</v>
      </c>
      <c r="C1162" s="649"/>
      <c r="D1162" s="700"/>
      <c r="E1162" s="700"/>
      <c r="F1162" s="649"/>
      <c r="G1162" s="649"/>
      <c r="H1162" s="649"/>
      <c r="I1162" s="649"/>
      <c r="J1162" s="649"/>
      <c r="K1162" s="700"/>
      <c r="L1162" s="649"/>
      <c r="M1162" s="654"/>
      <c r="N1162" s="649"/>
      <c r="O1162" s="650"/>
      <c r="P1162" s="650"/>
      <c r="Q1162" s="651"/>
    </row>
    <row r="1164" spans="1:17" ht="15">
      <c r="A1164" s="1419" t="s">
        <v>328</v>
      </c>
      <c r="B1164" s="1419"/>
      <c r="C1164" s="1419"/>
      <c r="D1164" s="1419"/>
      <c r="E1164" s="1419"/>
      <c r="F1164" s="1419"/>
      <c r="G1164" s="1419"/>
      <c r="H1164" s="1419"/>
      <c r="I1164" s="1419"/>
      <c r="J1164" s="1419"/>
      <c r="K1164" s="1419"/>
      <c r="L1164" s="1419"/>
      <c r="M1164" s="1419"/>
      <c r="N1164" s="1419"/>
      <c r="O1164" s="1419"/>
      <c r="P1164" s="1419"/>
      <c r="Q1164" s="1419"/>
    </row>
    <row r="1165" spans="1:17" ht="13.5" thickBot="1">
      <c r="A1165" s="747"/>
      <c r="B1165" s="747"/>
      <c r="C1165" s="747"/>
      <c r="D1165" s="747"/>
      <c r="E1165" s="1420" t="s">
        <v>323</v>
      </c>
      <c r="F1165" s="1420"/>
      <c r="G1165" s="1420"/>
      <c r="H1165" s="1420"/>
      <c r="I1165" s="747">
        <v>4.9000000000000004</v>
      </c>
      <c r="J1165" s="747" t="s">
        <v>322</v>
      </c>
      <c r="K1165" s="747" t="s">
        <v>324</v>
      </c>
      <c r="L1165" s="748">
        <v>393</v>
      </c>
      <c r="M1165" s="747"/>
      <c r="N1165" s="747"/>
      <c r="O1165" s="747"/>
      <c r="P1165" s="747"/>
      <c r="Q1165" s="747"/>
    </row>
    <row r="1166" spans="1:17">
      <c r="A1166" s="1421" t="s">
        <v>1</v>
      </c>
      <c r="B1166" s="1423" t="s">
        <v>0</v>
      </c>
      <c r="C1166" s="1425" t="s">
        <v>2</v>
      </c>
      <c r="D1166" s="1425" t="s">
        <v>3</v>
      </c>
      <c r="E1166" s="1425" t="s">
        <v>11</v>
      </c>
      <c r="F1166" s="1428" t="s">
        <v>12</v>
      </c>
      <c r="G1166" s="1429"/>
      <c r="H1166" s="1429"/>
      <c r="I1166" s="1430"/>
      <c r="J1166" s="1425" t="s">
        <v>4</v>
      </c>
      <c r="K1166" s="1425" t="s">
        <v>13</v>
      </c>
      <c r="L1166" s="1425" t="s">
        <v>5</v>
      </c>
      <c r="M1166" s="1425" t="s">
        <v>6</v>
      </c>
      <c r="N1166" s="1425" t="s">
        <v>14</v>
      </c>
      <c r="O1166" s="1425" t="s">
        <v>15</v>
      </c>
      <c r="P1166" s="1431" t="s">
        <v>22</v>
      </c>
      <c r="Q1166" s="1433" t="s">
        <v>23</v>
      </c>
    </row>
    <row r="1167" spans="1:17" ht="33.75">
      <c r="A1167" s="1422"/>
      <c r="B1167" s="1424"/>
      <c r="C1167" s="1426"/>
      <c r="D1167" s="1427"/>
      <c r="E1167" s="1427"/>
      <c r="F1167" s="746" t="s">
        <v>16</v>
      </c>
      <c r="G1167" s="746" t="s">
        <v>17</v>
      </c>
      <c r="H1167" s="746" t="s">
        <v>18</v>
      </c>
      <c r="I1167" s="746" t="s">
        <v>19</v>
      </c>
      <c r="J1167" s="1427"/>
      <c r="K1167" s="1427"/>
      <c r="L1167" s="1427"/>
      <c r="M1167" s="1427"/>
      <c r="N1167" s="1427"/>
      <c r="O1167" s="1427"/>
      <c r="P1167" s="1432"/>
      <c r="Q1167" s="1434"/>
    </row>
    <row r="1168" spans="1:17" ht="12" thickBot="1">
      <c r="A1168" s="1422"/>
      <c r="B1168" s="1424"/>
      <c r="C1168" s="1464"/>
      <c r="D1168" s="29" t="s">
        <v>7</v>
      </c>
      <c r="E1168" s="29" t="s">
        <v>8</v>
      </c>
      <c r="F1168" s="29" t="s">
        <v>9</v>
      </c>
      <c r="G1168" s="29" t="s">
        <v>9</v>
      </c>
      <c r="H1168" s="29" t="s">
        <v>9</v>
      </c>
      <c r="I1168" s="29" t="s">
        <v>9</v>
      </c>
      <c r="J1168" s="29" t="s">
        <v>20</v>
      </c>
      <c r="K1168" s="29" t="s">
        <v>9</v>
      </c>
      <c r="L1168" s="29" t="s">
        <v>20</v>
      </c>
      <c r="M1168" s="29" t="s">
        <v>21</v>
      </c>
      <c r="N1168" s="87" t="s">
        <v>359</v>
      </c>
      <c r="O1168" s="87" t="s">
        <v>360</v>
      </c>
      <c r="P1168" s="88" t="s">
        <v>24</v>
      </c>
      <c r="Q1168" s="89" t="s">
        <v>361</v>
      </c>
    </row>
    <row r="1169" spans="1:17">
      <c r="A1169" s="1483" t="s">
        <v>284</v>
      </c>
      <c r="B1169" s="44">
        <v>1</v>
      </c>
      <c r="C1169" s="621" t="s">
        <v>717</v>
      </c>
      <c r="D1169" s="578">
        <v>60</v>
      </c>
      <c r="E1169" s="578">
        <v>1964</v>
      </c>
      <c r="F1169" s="545">
        <f t="shared" ref="F1169:F1207" si="157">G1169+H1169+I1169</f>
        <v>21.957000000000001</v>
      </c>
      <c r="G1169" s="545">
        <v>6.00596</v>
      </c>
      <c r="H1169" s="545">
        <v>9.6</v>
      </c>
      <c r="I1169" s="545">
        <v>6.3510400000000002</v>
      </c>
      <c r="J1169" s="545">
        <v>2701.1</v>
      </c>
      <c r="K1169" s="579">
        <v>6.3510400000000002</v>
      </c>
      <c r="L1169" s="545">
        <v>2701.1</v>
      </c>
      <c r="M1169" s="580">
        <f>K1169/L1169</f>
        <v>2.3512791085113474E-3</v>
      </c>
      <c r="N1169" s="622">
        <v>45.234999999999999</v>
      </c>
      <c r="O1169" s="582">
        <f>M1169*N1169</f>
        <v>0.10636011047351079</v>
      </c>
      <c r="P1169" s="582">
        <f>M1169*60*1000</f>
        <v>141.07674651068083</v>
      </c>
      <c r="Q1169" s="583">
        <f>P1169*N1169/1000</f>
        <v>6.3816066284106476</v>
      </c>
    </row>
    <row r="1170" spans="1:17">
      <c r="A1170" s="1484"/>
      <c r="B1170" s="41">
        <v>2</v>
      </c>
      <c r="C1170" s="624" t="s">
        <v>718</v>
      </c>
      <c r="D1170" s="584">
        <v>20</v>
      </c>
      <c r="E1170" s="584" t="s">
        <v>37</v>
      </c>
      <c r="F1170" s="470">
        <f t="shared" si="157"/>
        <v>9.9150000000000009</v>
      </c>
      <c r="G1170" s="470">
        <v>1.8697800000000002</v>
      </c>
      <c r="H1170" s="470">
        <v>3.2</v>
      </c>
      <c r="I1170" s="470">
        <v>4.8452200000000003</v>
      </c>
      <c r="J1170" s="470">
        <v>1298.9000000000001</v>
      </c>
      <c r="K1170" s="585">
        <v>4.8452200000000003</v>
      </c>
      <c r="L1170" s="470">
        <v>1298.9000000000001</v>
      </c>
      <c r="M1170" s="471">
        <f t="shared" ref="M1170:M1178" si="158">K1170/L1170</f>
        <v>3.7302486719531913E-3</v>
      </c>
      <c r="N1170" s="625">
        <v>45.234999999999999</v>
      </c>
      <c r="O1170" s="586">
        <f t="shared" ref="O1170:O1188" si="159">M1170*N1170</f>
        <v>0.1687377986758026</v>
      </c>
      <c r="P1170" s="582">
        <f t="shared" ref="P1170:P1188" si="160">M1170*60*1000</f>
        <v>223.81492031719148</v>
      </c>
      <c r="Q1170" s="587">
        <f t="shared" ref="Q1170:Q1188" si="161">P1170*N1170/1000</f>
        <v>10.124267920548156</v>
      </c>
    </row>
    <row r="1171" spans="1:17">
      <c r="A1171" s="1484"/>
      <c r="B1171" s="41">
        <v>3</v>
      </c>
      <c r="C1171" s="624" t="s">
        <v>719</v>
      </c>
      <c r="D1171" s="584">
        <v>18</v>
      </c>
      <c r="E1171" s="584" t="s">
        <v>37</v>
      </c>
      <c r="F1171" s="470">
        <f t="shared" si="157"/>
        <v>9.3930000000000007</v>
      </c>
      <c r="G1171" s="470">
        <v>2.6010000000000004</v>
      </c>
      <c r="H1171" s="470">
        <v>2.88</v>
      </c>
      <c r="I1171" s="470">
        <v>3.9119999999999999</v>
      </c>
      <c r="J1171" s="470">
        <v>993.94</v>
      </c>
      <c r="K1171" s="585">
        <v>3.9119999999999999</v>
      </c>
      <c r="L1171" s="470">
        <v>993.94</v>
      </c>
      <c r="M1171" s="471">
        <f t="shared" si="158"/>
        <v>3.9358512586272808E-3</v>
      </c>
      <c r="N1171" s="625">
        <v>45.234999999999999</v>
      </c>
      <c r="O1171" s="586">
        <f t="shared" si="159"/>
        <v>0.17803823168400504</v>
      </c>
      <c r="P1171" s="582">
        <f t="shared" si="160"/>
        <v>236.15107551763683</v>
      </c>
      <c r="Q1171" s="587">
        <f t="shared" si="161"/>
        <v>10.682293901040303</v>
      </c>
    </row>
    <row r="1172" spans="1:17">
      <c r="A1172" s="1484"/>
      <c r="B1172" s="12">
        <v>4</v>
      </c>
      <c r="C1172" s="624" t="s">
        <v>720</v>
      </c>
      <c r="D1172" s="584">
        <v>60</v>
      </c>
      <c r="E1172" s="584">
        <v>1978</v>
      </c>
      <c r="F1172" s="470">
        <f t="shared" si="157"/>
        <v>30</v>
      </c>
      <c r="G1172" s="470">
        <v>6.6292200000000001</v>
      </c>
      <c r="H1172" s="470">
        <v>9.6</v>
      </c>
      <c r="I1172" s="470">
        <v>13.77078</v>
      </c>
      <c r="J1172" s="470">
        <v>3413.05</v>
      </c>
      <c r="K1172" s="585">
        <v>13.77078</v>
      </c>
      <c r="L1172" s="470">
        <v>3413.05</v>
      </c>
      <c r="M1172" s="471">
        <f t="shared" si="158"/>
        <v>4.0347431183252519E-3</v>
      </c>
      <c r="N1172" s="625">
        <v>45.234999999999999</v>
      </c>
      <c r="O1172" s="586">
        <f t="shared" si="159"/>
        <v>0.18251160495744276</v>
      </c>
      <c r="P1172" s="582">
        <f t="shared" si="160"/>
        <v>242.08458709951512</v>
      </c>
      <c r="Q1172" s="587">
        <f t="shared" si="161"/>
        <v>10.950696297446566</v>
      </c>
    </row>
    <row r="1173" spans="1:17">
      <c r="A1173" s="1484"/>
      <c r="B1173" s="12">
        <v>5</v>
      </c>
      <c r="C1173" s="624" t="s">
        <v>721</v>
      </c>
      <c r="D1173" s="584">
        <v>22</v>
      </c>
      <c r="E1173" s="584" t="s">
        <v>37</v>
      </c>
      <c r="F1173" s="470">
        <f t="shared" si="157"/>
        <v>11.321999999999999</v>
      </c>
      <c r="G1173" s="470">
        <v>3.4562599999999999</v>
      </c>
      <c r="H1173" s="470">
        <v>2.64</v>
      </c>
      <c r="I1173" s="470">
        <v>5.2257400000000001</v>
      </c>
      <c r="J1173" s="470">
        <v>1230.47</v>
      </c>
      <c r="K1173" s="585">
        <v>5.2257400000000001</v>
      </c>
      <c r="L1173" s="470">
        <v>1230.47</v>
      </c>
      <c r="M1173" s="471">
        <f t="shared" si="158"/>
        <v>4.2469462888164687E-3</v>
      </c>
      <c r="N1173" s="625">
        <v>45.234999999999999</v>
      </c>
      <c r="O1173" s="586">
        <f t="shared" si="159"/>
        <v>0.19211061537461296</v>
      </c>
      <c r="P1173" s="582">
        <f t="shared" si="160"/>
        <v>254.81677732898811</v>
      </c>
      <c r="Q1173" s="587">
        <f t="shared" si="161"/>
        <v>11.526636922476778</v>
      </c>
    </row>
    <row r="1174" spans="1:17">
      <c r="A1174" s="1484"/>
      <c r="B1174" s="12">
        <v>6</v>
      </c>
      <c r="C1174" s="624" t="s">
        <v>455</v>
      </c>
      <c r="D1174" s="584">
        <v>23</v>
      </c>
      <c r="E1174" s="584">
        <v>2010</v>
      </c>
      <c r="F1174" s="470">
        <f t="shared" si="157"/>
        <v>11.707000000000001</v>
      </c>
      <c r="G1174" s="470">
        <v>1.52982</v>
      </c>
      <c r="H1174" s="470">
        <v>4</v>
      </c>
      <c r="I1174" s="470">
        <v>6.1771799999999999</v>
      </c>
      <c r="J1174" s="470">
        <v>1401.78</v>
      </c>
      <c r="K1174" s="585">
        <v>6.1771799999999999</v>
      </c>
      <c r="L1174" s="470">
        <v>1401.78</v>
      </c>
      <c r="M1174" s="471">
        <f t="shared" si="158"/>
        <v>4.4066686641270388E-3</v>
      </c>
      <c r="N1174" s="625">
        <v>45.234999999999999</v>
      </c>
      <c r="O1174" s="586">
        <f t="shared" si="159"/>
        <v>0.1993356570217866</v>
      </c>
      <c r="P1174" s="582">
        <f t="shared" si="160"/>
        <v>264.40011984762236</v>
      </c>
      <c r="Q1174" s="587">
        <f t="shared" si="161"/>
        <v>11.960139421307199</v>
      </c>
    </row>
    <row r="1175" spans="1:17">
      <c r="A1175" s="1484"/>
      <c r="B1175" s="12">
        <v>7</v>
      </c>
      <c r="C1175" s="624" t="s">
        <v>722</v>
      </c>
      <c r="D1175" s="584">
        <v>60</v>
      </c>
      <c r="E1175" s="584">
        <v>1963</v>
      </c>
      <c r="F1175" s="470">
        <f t="shared" si="157"/>
        <v>31.905999999999999</v>
      </c>
      <c r="G1175" s="470">
        <v>9.4916830000000001</v>
      </c>
      <c r="H1175" s="470">
        <v>9.6</v>
      </c>
      <c r="I1175" s="470">
        <v>12.814317000000001</v>
      </c>
      <c r="J1175" s="470">
        <v>2879.9500000000003</v>
      </c>
      <c r="K1175" s="585">
        <v>12.814317000000001</v>
      </c>
      <c r="L1175" s="470">
        <v>2879.9500000000003</v>
      </c>
      <c r="M1175" s="471">
        <f t="shared" si="158"/>
        <v>4.4494928731401585E-3</v>
      </c>
      <c r="N1175" s="625">
        <v>45.234999999999999</v>
      </c>
      <c r="O1175" s="586">
        <f t="shared" si="159"/>
        <v>0.20127281011649506</v>
      </c>
      <c r="P1175" s="582">
        <f t="shared" si="160"/>
        <v>266.96957238840952</v>
      </c>
      <c r="Q1175" s="587">
        <f t="shared" si="161"/>
        <v>12.076368606989705</v>
      </c>
    </row>
    <row r="1176" spans="1:17">
      <c r="A1176" s="1484"/>
      <c r="B1176" s="12">
        <v>8</v>
      </c>
      <c r="C1176" s="624" t="s">
        <v>723</v>
      </c>
      <c r="D1176" s="584">
        <v>60</v>
      </c>
      <c r="E1176" s="584">
        <v>1965</v>
      </c>
      <c r="F1176" s="470">
        <f t="shared" si="157"/>
        <v>27.822000000000003</v>
      </c>
      <c r="G1176" s="470">
        <v>5.1560600000000001</v>
      </c>
      <c r="H1176" s="470">
        <v>9.6</v>
      </c>
      <c r="I1176" s="470">
        <v>13.065940000000001</v>
      </c>
      <c r="J1176" s="470">
        <v>2701.31</v>
      </c>
      <c r="K1176" s="585">
        <v>13.065940000000001</v>
      </c>
      <c r="L1176" s="470">
        <v>2701.31</v>
      </c>
      <c r="M1176" s="471">
        <f t="shared" si="158"/>
        <v>4.8368902495455916E-3</v>
      </c>
      <c r="N1176" s="625">
        <v>45.234999999999999</v>
      </c>
      <c r="O1176" s="586">
        <f t="shared" si="159"/>
        <v>0.21879673043819484</v>
      </c>
      <c r="P1176" s="582">
        <f t="shared" si="160"/>
        <v>290.21341497273551</v>
      </c>
      <c r="Q1176" s="587">
        <f t="shared" si="161"/>
        <v>13.127803826291691</v>
      </c>
    </row>
    <row r="1177" spans="1:17">
      <c r="A1177" s="1484"/>
      <c r="B1177" s="12">
        <v>9</v>
      </c>
      <c r="C1177" s="624" t="s">
        <v>724</v>
      </c>
      <c r="D1177" s="584">
        <v>25</v>
      </c>
      <c r="E1177" s="584">
        <v>2012</v>
      </c>
      <c r="F1177" s="470">
        <f t="shared" si="157"/>
        <v>9.7459999999999987</v>
      </c>
      <c r="G1177" s="470">
        <v>1.64314</v>
      </c>
      <c r="H1177" s="470">
        <v>0.82986000000000004</v>
      </c>
      <c r="I1177" s="470">
        <v>7.2729999999999997</v>
      </c>
      <c r="J1177" s="470">
        <v>1472.33</v>
      </c>
      <c r="K1177" s="585">
        <v>7.2729999999999997</v>
      </c>
      <c r="L1177" s="470">
        <v>1472.33</v>
      </c>
      <c r="M1177" s="471">
        <f t="shared" si="158"/>
        <v>4.939789313537047E-3</v>
      </c>
      <c r="N1177" s="625">
        <v>45.234999999999999</v>
      </c>
      <c r="O1177" s="586">
        <f t="shared" si="159"/>
        <v>0.22345136959784831</v>
      </c>
      <c r="P1177" s="582">
        <f t="shared" si="160"/>
        <v>296.38735881222283</v>
      </c>
      <c r="Q1177" s="587">
        <f t="shared" si="161"/>
        <v>13.407082175870899</v>
      </c>
    </row>
    <row r="1178" spans="1:17" ht="12" thickBot="1">
      <c r="A1178" s="1566"/>
      <c r="B1178" s="40">
        <v>10</v>
      </c>
      <c r="C1178" s="639" t="s">
        <v>725</v>
      </c>
      <c r="D1178" s="664">
        <v>45</v>
      </c>
      <c r="E1178" s="664">
        <v>1990</v>
      </c>
      <c r="F1178" s="750">
        <f t="shared" si="157"/>
        <v>25.557000000000002</v>
      </c>
      <c r="G1178" s="750">
        <v>6.7991999999999999</v>
      </c>
      <c r="H1178" s="750">
        <v>7.2</v>
      </c>
      <c r="I1178" s="750">
        <v>11.5578</v>
      </c>
      <c r="J1178" s="750">
        <v>2324.8200000000002</v>
      </c>
      <c r="K1178" s="751">
        <v>11.5578</v>
      </c>
      <c r="L1178" s="750">
        <v>2324.8200000000002</v>
      </c>
      <c r="M1178" s="657">
        <f t="shared" si="158"/>
        <v>4.9714816630964977E-3</v>
      </c>
      <c r="N1178" s="658">
        <v>45.234999999999999</v>
      </c>
      <c r="O1178" s="665">
        <f t="shared" si="159"/>
        <v>0.22488497303017008</v>
      </c>
      <c r="P1178" s="666">
        <f t="shared" si="160"/>
        <v>298.28889978578985</v>
      </c>
      <c r="Q1178" s="667">
        <f t="shared" si="161"/>
        <v>13.493098381810203</v>
      </c>
    </row>
    <row r="1179" spans="1:17">
      <c r="A1179" s="1567" t="s">
        <v>276</v>
      </c>
      <c r="B1179" s="13">
        <v>1</v>
      </c>
      <c r="C1179" s="596" t="s">
        <v>351</v>
      </c>
      <c r="D1179" s="589">
        <v>30</v>
      </c>
      <c r="E1179" s="589" t="s">
        <v>37</v>
      </c>
      <c r="F1179" s="591">
        <f t="shared" si="157"/>
        <v>17.850000000000001</v>
      </c>
      <c r="G1179" s="591">
        <v>3.3996</v>
      </c>
      <c r="H1179" s="591">
        <v>4.8</v>
      </c>
      <c r="I1179" s="590">
        <v>9.6503999999999994</v>
      </c>
      <c r="J1179" s="591">
        <v>1511.9</v>
      </c>
      <c r="K1179" s="592">
        <v>9.6503999999999994</v>
      </c>
      <c r="L1179" s="591">
        <v>1511.9</v>
      </c>
      <c r="M1179" s="593">
        <f>K1179/L1179</f>
        <v>6.3829618361002701E-3</v>
      </c>
      <c r="N1179" s="672">
        <v>45.234999999999999</v>
      </c>
      <c r="O1179" s="594">
        <f t="shared" si="159"/>
        <v>0.28873327865599574</v>
      </c>
      <c r="P1179" s="594">
        <f t="shared" si="160"/>
        <v>382.97771016601621</v>
      </c>
      <c r="Q1179" s="595">
        <f t="shared" si="161"/>
        <v>17.323996719359744</v>
      </c>
    </row>
    <row r="1180" spans="1:17">
      <c r="A1180" s="1504"/>
      <c r="B1180" s="50">
        <v>2</v>
      </c>
      <c r="C1180" s="596" t="s">
        <v>726</v>
      </c>
      <c r="D1180" s="589">
        <v>60</v>
      </c>
      <c r="E1180" s="589">
        <v>1967</v>
      </c>
      <c r="F1180" s="590">
        <f t="shared" si="157"/>
        <v>36.478000000000002</v>
      </c>
      <c r="G1180" s="590">
        <v>8.7823000000000011</v>
      </c>
      <c r="H1180" s="590">
        <v>9.6</v>
      </c>
      <c r="I1180" s="590">
        <v>18.095700000000001</v>
      </c>
      <c r="J1180" s="590">
        <v>2701.09</v>
      </c>
      <c r="K1180" s="597">
        <v>18.095700000000001</v>
      </c>
      <c r="L1180" s="590">
        <v>2701.09</v>
      </c>
      <c r="M1180" s="593">
        <f>K1180/L1180</f>
        <v>6.6994065358799591E-3</v>
      </c>
      <c r="N1180" s="673">
        <v>45.234999999999999</v>
      </c>
      <c r="O1180" s="594">
        <f t="shared" si="159"/>
        <v>0.30304765465052996</v>
      </c>
      <c r="P1180" s="594">
        <f t="shared" si="160"/>
        <v>401.96439215279753</v>
      </c>
      <c r="Q1180" s="595">
        <f t="shared" si="161"/>
        <v>18.182859279031796</v>
      </c>
    </row>
    <row r="1181" spans="1:17">
      <c r="A1181" s="1504"/>
      <c r="B1181" s="14">
        <v>3</v>
      </c>
      <c r="C1181" s="675" t="s">
        <v>727</v>
      </c>
      <c r="D1181" s="589">
        <v>60</v>
      </c>
      <c r="E1181" s="589">
        <v>1974</v>
      </c>
      <c r="F1181" s="590">
        <f t="shared" si="157"/>
        <v>43.491</v>
      </c>
      <c r="G1181" s="590">
        <v>13.99502</v>
      </c>
      <c r="H1181" s="590">
        <v>9.6</v>
      </c>
      <c r="I1181" s="590">
        <v>19.895980000000002</v>
      </c>
      <c r="J1181" s="590">
        <v>2754.89</v>
      </c>
      <c r="K1181" s="597">
        <v>19.895980000000002</v>
      </c>
      <c r="L1181" s="590">
        <v>2754.89</v>
      </c>
      <c r="M1181" s="598">
        <f t="shared" ref="M1181:M1188" si="162">K1181/L1181</f>
        <v>7.2220596829637492E-3</v>
      </c>
      <c r="N1181" s="673">
        <v>45.234999999999999</v>
      </c>
      <c r="O1181" s="594">
        <f t="shared" si="159"/>
        <v>0.32668986975886521</v>
      </c>
      <c r="P1181" s="594">
        <f t="shared" si="160"/>
        <v>433.32358097782497</v>
      </c>
      <c r="Q1181" s="599">
        <f t="shared" si="161"/>
        <v>19.601392185531914</v>
      </c>
    </row>
    <row r="1182" spans="1:17">
      <c r="A1182" s="1504"/>
      <c r="B1182" s="14">
        <v>4</v>
      </c>
      <c r="C1182" s="675" t="s">
        <v>728</v>
      </c>
      <c r="D1182" s="589">
        <v>60</v>
      </c>
      <c r="E1182" s="589">
        <v>1964</v>
      </c>
      <c r="F1182" s="590">
        <f t="shared" si="157"/>
        <v>35.722819999999999</v>
      </c>
      <c r="G1182" s="590">
        <v>5.0427400000000002</v>
      </c>
      <c r="H1182" s="590">
        <v>9.52</v>
      </c>
      <c r="I1182" s="590">
        <v>21.160079999999997</v>
      </c>
      <c r="J1182" s="590">
        <v>2879.62</v>
      </c>
      <c r="K1182" s="597">
        <v>21.160079999999997</v>
      </c>
      <c r="L1182" s="590">
        <v>2879.62</v>
      </c>
      <c r="M1182" s="598">
        <f t="shared" si="162"/>
        <v>7.3482195567470699E-3</v>
      </c>
      <c r="N1182" s="673">
        <v>45.234999999999999</v>
      </c>
      <c r="O1182" s="676">
        <f t="shared" si="159"/>
        <v>0.33239671164945372</v>
      </c>
      <c r="P1182" s="594">
        <f t="shared" si="160"/>
        <v>440.89317340482421</v>
      </c>
      <c r="Q1182" s="599">
        <f t="shared" si="161"/>
        <v>19.943802698967222</v>
      </c>
    </row>
    <row r="1183" spans="1:17">
      <c r="A1183" s="1504"/>
      <c r="B1183" s="14">
        <v>5</v>
      </c>
      <c r="C1183" s="675" t="s">
        <v>729</v>
      </c>
      <c r="D1183" s="589">
        <v>45</v>
      </c>
      <c r="E1183" s="589">
        <v>1975</v>
      </c>
      <c r="F1183" s="590">
        <f t="shared" si="157"/>
        <v>28.503</v>
      </c>
      <c r="G1183" s="590">
        <v>4.1928400000000003</v>
      </c>
      <c r="H1183" s="590">
        <v>7.2</v>
      </c>
      <c r="I1183" s="590">
        <v>17.11016</v>
      </c>
      <c r="J1183" s="590">
        <v>2321.4700000000003</v>
      </c>
      <c r="K1183" s="597">
        <v>17.11016</v>
      </c>
      <c r="L1183" s="590">
        <v>2321.4700000000003</v>
      </c>
      <c r="M1183" s="598">
        <f t="shared" si="162"/>
        <v>7.37039892826528E-3</v>
      </c>
      <c r="N1183" s="673">
        <v>45.234999999999999</v>
      </c>
      <c r="O1183" s="676">
        <f t="shared" si="159"/>
        <v>0.33339999552007993</v>
      </c>
      <c r="P1183" s="594">
        <f t="shared" si="160"/>
        <v>442.22393569591679</v>
      </c>
      <c r="Q1183" s="599">
        <f t="shared" si="161"/>
        <v>20.003999731204797</v>
      </c>
    </row>
    <row r="1184" spans="1:17">
      <c r="A1184" s="1504"/>
      <c r="B1184" s="14">
        <v>6</v>
      </c>
      <c r="C1184" s="675" t="s">
        <v>730</v>
      </c>
      <c r="D1184" s="589">
        <v>40</v>
      </c>
      <c r="E1184" s="589" t="s">
        <v>37</v>
      </c>
      <c r="F1184" s="590">
        <f t="shared" si="157"/>
        <v>28.87538</v>
      </c>
      <c r="G1184" s="590">
        <v>6.7991999999999999</v>
      </c>
      <c r="H1184" s="590">
        <v>6.4</v>
      </c>
      <c r="I1184" s="590">
        <v>15.67618</v>
      </c>
      <c r="J1184" s="590">
        <v>2054.64</v>
      </c>
      <c r="K1184" s="597">
        <v>15.67618</v>
      </c>
      <c r="L1184" s="590">
        <v>2054.64</v>
      </c>
      <c r="M1184" s="598">
        <f t="shared" si="162"/>
        <v>7.6296480161974854E-3</v>
      </c>
      <c r="N1184" s="673">
        <v>45.234999999999999</v>
      </c>
      <c r="O1184" s="676">
        <f t="shared" si="159"/>
        <v>0.34512712801269324</v>
      </c>
      <c r="P1184" s="594">
        <f t="shared" si="160"/>
        <v>457.77888097184911</v>
      </c>
      <c r="Q1184" s="599">
        <f t="shared" si="161"/>
        <v>20.707627680761593</v>
      </c>
    </row>
    <row r="1185" spans="1:17">
      <c r="A1185" s="1504"/>
      <c r="B1185" s="14">
        <v>7</v>
      </c>
      <c r="C1185" s="675" t="s">
        <v>458</v>
      </c>
      <c r="D1185" s="589">
        <v>18</v>
      </c>
      <c r="E1185" s="589" t="s">
        <v>37</v>
      </c>
      <c r="F1185" s="590">
        <f t="shared" si="157"/>
        <v>12.891999999999999</v>
      </c>
      <c r="G1185" s="590">
        <v>2.5497000000000001</v>
      </c>
      <c r="H1185" s="590">
        <v>2.7840060000000002</v>
      </c>
      <c r="I1185" s="590">
        <v>7.5582940000000001</v>
      </c>
      <c r="J1185" s="590">
        <v>964.08</v>
      </c>
      <c r="K1185" s="597">
        <v>7.5582940000000001</v>
      </c>
      <c r="L1185" s="590">
        <v>964.08</v>
      </c>
      <c r="M1185" s="598">
        <f t="shared" si="162"/>
        <v>7.8399033275246867E-3</v>
      </c>
      <c r="N1185" s="673">
        <v>45.234999999999999</v>
      </c>
      <c r="O1185" s="676">
        <f t="shared" si="159"/>
        <v>0.35463802702057917</v>
      </c>
      <c r="P1185" s="594">
        <f t="shared" si="160"/>
        <v>470.39419965148119</v>
      </c>
      <c r="Q1185" s="599">
        <f t="shared" si="161"/>
        <v>21.278281621234751</v>
      </c>
    </row>
    <row r="1186" spans="1:17">
      <c r="A1186" s="1504"/>
      <c r="B1186" s="14">
        <v>8</v>
      </c>
      <c r="C1186" s="675" t="s">
        <v>731</v>
      </c>
      <c r="D1186" s="589">
        <v>60</v>
      </c>
      <c r="E1186" s="589">
        <v>1971</v>
      </c>
      <c r="F1186" s="590">
        <f t="shared" si="157"/>
        <v>37</v>
      </c>
      <c r="G1186" s="590">
        <v>5.9493</v>
      </c>
      <c r="H1186" s="590">
        <v>9.6</v>
      </c>
      <c r="I1186" s="590">
        <v>21.450700000000001</v>
      </c>
      <c r="J1186" s="590">
        <v>2697.13</v>
      </c>
      <c r="K1186" s="597">
        <v>21.450700000000001</v>
      </c>
      <c r="L1186" s="590">
        <v>2697.13</v>
      </c>
      <c r="M1186" s="598">
        <f t="shared" si="162"/>
        <v>7.9531576156877861E-3</v>
      </c>
      <c r="N1186" s="673">
        <v>45.234999999999999</v>
      </c>
      <c r="O1186" s="676">
        <f t="shared" si="159"/>
        <v>0.35976108474563701</v>
      </c>
      <c r="P1186" s="594">
        <f t="shared" si="160"/>
        <v>477.18945694126717</v>
      </c>
      <c r="Q1186" s="599">
        <f t="shared" si="161"/>
        <v>21.585665084738221</v>
      </c>
    </row>
    <row r="1187" spans="1:17">
      <c r="A1187" s="1504"/>
      <c r="B1187" s="14">
        <v>9</v>
      </c>
      <c r="C1187" s="675" t="s">
        <v>732</v>
      </c>
      <c r="D1187" s="589">
        <v>75</v>
      </c>
      <c r="E1187" s="589" t="s">
        <v>37</v>
      </c>
      <c r="F1187" s="590">
        <f t="shared" si="157"/>
        <v>51.684000000000005</v>
      </c>
      <c r="G1187" s="590">
        <v>7.7057600000000006</v>
      </c>
      <c r="H1187" s="590">
        <v>12</v>
      </c>
      <c r="I1187" s="590">
        <v>31.978240000000003</v>
      </c>
      <c r="J1187" s="590">
        <v>4020.7000000000003</v>
      </c>
      <c r="K1187" s="597">
        <v>31.978240000000003</v>
      </c>
      <c r="L1187" s="590">
        <v>4020.7000000000003</v>
      </c>
      <c r="M1187" s="598">
        <f t="shared" si="162"/>
        <v>7.9534011490536485E-3</v>
      </c>
      <c r="N1187" s="673">
        <v>45.234999999999999</v>
      </c>
      <c r="O1187" s="676">
        <f t="shared" si="159"/>
        <v>0.35977210097744178</v>
      </c>
      <c r="P1187" s="594">
        <f t="shared" si="160"/>
        <v>477.20406894321894</v>
      </c>
      <c r="Q1187" s="599">
        <f t="shared" si="161"/>
        <v>21.586326058646506</v>
      </c>
    </row>
    <row r="1188" spans="1:17" ht="12" thickBot="1">
      <c r="A1188" s="1568"/>
      <c r="B1188" s="16">
        <v>10</v>
      </c>
      <c r="C1188" s="677" t="s">
        <v>456</v>
      </c>
      <c r="D1188" s="678">
        <v>44</v>
      </c>
      <c r="E1188" s="678">
        <v>1988</v>
      </c>
      <c r="F1188" s="727">
        <f t="shared" si="157"/>
        <v>30.341999999999999</v>
      </c>
      <c r="G1188" s="727">
        <v>4.7027800000000006</v>
      </c>
      <c r="H1188" s="727">
        <v>7.04</v>
      </c>
      <c r="I1188" s="727">
        <v>18.599219999999999</v>
      </c>
      <c r="J1188" s="727">
        <v>2317.52</v>
      </c>
      <c r="K1188" s="728">
        <v>18.599219999999999</v>
      </c>
      <c r="L1188" s="727">
        <v>2317.52</v>
      </c>
      <c r="M1188" s="681">
        <f t="shared" si="162"/>
        <v>8.0254841382167135E-3</v>
      </c>
      <c r="N1188" s="679">
        <v>45.234999999999999</v>
      </c>
      <c r="O1188" s="682">
        <f t="shared" si="159"/>
        <v>0.36303277499223302</v>
      </c>
      <c r="P1188" s="682">
        <f t="shared" si="160"/>
        <v>481.5290482930028</v>
      </c>
      <c r="Q1188" s="683">
        <f t="shared" si="161"/>
        <v>21.781966499533979</v>
      </c>
    </row>
    <row r="1189" spans="1:17">
      <c r="A1189" s="1569" t="s">
        <v>277</v>
      </c>
      <c r="B1189" s="75">
        <v>1</v>
      </c>
      <c r="C1189" s="640" t="s">
        <v>733</v>
      </c>
      <c r="D1189" s="684">
        <v>34</v>
      </c>
      <c r="E1189" s="684" t="s">
        <v>37</v>
      </c>
      <c r="F1189" s="474">
        <f t="shared" si="157"/>
        <v>27.467999999999996</v>
      </c>
      <c r="G1189" s="474">
        <v>3.9662000000000002</v>
      </c>
      <c r="H1189" s="474">
        <v>0.33</v>
      </c>
      <c r="I1189" s="474">
        <v>23.171799999999998</v>
      </c>
      <c r="J1189" s="474">
        <v>1753.64</v>
      </c>
      <c r="K1189" s="600">
        <v>23.171799999999998</v>
      </c>
      <c r="L1189" s="601">
        <v>1753.64</v>
      </c>
      <c r="M1189" s="602">
        <f>K1189/L1189</f>
        <v>1.3213544399078486E-2</v>
      </c>
      <c r="N1189" s="643">
        <v>45.234999999999999</v>
      </c>
      <c r="O1189" s="603">
        <f>M1189*N1189</f>
        <v>0.59771468089231528</v>
      </c>
      <c r="P1189" s="603">
        <f>M1189*60*1000</f>
        <v>792.81266394470913</v>
      </c>
      <c r="Q1189" s="604">
        <f>P1189*N1189/1000</f>
        <v>35.862880853538918</v>
      </c>
    </row>
    <row r="1190" spans="1:17">
      <c r="A1190" s="1409"/>
      <c r="B1190" s="70">
        <v>2</v>
      </c>
      <c r="C1190" s="642" t="s">
        <v>734</v>
      </c>
      <c r="D1190" s="687">
        <v>75</v>
      </c>
      <c r="E1190" s="687" t="s">
        <v>37</v>
      </c>
      <c r="F1190" s="476">
        <f t="shared" si="157"/>
        <v>74.304000000000002</v>
      </c>
      <c r="G1190" s="476">
        <v>8.9545460000000006</v>
      </c>
      <c r="H1190" s="476">
        <v>12</v>
      </c>
      <c r="I1190" s="476">
        <v>53.349453999999994</v>
      </c>
      <c r="J1190" s="476">
        <v>4025.06</v>
      </c>
      <c r="K1190" s="605">
        <v>53.349453999999994</v>
      </c>
      <c r="L1190" s="476">
        <v>4025.06</v>
      </c>
      <c r="M1190" s="475">
        <f t="shared" ref="M1190:M1198" si="163">K1190/L1190</f>
        <v>1.3254325152916973E-2</v>
      </c>
      <c r="N1190" s="652">
        <v>45.234999999999999</v>
      </c>
      <c r="O1190" s="477">
        <f t="shared" ref="O1190:O1198" si="164">M1190*N1190</f>
        <v>0.59955939829219929</v>
      </c>
      <c r="P1190" s="603">
        <f t="shared" ref="P1190:P1198" si="165">M1190*60*1000</f>
        <v>795.25950917501837</v>
      </c>
      <c r="Q1190" s="478">
        <f t="shared" ref="Q1190:Q1198" si="166">P1190*N1190/1000</f>
        <v>35.973563897531953</v>
      </c>
    </row>
    <row r="1191" spans="1:17">
      <c r="A1191" s="1409"/>
      <c r="B1191" s="70">
        <v>3</v>
      </c>
      <c r="C1191" s="642" t="s">
        <v>735</v>
      </c>
      <c r="D1191" s="687">
        <v>80</v>
      </c>
      <c r="E1191" s="687">
        <v>1981</v>
      </c>
      <c r="F1191" s="476">
        <f t="shared" si="157"/>
        <v>71.56</v>
      </c>
      <c r="G1191" s="476">
        <v>6.4025800000000004</v>
      </c>
      <c r="H1191" s="476">
        <v>11.84</v>
      </c>
      <c r="I1191" s="476">
        <v>53.317420000000006</v>
      </c>
      <c r="J1191" s="476">
        <v>4002.6600000000003</v>
      </c>
      <c r="K1191" s="605">
        <v>53.317420000000006</v>
      </c>
      <c r="L1191" s="476">
        <v>4002.6600000000003</v>
      </c>
      <c r="M1191" s="475">
        <f t="shared" si="163"/>
        <v>1.3320496869581729E-2</v>
      </c>
      <c r="N1191" s="652">
        <v>45.234999999999999</v>
      </c>
      <c r="O1191" s="477">
        <f t="shared" si="164"/>
        <v>0.60255267589552952</v>
      </c>
      <c r="P1191" s="603">
        <f t="shared" si="165"/>
        <v>799.22981217490371</v>
      </c>
      <c r="Q1191" s="478">
        <f t="shared" si="166"/>
        <v>36.153160553731766</v>
      </c>
    </row>
    <row r="1192" spans="1:17">
      <c r="A1192" s="1409"/>
      <c r="B1192" s="70">
        <v>4</v>
      </c>
      <c r="C1192" s="642" t="s">
        <v>457</v>
      </c>
      <c r="D1192" s="687">
        <v>45</v>
      </c>
      <c r="E1192" s="687">
        <v>1978</v>
      </c>
      <c r="F1192" s="476">
        <f t="shared" si="157"/>
        <v>43.194000000000003</v>
      </c>
      <c r="G1192" s="476">
        <v>4.7027800000000006</v>
      </c>
      <c r="H1192" s="476">
        <v>7.2</v>
      </c>
      <c r="I1192" s="476">
        <v>31.291219999999999</v>
      </c>
      <c r="J1192" s="476">
        <v>2341.44</v>
      </c>
      <c r="K1192" s="605">
        <v>31.291219999999999</v>
      </c>
      <c r="L1192" s="476">
        <v>2341.44</v>
      </c>
      <c r="M1192" s="475">
        <f t="shared" si="163"/>
        <v>1.3364092182588492E-2</v>
      </c>
      <c r="N1192" s="652">
        <v>45.234999999999999</v>
      </c>
      <c r="O1192" s="477">
        <f t="shared" si="164"/>
        <v>0.60452470987939044</v>
      </c>
      <c r="P1192" s="603">
        <f t="shared" si="165"/>
        <v>801.84553095530953</v>
      </c>
      <c r="Q1192" s="478">
        <f t="shared" si="166"/>
        <v>36.271482592763419</v>
      </c>
    </row>
    <row r="1193" spans="1:17">
      <c r="A1193" s="1409"/>
      <c r="B1193" s="70">
        <v>5</v>
      </c>
      <c r="C1193" s="642" t="s">
        <v>736</v>
      </c>
      <c r="D1193" s="687">
        <v>18</v>
      </c>
      <c r="E1193" s="687">
        <v>1976</v>
      </c>
      <c r="F1193" s="476">
        <f t="shared" si="157"/>
        <v>15.058</v>
      </c>
      <c r="G1193" s="476">
        <v>1.47316</v>
      </c>
      <c r="H1193" s="476">
        <v>2.88</v>
      </c>
      <c r="I1193" s="476">
        <v>10.704839999999999</v>
      </c>
      <c r="J1193" s="476">
        <v>792.5</v>
      </c>
      <c r="K1193" s="605">
        <v>10.704839999999999</v>
      </c>
      <c r="L1193" s="476">
        <v>792.5</v>
      </c>
      <c r="M1193" s="475">
        <f t="shared" si="163"/>
        <v>1.3507684542586749E-2</v>
      </c>
      <c r="N1193" s="652">
        <v>45.234999999999999</v>
      </c>
      <c r="O1193" s="477">
        <f t="shared" si="164"/>
        <v>0.61102011028391157</v>
      </c>
      <c r="P1193" s="603">
        <f t="shared" si="165"/>
        <v>810.46107255520496</v>
      </c>
      <c r="Q1193" s="478">
        <f t="shared" si="166"/>
        <v>36.661206617034694</v>
      </c>
    </row>
    <row r="1194" spans="1:17">
      <c r="A1194" s="1409"/>
      <c r="B1194" s="70">
        <v>6</v>
      </c>
      <c r="C1194" s="642" t="s">
        <v>737</v>
      </c>
      <c r="D1194" s="687">
        <v>45</v>
      </c>
      <c r="E1194" s="687">
        <v>1986</v>
      </c>
      <c r="F1194" s="476">
        <f t="shared" si="157"/>
        <v>44.284000000000006</v>
      </c>
      <c r="G1194" s="476">
        <v>4.9294200000000004</v>
      </c>
      <c r="H1194" s="476">
        <v>7.12</v>
      </c>
      <c r="I1194" s="476">
        <v>32.234580000000001</v>
      </c>
      <c r="J1194" s="476">
        <v>2341.9299999999998</v>
      </c>
      <c r="K1194" s="605">
        <v>32.234580000000001</v>
      </c>
      <c r="L1194" s="476">
        <v>2341.9299999999998</v>
      </c>
      <c r="M1194" s="475">
        <f t="shared" si="163"/>
        <v>1.3764109089511643E-2</v>
      </c>
      <c r="N1194" s="652">
        <v>45.234999999999999</v>
      </c>
      <c r="O1194" s="477">
        <f t="shared" si="164"/>
        <v>0.6226194746640592</v>
      </c>
      <c r="P1194" s="603">
        <f t="shared" si="165"/>
        <v>825.84654537069855</v>
      </c>
      <c r="Q1194" s="478">
        <f t="shared" si="166"/>
        <v>37.357168479843544</v>
      </c>
    </row>
    <row r="1195" spans="1:17">
      <c r="A1195" s="1409"/>
      <c r="B1195" s="70">
        <v>7</v>
      </c>
      <c r="C1195" s="642" t="s">
        <v>738</v>
      </c>
      <c r="D1195" s="687">
        <v>45</v>
      </c>
      <c r="E1195" s="687">
        <v>1991</v>
      </c>
      <c r="F1195" s="476">
        <f t="shared" si="157"/>
        <v>44.335000000000001</v>
      </c>
      <c r="G1195" s="476">
        <v>5.0994000000000002</v>
      </c>
      <c r="H1195" s="476">
        <v>7.2</v>
      </c>
      <c r="I1195" s="476">
        <v>32.035600000000002</v>
      </c>
      <c r="J1195" s="476">
        <v>2325.7000000000003</v>
      </c>
      <c r="K1195" s="605">
        <v>32.035600000000002</v>
      </c>
      <c r="L1195" s="476">
        <v>2325.7000000000003</v>
      </c>
      <c r="M1195" s="475">
        <f t="shared" si="163"/>
        <v>1.3774605495119748E-2</v>
      </c>
      <c r="N1195" s="652">
        <v>45.234999999999999</v>
      </c>
      <c r="O1195" s="477">
        <f t="shared" si="164"/>
        <v>0.62309427957174179</v>
      </c>
      <c r="P1195" s="603">
        <f t="shared" si="165"/>
        <v>826.47632970718485</v>
      </c>
      <c r="Q1195" s="478">
        <f t="shared" si="166"/>
        <v>37.385656774304508</v>
      </c>
    </row>
    <row r="1196" spans="1:17">
      <c r="A1196" s="1409"/>
      <c r="B1196" s="70">
        <v>8</v>
      </c>
      <c r="C1196" s="642" t="s">
        <v>739</v>
      </c>
      <c r="D1196" s="687">
        <v>38</v>
      </c>
      <c r="E1196" s="687">
        <v>1986</v>
      </c>
      <c r="F1196" s="476">
        <f t="shared" si="157"/>
        <v>38.234000000000002</v>
      </c>
      <c r="G1196" s="476">
        <v>3.6262400000000001</v>
      </c>
      <c r="H1196" s="476">
        <v>6.08</v>
      </c>
      <c r="I1196" s="476">
        <v>28.527760000000001</v>
      </c>
      <c r="J1196" s="476">
        <v>2058.4</v>
      </c>
      <c r="K1196" s="605">
        <v>28.527760000000001</v>
      </c>
      <c r="L1196" s="476">
        <v>2058.4</v>
      </c>
      <c r="M1196" s="475">
        <f t="shared" si="163"/>
        <v>1.3859191605130198E-2</v>
      </c>
      <c r="N1196" s="652">
        <v>45.234999999999999</v>
      </c>
      <c r="O1196" s="477">
        <f t="shared" si="164"/>
        <v>0.62692053225806443</v>
      </c>
      <c r="P1196" s="603">
        <f t="shared" si="165"/>
        <v>831.55149630781193</v>
      </c>
      <c r="Q1196" s="478">
        <f t="shared" si="166"/>
        <v>37.61523193548387</v>
      </c>
    </row>
    <row r="1197" spans="1:17">
      <c r="A1197" s="1409"/>
      <c r="B1197" s="70">
        <v>9</v>
      </c>
      <c r="C1197" s="642" t="s">
        <v>740</v>
      </c>
      <c r="D1197" s="687">
        <v>20</v>
      </c>
      <c r="E1197" s="687" t="s">
        <v>37</v>
      </c>
      <c r="F1197" s="476">
        <f t="shared" si="157"/>
        <v>23.423000000000002</v>
      </c>
      <c r="G1197" s="476">
        <v>1.9264400000000002</v>
      </c>
      <c r="H1197" s="476">
        <v>3.2</v>
      </c>
      <c r="I1197" s="476">
        <v>18.296559999999999</v>
      </c>
      <c r="J1197" s="476">
        <v>1300.69</v>
      </c>
      <c r="K1197" s="605">
        <v>18.296559999999999</v>
      </c>
      <c r="L1197" s="476">
        <v>1300.69</v>
      </c>
      <c r="M1197" s="475">
        <f t="shared" si="163"/>
        <v>1.4066810692786135E-2</v>
      </c>
      <c r="N1197" s="652">
        <v>45.234999999999999</v>
      </c>
      <c r="O1197" s="477">
        <f t="shared" si="164"/>
        <v>0.63631218168818082</v>
      </c>
      <c r="P1197" s="603">
        <f t="shared" si="165"/>
        <v>844.00864156716807</v>
      </c>
      <c r="Q1197" s="478">
        <f t="shared" si="166"/>
        <v>38.178730901290848</v>
      </c>
    </row>
    <row r="1198" spans="1:17" ht="12" thickBot="1">
      <c r="A1198" s="1471"/>
      <c r="B1198" s="71">
        <v>10</v>
      </c>
      <c r="C1198" s="644" t="s">
        <v>741</v>
      </c>
      <c r="D1198" s="690">
        <v>30</v>
      </c>
      <c r="E1198" s="690">
        <v>1987</v>
      </c>
      <c r="F1198" s="709">
        <f t="shared" si="157"/>
        <v>30.231000000000002</v>
      </c>
      <c r="G1198" s="709">
        <v>4.0795200000000005</v>
      </c>
      <c r="H1198" s="709">
        <v>4.8</v>
      </c>
      <c r="I1198" s="709">
        <v>21.351480000000002</v>
      </c>
      <c r="J1198" s="709">
        <v>1515.9</v>
      </c>
      <c r="K1198" s="729">
        <v>21.351480000000002</v>
      </c>
      <c r="L1198" s="709">
        <v>1515.9</v>
      </c>
      <c r="M1198" s="659">
        <f t="shared" si="163"/>
        <v>1.4085018800712449E-2</v>
      </c>
      <c r="N1198" s="660">
        <v>45.234999999999999</v>
      </c>
      <c r="O1198" s="645">
        <f t="shared" si="164"/>
        <v>0.63713582545022762</v>
      </c>
      <c r="P1198" s="645">
        <f t="shared" si="165"/>
        <v>845.10112804274695</v>
      </c>
      <c r="Q1198" s="646">
        <f t="shared" si="166"/>
        <v>38.228149527013656</v>
      </c>
    </row>
    <row r="1199" spans="1:17">
      <c r="A1199" s="1470" t="s">
        <v>285</v>
      </c>
      <c r="B1199" s="17">
        <v>1</v>
      </c>
      <c r="C1199" s="606" t="s">
        <v>742</v>
      </c>
      <c r="D1199" s="607">
        <v>36</v>
      </c>
      <c r="E1199" s="607" t="s">
        <v>37</v>
      </c>
      <c r="F1199" s="552">
        <f t="shared" si="157"/>
        <v>43.278000000000006</v>
      </c>
      <c r="G1199" s="552">
        <v>3.5695800000000002</v>
      </c>
      <c r="H1199" s="552">
        <v>5.5680120000000004</v>
      </c>
      <c r="I1199" s="552">
        <v>34.140408000000001</v>
      </c>
      <c r="J1199" s="552">
        <v>2009.0800000000002</v>
      </c>
      <c r="K1199" s="608">
        <v>34.140408000000001</v>
      </c>
      <c r="L1199" s="609">
        <v>2009.0800000000002</v>
      </c>
      <c r="M1199" s="610">
        <f>K1199/L1199</f>
        <v>1.6993055527903318E-2</v>
      </c>
      <c r="N1199" s="581">
        <v>45.234999999999999</v>
      </c>
      <c r="O1199" s="611">
        <f>M1199*N1199</f>
        <v>0.7686808668047066</v>
      </c>
      <c r="P1199" s="611">
        <f>M1199*60*1000</f>
        <v>1019.5833316741991</v>
      </c>
      <c r="Q1199" s="612">
        <f>P1199*N1199/1000</f>
        <v>46.120852008282398</v>
      </c>
    </row>
    <row r="1200" spans="1:17">
      <c r="A1200" s="1411"/>
      <c r="B1200" s="18">
        <v>2</v>
      </c>
      <c r="C1200" s="648" t="s">
        <v>743</v>
      </c>
      <c r="D1200" s="695">
        <v>9</v>
      </c>
      <c r="E1200" s="695" t="s">
        <v>37</v>
      </c>
      <c r="F1200" s="480">
        <f t="shared" si="157"/>
        <v>9.1170000000000009</v>
      </c>
      <c r="G1200" s="480">
        <v>0</v>
      </c>
      <c r="H1200" s="480">
        <v>0</v>
      </c>
      <c r="I1200" s="480">
        <v>9.1170000000000009</v>
      </c>
      <c r="J1200" s="480">
        <v>513.61</v>
      </c>
      <c r="K1200" s="614">
        <v>9.1170000000000009</v>
      </c>
      <c r="L1200" s="480">
        <v>513.61</v>
      </c>
      <c r="M1200" s="479">
        <f t="shared" ref="M1200:M1207" si="167">K1200/L1200</f>
        <v>1.775082260859407E-2</v>
      </c>
      <c r="N1200" s="653">
        <v>45.234999999999999</v>
      </c>
      <c r="O1200" s="481">
        <f t="shared" ref="O1200:O1207" si="168">M1200*N1200</f>
        <v>0.80295846069975274</v>
      </c>
      <c r="P1200" s="611">
        <f t="shared" ref="P1200:P1207" si="169">M1200*60*1000</f>
        <v>1065.0493565156441</v>
      </c>
      <c r="Q1200" s="482">
        <f t="shared" ref="Q1200:Q1207" si="170">P1200*N1200/1000</f>
        <v>48.177507641985159</v>
      </c>
    </row>
    <row r="1201" spans="1:17">
      <c r="A1201" s="1411"/>
      <c r="B1201" s="18">
        <v>3</v>
      </c>
      <c r="C1201" s="648" t="s">
        <v>744</v>
      </c>
      <c r="D1201" s="695">
        <v>8</v>
      </c>
      <c r="E1201" s="695">
        <v>1982</v>
      </c>
      <c r="F1201" s="480">
        <f t="shared" si="157"/>
        <v>10.600999999999999</v>
      </c>
      <c r="G1201" s="480">
        <v>1.5320859999999998</v>
      </c>
      <c r="H1201" s="480">
        <v>1.28</v>
      </c>
      <c r="I1201" s="480">
        <v>7.7889140000000001</v>
      </c>
      <c r="J1201" s="480">
        <v>427.72</v>
      </c>
      <c r="K1201" s="614">
        <v>7.7889140000000001</v>
      </c>
      <c r="L1201" s="480">
        <v>427.72</v>
      </c>
      <c r="M1201" s="479">
        <f t="shared" si="167"/>
        <v>1.8210310483493874E-2</v>
      </c>
      <c r="N1201" s="653">
        <v>45.234999999999999</v>
      </c>
      <c r="O1201" s="481">
        <f t="shared" si="168"/>
        <v>0.82374339472084535</v>
      </c>
      <c r="P1201" s="611">
        <f t="shared" si="169"/>
        <v>1092.6186290096325</v>
      </c>
      <c r="Q1201" s="482">
        <f t="shared" si="170"/>
        <v>49.424603683250723</v>
      </c>
    </row>
    <row r="1202" spans="1:17">
      <c r="A1202" s="1412"/>
      <c r="B1202" s="18">
        <v>4</v>
      </c>
      <c r="C1202" s="648" t="s">
        <v>745</v>
      </c>
      <c r="D1202" s="695">
        <v>95</v>
      </c>
      <c r="E1202" s="695">
        <v>1983</v>
      </c>
      <c r="F1202" s="480">
        <f t="shared" si="157"/>
        <v>72.881</v>
      </c>
      <c r="G1202" s="480">
        <v>6.8853229999999996</v>
      </c>
      <c r="H1202" s="480">
        <v>0.75</v>
      </c>
      <c r="I1202" s="480">
        <v>65.245677000000001</v>
      </c>
      <c r="J1202" s="480">
        <v>3490.14</v>
      </c>
      <c r="K1202" s="614">
        <v>65.245677000000001</v>
      </c>
      <c r="L1202" s="480">
        <v>3490.14</v>
      </c>
      <c r="M1202" s="479">
        <f t="shared" si="167"/>
        <v>1.869428647561416E-2</v>
      </c>
      <c r="N1202" s="653">
        <v>45.234999999999999</v>
      </c>
      <c r="O1202" s="481">
        <f t="shared" si="168"/>
        <v>0.84563604872440656</v>
      </c>
      <c r="P1202" s="611">
        <f t="shared" si="169"/>
        <v>1121.6571885368496</v>
      </c>
      <c r="Q1202" s="482">
        <f t="shared" si="170"/>
        <v>50.738162923464394</v>
      </c>
    </row>
    <row r="1203" spans="1:17">
      <c r="A1203" s="1412"/>
      <c r="B1203" s="18">
        <v>5</v>
      </c>
      <c r="C1203" s="648" t="s">
        <v>746</v>
      </c>
      <c r="D1203" s="695">
        <v>120</v>
      </c>
      <c r="E1203" s="695">
        <v>1987</v>
      </c>
      <c r="F1203" s="480">
        <f t="shared" si="157"/>
        <v>79.69</v>
      </c>
      <c r="G1203" s="480">
        <v>0</v>
      </c>
      <c r="H1203" s="480">
        <v>0</v>
      </c>
      <c r="I1203" s="480">
        <v>79.69</v>
      </c>
      <c r="J1203" s="480">
        <v>4260.09</v>
      </c>
      <c r="K1203" s="614">
        <v>79.69</v>
      </c>
      <c r="L1203" s="480">
        <v>4260.09</v>
      </c>
      <c r="M1203" s="479">
        <f t="shared" si="167"/>
        <v>1.8706177569018493E-2</v>
      </c>
      <c r="N1203" s="653">
        <v>45.234999999999999</v>
      </c>
      <c r="O1203" s="481">
        <f t="shared" si="168"/>
        <v>0.84617394233455157</v>
      </c>
      <c r="P1203" s="611">
        <f t="shared" si="169"/>
        <v>1122.3706541411095</v>
      </c>
      <c r="Q1203" s="482">
        <f t="shared" si="170"/>
        <v>50.770436540073092</v>
      </c>
    </row>
    <row r="1204" spans="1:17">
      <c r="A1204" s="1412"/>
      <c r="B1204" s="18">
        <v>6</v>
      </c>
      <c r="C1204" s="648" t="s">
        <v>329</v>
      </c>
      <c r="D1204" s="695">
        <v>62</v>
      </c>
      <c r="E1204" s="695">
        <v>1981</v>
      </c>
      <c r="F1204" s="480">
        <f t="shared" si="157"/>
        <v>32.32</v>
      </c>
      <c r="G1204" s="480">
        <v>0</v>
      </c>
      <c r="H1204" s="480">
        <v>0</v>
      </c>
      <c r="I1204" s="480">
        <v>32.32</v>
      </c>
      <c r="J1204" s="480">
        <v>1718.54</v>
      </c>
      <c r="K1204" s="614">
        <v>32.32</v>
      </c>
      <c r="L1204" s="480">
        <v>1718.54</v>
      </c>
      <c r="M1204" s="479">
        <f t="shared" si="167"/>
        <v>1.8806661468455783E-2</v>
      </c>
      <c r="N1204" s="653">
        <v>45.234999999999999</v>
      </c>
      <c r="O1204" s="481">
        <f t="shared" si="168"/>
        <v>0.85071933152559731</v>
      </c>
      <c r="P1204" s="611">
        <f t="shared" si="169"/>
        <v>1128.3996881073469</v>
      </c>
      <c r="Q1204" s="482">
        <f t="shared" si="170"/>
        <v>51.043159891535844</v>
      </c>
    </row>
    <row r="1205" spans="1:17">
      <c r="A1205" s="1412"/>
      <c r="B1205" s="18">
        <v>7</v>
      </c>
      <c r="C1205" s="648" t="s">
        <v>460</v>
      </c>
      <c r="D1205" s="695">
        <v>22</v>
      </c>
      <c r="E1205" s="695">
        <v>1990</v>
      </c>
      <c r="F1205" s="480">
        <f t="shared" si="157"/>
        <v>34.150999999999996</v>
      </c>
      <c r="G1205" s="480">
        <v>3.5695800000000002</v>
      </c>
      <c r="H1205" s="480">
        <v>3.52</v>
      </c>
      <c r="I1205" s="480">
        <v>27.061419999999998</v>
      </c>
      <c r="J1205" s="480">
        <v>1434.92</v>
      </c>
      <c r="K1205" s="614">
        <v>27.061419999999998</v>
      </c>
      <c r="L1205" s="480">
        <v>1434.92</v>
      </c>
      <c r="M1205" s="479">
        <f t="shared" si="167"/>
        <v>1.8859183787249462E-2</v>
      </c>
      <c r="N1205" s="653">
        <v>45.234999999999999</v>
      </c>
      <c r="O1205" s="481">
        <f t="shared" si="168"/>
        <v>0.85309517861622941</v>
      </c>
      <c r="P1205" s="611">
        <f t="shared" si="169"/>
        <v>1131.5510272349675</v>
      </c>
      <c r="Q1205" s="482">
        <f t="shared" si="170"/>
        <v>51.185710716973752</v>
      </c>
    </row>
    <row r="1206" spans="1:17">
      <c r="A1206" s="1412"/>
      <c r="B1206" s="18">
        <v>8</v>
      </c>
      <c r="C1206" s="648" t="s">
        <v>459</v>
      </c>
      <c r="D1206" s="695">
        <v>57</v>
      </c>
      <c r="E1206" s="695">
        <v>1987</v>
      </c>
      <c r="F1206" s="480">
        <f t="shared" si="157"/>
        <v>43.796999999999997</v>
      </c>
      <c r="G1206" s="480">
        <v>3.3996</v>
      </c>
      <c r="H1206" s="480">
        <v>7.36</v>
      </c>
      <c r="I1206" s="480">
        <v>33.037399999999998</v>
      </c>
      <c r="J1206" s="480">
        <v>1659.41</v>
      </c>
      <c r="K1206" s="614">
        <v>33.037399999999998</v>
      </c>
      <c r="L1206" s="480">
        <v>1659.41</v>
      </c>
      <c r="M1206" s="479">
        <f t="shared" si="167"/>
        <v>1.9909124327321153E-2</v>
      </c>
      <c r="N1206" s="653">
        <v>45.234999999999999</v>
      </c>
      <c r="O1206" s="481">
        <f t="shared" si="168"/>
        <v>0.90058923894637233</v>
      </c>
      <c r="P1206" s="611">
        <f t="shared" si="169"/>
        <v>1194.5474596392692</v>
      </c>
      <c r="Q1206" s="482">
        <f t="shared" si="170"/>
        <v>54.035354336782333</v>
      </c>
    </row>
    <row r="1207" spans="1:17">
      <c r="A1207" s="1412"/>
      <c r="B1207" s="18">
        <v>9</v>
      </c>
      <c r="C1207" s="698" t="s">
        <v>747</v>
      </c>
      <c r="D1207" s="695">
        <v>8</v>
      </c>
      <c r="E1207" s="695">
        <v>1955</v>
      </c>
      <c r="F1207" s="648">
        <f t="shared" si="157"/>
        <v>9.120000000000001</v>
      </c>
      <c r="G1207" s="648">
        <v>0</v>
      </c>
      <c r="H1207" s="648">
        <v>0</v>
      </c>
      <c r="I1207" s="648">
        <v>9.120000000000001</v>
      </c>
      <c r="J1207" s="648">
        <v>365.48</v>
      </c>
      <c r="K1207" s="648">
        <v>9.120000000000001</v>
      </c>
      <c r="L1207" s="648">
        <v>365.48</v>
      </c>
      <c r="M1207" s="479">
        <f t="shared" si="167"/>
        <v>2.4953485826857833E-2</v>
      </c>
      <c r="N1207" s="653">
        <v>45.234999999999999</v>
      </c>
      <c r="O1207" s="481">
        <f t="shared" si="168"/>
        <v>1.1287709313779142</v>
      </c>
      <c r="P1207" s="611">
        <f t="shared" si="169"/>
        <v>1497.2091496114699</v>
      </c>
      <c r="Q1207" s="482">
        <f t="shared" si="170"/>
        <v>67.726255882674849</v>
      </c>
    </row>
    <row r="1208" spans="1:17" ht="12" thickBot="1">
      <c r="A1208" s="1413"/>
      <c r="B1208" s="19">
        <v>10</v>
      </c>
      <c r="C1208" s="699"/>
      <c r="D1208" s="700"/>
      <c r="E1208" s="700"/>
      <c r="F1208" s="649"/>
      <c r="G1208" s="649"/>
      <c r="H1208" s="649"/>
      <c r="I1208" s="649"/>
      <c r="J1208" s="649"/>
      <c r="K1208" s="649"/>
      <c r="L1208" s="649"/>
      <c r="M1208" s="654"/>
      <c r="N1208" s="649"/>
      <c r="O1208" s="650"/>
      <c r="P1208" s="650"/>
      <c r="Q1208" s="651"/>
    </row>
    <row r="1210" spans="1:17" ht="15">
      <c r="A1210" s="1419" t="s">
        <v>330</v>
      </c>
      <c r="B1210" s="1419"/>
      <c r="C1210" s="1419"/>
      <c r="D1210" s="1419"/>
      <c r="E1210" s="1419"/>
      <c r="F1210" s="1419"/>
      <c r="G1210" s="1419"/>
      <c r="H1210" s="1419"/>
      <c r="I1210" s="1419"/>
      <c r="J1210" s="1419"/>
      <c r="K1210" s="1419"/>
      <c r="L1210" s="1419"/>
      <c r="M1210" s="1419"/>
      <c r="N1210" s="1419"/>
      <c r="O1210" s="1419"/>
      <c r="P1210" s="1419"/>
      <c r="Q1210" s="1419"/>
    </row>
    <row r="1211" spans="1:17" ht="13.5" thickBot="1">
      <c r="A1211" s="747"/>
      <c r="B1211" s="747"/>
      <c r="C1211" s="747"/>
      <c r="D1211" s="747"/>
      <c r="E1211" s="1420" t="s">
        <v>323</v>
      </c>
      <c r="F1211" s="1420"/>
      <c r="G1211" s="1420"/>
      <c r="H1211" s="1420"/>
      <c r="I1211" s="747">
        <v>4.9000000000000004</v>
      </c>
      <c r="J1211" s="747" t="s">
        <v>322</v>
      </c>
      <c r="K1211" s="747" t="s">
        <v>324</v>
      </c>
      <c r="L1211" s="748">
        <v>393</v>
      </c>
      <c r="M1211" s="747"/>
      <c r="N1211" s="747"/>
      <c r="O1211" s="747"/>
      <c r="P1211" s="747"/>
      <c r="Q1211" s="747"/>
    </row>
    <row r="1212" spans="1:17">
      <c r="A1212" s="1421" t="s">
        <v>1</v>
      </c>
      <c r="B1212" s="1423" t="s">
        <v>0</v>
      </c>
      <c r="C1212" s="1425" t="s">
        <v>2</v>
      </c>
      <c r="D1212" s="1425" t="s">
        <v>3</v>
      </c>
      <c r="E1212" s="1425" t="s">
        <v>11</v>
      </c>
      <c r="F1212" s="1428" t="s">
        <v>12</v>
      </c>
      <c r="G1212" s="1429"/>
      <c r="H1212" s="1429"/>
      <c r="I1212" s="1430"/>
      <c r="J1212" s="1425" t="s">
        <v>4</v>
      </c>
      <c r="K1212" s="1425" t="s">
        <v>13</v>
      </c>
      <c r="L1212" s="1425" t="s">
        <v>5</v>
      </c>
      <c r="M1212" s="1425" t="s">
        <v>6</v>
      </c>
      <c r="N1212" s="1425" t="s">
        <v>14</v>
      </c>
      <c r="O1212" s="1425" t="s">
        <v>15</v>
      </c>
      <c r="P1212" s="1431" t="s">
        <v>22</v>
      </c>
      <c r="Q1212" s="1433" t="s">
        <v>23</v>
      </c>
    </row>
    <row r="1213" spans="1:17" ht="33.75">
      <c r="A1213" s="1422"/>
      <c r="B1213" s="1424"/>
      <c r="C1213" s="1426"/>
      <c r="D1213" s="1427"/>
      <c r="E1213" s="1427"/>
      <c r="F1213" s="1059" t="s">
        <v>16</v>
      </c>
      <c r="G1213" s="1059" t="s">
        <v>17</v>
      </c>
      <c r="H1213" s="1059" t="s">
        <v>18</v>
      </c>
      <c r="I1213" s="1059" t="s">
        <v>19</v>
      </c>
      <c r="J1213" s="1427"/>
      <c r="K1213" s="1427"/>
      <c r="L1213" s="1427"/>
      <c r="M1213" s="1427"/>
      <c r="N1213" s="1427"/>
      <c r="O1213" s="1427"/>
      <c r="P1213" s="1432"/>
      <c r="Q1213" s="1434"/>
    </row>
    <row r="1214" spans="1:17" ht="12" thickBot="1">
      <c r="A1214" s="1462"/>
      <c r="B1214" s="1463"/>
      <c r="C1214" s="1464"/>
      <c r="D1214" s="29" t="s">
        <v>7</v>
      </c>
      <c r="E1214" s="29" t="s">
        <v>8</v>
      </c>
      <c r="F1214" s="29" t="s">
        <v>9</v>
      </c>
      <c r="G1214" s="29" t="s">
        <v>9</v>
      </c>
      <c r="H1214" s="29" t="s">
        <v>9</v>
      </c>
      <c r="I1214" s="29" t="s">
        <v>9</v>
      </c>
      <c r="J1214" s="29" t="s">
        <v>20</v>
      </c>
      <c r="K1214" s="29" t="s">
        <v>9</v>
      </c>
      <c r="L1214" s="29" t="s">
        <v>20</v>
      </c>
      <c r="M1214" s="29" t="s">
        <v>21</v>
      </c>
      <c r="N1214" s="29" t="s">
        <v>359</v>
      </c>
      <c r="O1214" s="29" t="s">
        <v>360</v>
      </c>
      <c r="P1214" s="1119" t="s">
        <v>24</v>
      </c>
      <c r="Q1214" s="1120" t="s">
        <v>361</v>
      </c>
    </row>
    <row r="1215" spans="1:17">
      <c r="A1215" s="1570" t="s">
        <v>284</v>
      </c>
      <c r="B1215" s="47">
        <v>1</v>
      </c>
      <c r="C1215" s="621"/>
      <c r="D1215" s="578"/>
      <c r="E1215" s="578"/>
      <c r="F1215" s="545"/>
      <c r="G1215" s="545"/>
      <c r="H1215" s="545"/>
      <c r="I1215" s="545"/>
      <c r="J1215" s="545"/>
      <c r="K1215" s="579"/>
      <c r="L1215" s="545"/>
      <c r="M1215" s="580"/>
      <c r="N1215" s="622"/>
      <c r="O1215" s="582"/>
      <c r="P1215" s="582"/>
      <c r="Q1215" s="1118"/>
    </row>
    <row r="1216" spans="1:17">
      <c r="A1216" s="1484"/>
      <c r="B1216" s="41">
        <v>2</v>
      </c>
      <c r="C1216" s="624"/>
      <c r="D1216" s="584"/>
      <c r="E1216" s="584"/>
      <c r="F1216" s="545"/>
      <c r="G1216" s="470"/>
      <c r="H1216" s="470"/>
      <c r="I1216" s="470"/>
      <c r="J1216" s="470"/>
      <c r="K1216" s="585"/>
      <c r="L1216" s="470"/>
      <c r="M1216" s="471"/>
      <c r="N1216" s="625"/>
      <c r="O1216" s="586"/>
      <c r="P1216" s="582"/>
      <c r="Q1216" s="587"/>
    </row>
    <row r="1217" spans="1:17">
      <c r="A1217" s="1484"/>
      <c r="B1217" s="41">
        <v>3</v>
      </c>
      <c r="C1217" s="624"/>
      <c r="D1217" s="584"/>
      <c r="E1217" s="584"/>
      <c r="F1217" s="545"/>
      <c r="G1217" s="470"/>
      <c r="H1217" s="470"/>
      <c r="I1217" s="470"/>
      <c r="J1217" s="470"/>
      <c r="K1217" s="585"/>
      <c r="L1217" s="470"/>
      <c r="M1217" s="471"/>
      <c r="N1217" s="625"/>
      <c r="O1217" s="586"/>
      <c r="P1217" s="582"/>
      <c r="Q1217" s="587"/>
    </row>
    <row r="1218" spans="1:17">
      <c r="A1218" s="1484"/>
      <c r="B1218" s="12">
        <v>4</v>
      </c>
      <c r="C1218" s="624"/>
      <c r="D1218" s="584"/>
      <c r="E1218" s="584"/>
      <c r="F1218" s="545"/>
      <c r="G1218" s="470"/>
      <c r="H1218" s="470"/>
      <c r="I1218" s="470"/>
      <c r="J1218" s="470"/>
      <c r="K1218" s="585"/>
      <c r="L1218" s="470"/>
      <c r="M1218" s="471"/>
      <c r="N1218" s="625"/>
      <c r="O1218" s="586"/>
      <c r="P1218" s="582"/>
      <c r="Q1218" s="587"/>
    </row>
    <row r="1219" spans="1:17">
      <c r="A1219" s="1484"/>
      <c r="B1219" s="12">
        <v>5</v>
      </c>
      <c r="C1219" s="624"/>
      <c r="D1219" s="584"/>
      <c r="E1219" s="584"/>
      <c r="F1219" s="545"/>
      <c r="G1219" s="470"/>
      <c r="H1219" s="470"/>
      <c r="I1219" s="470"/>
      <c r="J1219" s="470"/>
      <c r="K1219" s="585"/>
      <c r="L1219" s="470"/>
      <c r="M1219" s="471"/>
      <c r="N1219" s="625"/>
      <c r="O1219" s="586"/>
      <c r="P1219" s="582"/>
      <c r="Q1219" s="587"/>
    </row>
    <row r="1220" spans="1:17">
      <c r="A1220" s="1484"/>
      <c r="B1220" s="12">
        <v>6</v>
      </c>
      <c r="C1220" s="624"/>
      <c r="D1220" s="584"/>
      <c r="E1220" s="584"/>
      <c r="F1220" s="545"/>
      <c r="G1220" s="470"/>
      <c r="H1220" s="470"/>
      <c r="I1220" s="470"/>
      <c r="J1220" s="470"/>
      <c r="K1220" s="585"/>
      <c r="L1220" s="470"/>
      <c r="M1220" s="471"/>
      <c r="N1220" s="625"/>
      <c r="O1220" s="586"/>
      <c r="P1220" s="582"/>
      <c r="Q1220" s="587"/>
    </row>
    <row r="1221" spans="1:17">
      <c r="A1221" s="1484"/>
      <c r="B1221" s="12">
        <v>7</v>
      </c>
      <c r="C1221" s="624"/>
      <c r="D1221" s="584"/>
      <c r="E1221" s="584"/>
      <c r="F1221" s="545"/>
      <c r="G1221" s="470"/>
      <c r="H1221" s="470"/>
      <c r="I1221" s="470"/>
      <c r="J1221" s="470"/>
      <c r="K1221" s="585"/>
      <c r="L1221" s="470"/>
      <c r="M1221" s="471"/>
      <c r="N1221" s="625"/>
      <c r="O1221" s="586"/>
      <c r="P1221" s="582"/>
      <c r="Q1221" s="587"/>
    </row>
    <row r="1222" spans="1:17">
      <c r="A1222" s="1484"/>
      <c r="B1222" s="12">
        <v>8</v>
      </c>
      <c r="C1222" s="624"/>
      <c r="D1222" s="584"/>
      <c r="E1222" s="584"/>
      <c r="F1222" s="545"/>
      <c r="G1222" s="470"/>
      <c r="H1222" s="470"/>
      <c r="I1222" s="470"/>
      <c r="J1222" s="470"/>
      <c r="K1222" s="585"/>
      <c r="L1222" s="470"/>
      <c r="M1222" s="471"/>
      <c r="N1222" s="625"/>
      <c r="O1222" s="586"/>
      <c r="P1222" s="582"/>
      <c r="Q1222" s="587"/>
    </row>
    <row r="1223" spans="1:17">
      <c r="A1223" s="1484"/>
      <c r="B1223" s="12">
        <v>9</v>
      </c>
      <c r="C1223" s="624"/>
      <c r="D1223" s="584"/>
      <c r="E1223" s="584"/>
      <c r="F1223" s="545"/>
      <c r="G1223" s="470"/>
      <c r="H1223" s="470"/>
      <c r="I1223" s="470"/>
      <c r="J1223" s="470"/>
      <c r="K1223" s="585"/>
      <c r="L1223" s="470"/>
      <c r="M1223" s="471"/>
      <c r="N1223" s="625"/>
      <c r="O1223" s="586"/>
      <c r="P1223" s="582"/>
      <c r="Q1223" s="587"/>
    </row>
    <row r="1224" spans="1:17" ht="12" thickBot="1">
      <c r="A1224" s="1485"/>
      <c r="B1224" s="31">
        <v>10</v>
      </c>
      <c r="C1224" s="631"/>
      <c r="D1224" s="632"/>
      <c r="E1224" s="632"/>
      <c r="F1224" s="732"/>
      <c r="G1224" s="550"/>
      <c r="H1224" s="550"/>
      <c r="I1224" s="550"/>
      <c r="J1224" s="550"/>
      <c r="K1224" s="733"/>
      <c r="L1224" s="550"/>
      <c r="M1224" s="551"/>
      <c r="N1224" s="633"/>
      <c r="O1224" s="734"/>
      <c r="P1224" s="735"/>
      <c r="Q1224" s="736"/>
    </row>
    <row r="1225" spans="1:17">
      <c r="A1225" s="1571" t="s">
        <v>276</v>
      </c>
      <c r="B1225" s="33">
        <v>1</v>
      </c>
      <c r="C1225" s="588"/>
      <c r="D1225" s="737"/>
      <c r="E1225" s="737"/>
      <c r="F1225" s="738"/>
      <c r="G1225" s="591"/>
      <c r="H1225" s="591"/>
      <c r="I1225" s="591"/>
      <c r="J1225" s="591"/>
      <c r="K1225" s="592"/>
      <c r="L1225" s="591"/>
      <c r="M1225" s="739"/>
      <c r="N1225" s="670"/>
      <c r="O1225" s="740"/>
      <c r="P1225" s="740"/>
      <c r="Q1225" s="741"/>
    </row>
    <row r="1226" spans="1:17">
      <c r="A1226" s="1572"/>
      <c r="B1226" s="50">
        <v>2</v>
      </c>
      <c r="C1226" s="596"/>
      <c r="D1226" s="589"/>
      <c r="E1226" s="742"/>
      <c r="F1226" s="743"/>
      <c r="G1226" s="744"/>
      <c r="H1226" s="590"/>
      <c r="I1226" s="590"/>
      <c r="J1226" s="590"/>
      <c r="K1226" s="597"/>
      <c r="L1226" s="590"/>
      <c r="M1226" s="593"/>
      <c r="N1226" s="673"/>
      <c r="O1226" s="594"/>
      <c r="P1226" s="594"/>
      <c r="Q1226" s="595"/>
    </row>
    <row r="1227" spans="1:17">
      <c r="A1227" s="1572"/>
      <c r="B1227" s="14">
        <v>3</v>
      </c>
      <c r="C1227" s="675"/>
      <c r="D1227" s="589"/>
      <c r="E1227" s="742"/>
      <c r="F1227" s="743"/>
      <c r="G1227" s="744"/>
      <c r="H1227" s="590"/>
      <c r="I1227" s="590"/>
      <c r="J1227" s="590"/>
      <c r="K1227" s="597"/>
      <c r="L1227" s="590"/>
      <c r="M1227" s="598"/>
      <c r="N1227" s="673"/>
      <c r="O1227" s="594"/>
      <c r="P1227" s="594"/>
      <c r="Q1227" s="599"/>
    </row>
    <row r="1228" spans="1:17">
      <c r="A1228" s="1572"/>
      <c r="B1228" s="14">
        <v>4</v>
      </c>
      <c r="C1228" s="675"/>
      <c r="D1228" s="589"/>
      <c r="E1228" s="742"/>
      <c r="F1228" s="743"/>
      <c r="G1228" s="744"/>
      <c r="H1228" s="590"/>
      <c r="I1228" s="590"/>
      <c r="J1228" s="590"/>
      <c r="K1228" s="597"/>
      <c r="L1228" s="590"/>
      <c r="M1228" s="598"/>
      <c r="N1228" s="673"/>
      <c r="O1228" s="676"/>
      <c r="P1228" s="594"/>
      <c r="Q1228" s="599"/>
    </row>
    <row r="1229" spans="1:17">
      <c r="A1229" s="1572"/>
      <c r="B1229" s="14">
        <v>5</v>
      </c>
      <c r="C1229" s="675"/>
      <c r="D1229" s="589"/>
      <c r="E1229" s="742"/>
      <c r="F1229" s="743"/>
      <c r="G1229" s="744"/>
      <c r="H1229" s="590"/>
      <c r="I1229" s="590"/>
      <c r="J1229" s="590"/>
      <c r="K1229" s="597"/>
      <c r="L1229" s="590"/>
      <c r="M1229" s="598"/>
      <c r="N1229" s="673"/>
      <c r="O1229" s="676"/>
      <c r="P1229" s="594"/>
      <c r="Q1229" s="599"/>
    </row>
    <row r="1230" spans="1:17">
      <c r="A1230" s="1572"/>
      <c r="B1230" s="14">
        <v>6</v>
      </c>
      <c r="C1230" s="675"/>
      <c r="D1230" s="589"/>
      <c r="E1230" s="742"/>
      <c r="F1230" s="743"/>
      <c r="G1230" s="744"/>
      <c r="H1230" s="590"/>
      <c r="I1230" s="590"/>
      <c r="J1230" s="590"/>
      <c r="K1230" s="597"/>
      <c r="L1230" s="590"/>
      <c r="M1230" s="598"/>
      <c r="N1230" s="673"/>
      <c r="O1230" s="676"/>
      <c r="P1230" s="594"/>
      <c r="Q1230" s="599"/>
    </row>
    <row r="1231" spans="1:17">
      <c r="A1231" s="1572"/>
      <c r="B1231" s="14">
        <v>7</v>
      </c>
      <c r="C1231" s="675"/>
      <c r="D1231" s="589"/>
      <c r="E1231" s="742"/>
      <c r="F1231" s="743"/>
      <c r="G1231" s="744"/>
      <c r="H1231" s="590"/>
      <c r="I1231" s="590"/>
      <c r="J1231" s="590"/>
      <c r="K1231" s="597"/>
      <c r="L1231" s="590"/>
      <c r="M1231" s="598"/>
      <c r="N1231" s="673"/>
      <c r="O1231" s="676"/>
      <c r="P1231" s="594"/>
      <c r="Q1231" s="599"/>
    </row>
    <row r="1232" spans="1:17">
      <c r="A1232" s="1572"/>
      <c r="B1232" s="14">
        <v>8</v>
      </c>
      <c r="C1232" s="675"/>
      <c r="D1232" s="589"/>
      <c r="E1232" s="742"/>
      <c r="F1232" s="743"/>
      <c r="G1232" s="744"/>
      <c r="H1232" s="590"/>
      <c r="I1232" s="590"/>
      <c r="J1232" s="590"/>
      <c r="K1232" s="597"/>
      <c r="L1232" s="590"/>
      <c r="M1232" s="598"/>
      <c r="N1232" s="673"/>
      <c r="O1232" s="676"/>
      <c r="P1232" s="594"/>
      <c r="Q1232" s="599"/>
    </row>
    <row r="1233" spans="1:17">
      <c r="A1233" s="1573"/>
      <c r="B1233" s="34">
        <v>9</v>
      </c>
      <c r="C1233" s="675"/>
      <c r="D1233" s="589"/>
      <c r="E1233" s="742"/>
      <c r="F1233" s="743"/>
      <c r="G1233" s="744"/>
      <c r="H1233" s="590"/>
      <c r="I1233" s="590"/>
      <c r="J1233" s="590"/>
      <c r="K1233" s="597"/>
      <c r="L1233" s="590"/>
      <c r="M1233" s="598"/>
      <c r="N1233" s="673"/>
      <c r="O1233" s="676"/>
      <c r="P1233" s="594"/>
      <c r="Q1233" s="599"/>
    </row>
    <row r="1234" spans="1:17" ht="12" thickBot="1">
      <c r="A1234" s="1573"/>
      <c r="B1234" s="34">
        <v>10</v>
      </c>
      <c r="C1234" s="677"/>
      <c r="D1234" s="678"/>
      <c r="E1234" s="678"/>
      <c r="F1234" s="745"/>
      <c r="G1234" s="727"/>
      <c r="H1234" s="727"/>
      <c r="I1234" s="727"/>
      <c r="J1234" s="727"/>
      <c r="K1234" s="728"/>
      <c r="L1234" s="727"/>
      <c r="M1234" s="681"/>
      <c r="N1234" s="679"/>
      <c r="O1234" s="682"/>
      <c r="P1234" s="682"/>
      <c r="Q1234" s="683"/>
    </row>
    <row r="1235" spans="1:17">
      <c r="A1235" s="1417" t="s">
        <v>277</v>
      </c>
      <c r="B1235" s="69">
        <v>1</v>
      </c>
      <c r="C1235" s="640" t="s">
        <v>748</v>
      </c>
      <c r="D1235" s="684">
        <v>12</v>
      </c>
      <c r="E1235" s="756" t="s">
        <v>461</v>
      </c>
      <c r="F1235" s="1056">
        <f>SUM(G1235,H1235,I1235)</f>
        <v>12.164</v>
      </c>
      <c r="G1235" s="685">
        <v>0.86199999999999999</v>
      </c>
      <c r="H1235" s="685">
        <v>1.92</v>
      </c>
      <c r="I1235" s="685">
        <v>9.3819999999999997</v>
      </c>
      <c r="J1235" s="474"/>
      <c r="K1235" s="1863">
        <f>I1235</f>
        <v>9.3819999999999997</v>
      </c>
      <c r="L1235" s="643">
        <v>533.79999999999995</v>
      </c>
      <c r="M1235" s="602">
        <f>K1235/L1235</f>
        <v>1.7575871112776323E-2</v>
      </c>
      <c r="N1235" s="1056">
        <v>57.006999999999998</v>
      </c>
      <c r="O1235" s="603">
        <f>M1235*N1235</f>
        <v>1.0019476845260398</v>
      </c>
      <c r="P1235" s="603">
        <f>M1235*60*1000</f>
        <v>1054.5522667665794</v>
      </c>
      <c r="Q1235" s="604">
        <f>P1235*N1235/1000</f>
        <v>60.11686107156239</v>
      </c>
    </row>
    <row r="1236" spans="1:17">
      <c r="A1236" s="1409"/>
      <c r="B1236" s="70">
        <v>2</v>
      </c>
      <c r="C1236" s="642" t="s">
        <v>749</v>
      </c>
      <c r="D1236" s="687">
        <v>45</v>
      </c>
      <c r="E1236" s="687" t="s">
        <v>461</v>
      </c>
      <c r="F1236" s="688">
        <f t="shared" ref="F1236:F1250" si="171">SUM(G1236,H1236,I1236)</f>
        <v>35.710999999999999</v>
      </c>
      <c r="G1236" s="688">
        <v>5.202</v>
      </c>
      <c r="H1236" s="688">
        <v>0.45</v>
      </c>
      <c r="I1236" s="688">
        <v>30.059000000000001</v>
      </c>
      <c r="J1236" s="476"/>
      <c r="K1236" s="749">
        <f t="shared" ref="K1236:K1250" si="172">I1236</f>
        <v>30.059000000000001</v>
      </c>
      <c r="L1236" s="652">
        <v>1874.21</v>
      </c>
      <c r="M1236" s="475">
        <f t="shared" ref="M1236:M1244" si="173">K1236/L1236</f>
        <v>1.6038224105089611E-2</v>
      </c>
      <c r="N1236" s="1056">
        <v>57.006999999999998</v>
      </c>
      <c r="O1236" s="477">
        <f t="shared" ref="O1236:O1244" si="174">M1236*N1236</f>
        <v>0.91429104155884344</v>
      </c>
      <c r="P1236" s="603">
        <f t="shared" ref="P1236:P1244" si="175">M1236*60*1000</f>
        <v>962.29344630537662</v>
      </c>
      <c r="Q1236" s="478">
        <f t="shared" ref="Q1236:Q1244" si="176">P1236*N1236/1000</f>
        <v>54.857462493530605</v>
      </c>
    </row>
    <row r="1237" spans="1:17">
      <c r="A1237" s="1409"/>
      <c r="B1237" s="70">
        <v>3</v>
      </c>
      <c r="C1237" s="642" t="s">
        <v>750</v>
      </c>
      <c r="D1237" s="687">
        <v>9</v>
      </c>
      <c r="E1237" s="687" t="s">
        <v>461</v>
      </c>
      <c r="F1237" s="688">
        <f t="shared" si="171"/>
        <v>9.5990000000000002</v>
      </c>
      <c r="G1237" s="688">
        <v>0.28199999999999997</v>
      </c>
      <c r="H1237" s="688">
        <v>1.44</v>
      </c>
      <c r="I1237" s="688">
        <v>7.8769999999999998</v>
      </c>
      <c r="J1237" s="476"/>
      <c r="K1237" s="749">
        <f t="shared" si="172"/>
        <v>7.8769999999999998</v>
      </c>
      <c r="L1237" s="652">
        <v>524.62</v>
      </c>
      <c r="M1237" s="475">
        <f t="shared" si="173"/>
        <v>1.5014677290229117E-2</v>
      </c>
      <c r="N1237" s="1056">
        <v>57.006999999999998</v>
      </c>
      <c r="O1237" s="477">
        <f t="shared" si="174"/>
        <v>0.85594170828409122</v>
      </c>
      <c r="P1237" s="603">
        <f t="shared" si="175"/>
        <v>900.88063741374697</v>
      </c>
      <c r="Q1237" s="478">
        <f t="shared" si="176"/>
        <v>51.356502497045469</v>
      </c>
    </row>
    <row r="1238" spans="1:17">
      <c r="A1238" s="1409"/>
      <c r="B1238" s="70">
        <v>4</v>
      </c>
      <c r="C1238" s="642" t="s">
        <v>751</v>
      </c>
      <c r="D1238" s="687">
        <v>12</v>
      </c>
      <c r="E1238" s="687" t="s">
        <v>461</v>
      </c>
      <c r="F1238" s="688">
        <f t="shared" si="171"/>
        <v>13.389000000000001</v>
      </c>
      <c r="G1238" s="688">
        <v>0.38700000000000001</v>
      </c>
      <c r="H1238" s="688">
        <v>1.92</v>
      </c>
      <c r="I1238" s="688">
        <v>11.082000000000001</v>
      </c>
      <c r="J1238" s="476"/>
      <c r="K1238" s="749">
        <f t="shared" si="172"/>
        <v>11.082000000000001</v>
      </c>
      <c r="L1238" s="652">
        <v>696.86</v>
      </c>
      <c r="M1238" s="475">
        <f t="shared" si="173"/>
        <v>1.5902763826306576E-2</v>
      </c>
      <c r="N1238" s="1056">
        <v>57.006999999999998</v>
      </c>
      <c r="O1238" s="477">
        <f t="shared" si="174"/>
        <v>0.90656885744625892</v>
      </c>
      <c r="P1238" s="603">
        <f t="shared" si="175"/>
        <v>954.16582957839455</v>
      </c>
      <c r="Q1238" s="478">
        <f t="shared" si="176"/>
        <v>54.394131446775539</v>
      </c>
    </row>
    <row r="1239" spans="1:17">
      <c r="A1239" s="1409"/>
      <c r="B1239" s="70">
        <v>5</v>
      </c>
      <c r="C1239" s="642" t="s">
        <v>752</v>
      </c>
      <c r="D1239" s="687">
        <v>9</v>
      </c>
      <c r="E1239" s="687" t="s">
        <v>461</v>
      </c>
      <c r="F1239" s="688">
        <f t="shared" si="171"/>
        <v>9.5030000000000001</v>
      </c>
      <c r="G1239" s="688">
        <v>0</v>
      </c>
      <c r="H1239" s="688">
        <v>0</v>
      </c>
      <c r="I1239" s="688">
        <v>9.5030000000000001</v>
      </c>
      <c r="J1239" s="476"/>
      <c r="K1239" s="749">
        <f t="shared" si="172"/>
        <v>9.5030000000000001</v>
      </c>
      <c r="L1239" s="652">
        <v>533.78</v>
      </c>
      <c r="M1239" s="475">
        <f t="shared" si="173"/>
        <v>1.7803214807598639E-2</v>
      </c>
      <c r="N1239" s="1056">
        <v>57.006999999999998</v>
      </c>
      <c r="O1239" s="477">
        <f t="shared" si="174"/>
        <v>1.0149078665367754</v>
      </c>
      <c r="P1239" s="603">
        <f t="shared" si="175"/>
        <v>1068.1928884559184</v>
      </c>
      <c r="Q1239" s="478">
        <f t="shared" si="176"/>
        <v>60.894471992206533</v>
      </c>
    </row>
    <row r="1240" spans="1:17">
      <c r="A1240" s="1409"/>
      <c r="B1240" s="70">
        <v>6</v>
      </c>
      <c r="C1240" s="642" t="s">
        <v>753</v>
      </c>
      <c r="D1240" s="687">
        <v>25</v>
      </c>
      <c r="E1240" s="687" t="s">
        <v>461</v>
      </c>
      <c r="F1240" s="688">
        <f t="shared" si="171"/>
        <v>28.554000000000002</v>
      </c>
      <c r="G1240" s="688">
        <v>2.5529999999999999</v>
      </c>
      <c r="H1240" s="688">
        <v>4</v>
      </c>
      <c r="I1240" s="688">
        <v>22.001000000000001</v>
      </c>
      <c r="J1240" s="476"/>
      <c r="K1240" s="749">
        <f t="shared" si="172"/>
        <v>22.001000000000001</v>
      </c>
      <c r="L1240" s="652">
        <v>1389.64</v>
      </c>
      <c r="M1240" s="475">
        <f t="shared" si="173"/>
        <v>1.5832157968970379E-2</v>
      </c>
      <c r="N1240" s="1056">
        <v>57.006999999999998</v>
      </c>
      <c r="O1240" s="477">
        <f t="shared" si="174"/>
        <v>0.90254382933709432</v>
      </c>
      <c r="P1240" s="603">
        <f t="shared" si="175"/>
        <v>949.92947813822275</v>
      </c>
      <c r="Q1240" s="478">
        <f t="shared" si="176"/>
        <v>54.152629760225658</v>
      </c>
    </row>
    <row r="1241" spans="1:17">
      <c r="A1241" s="1409"/>
      <c r="B1241" s="70">
        <v>7</v>
      </c>
      <c r="C1241" s="642" t="s">
        <v>754</v>
      </c>
      <c r="D1241" s="687">
        <v>18</v>
      </c>
      <c r="E1241" s="687" t="s">
        <v>461</v>
      </c>
      <c r="F1241" s="688">
        <f t="shared" si="171"/>
        <v>24.236999999999998</v>
      </c>
      <c r="G1241" s="688">
        <v>0.45400000000000001</v>
      </c>
      <c r="H1241" s="688">
        <v>2.88</v>
      </c>
      <c r="I1241" s="688">
        <v>20.902999999999999</v>
      </c>
      <c r="J1241" s="476"/>
      <c r="K1241" s="749">
        <f t="shared" si="172"/>
        <v>20.902999999999999</v>
      </c>
      <c r="L1241" s="652">
        <v>1120.9000000000001</v>
      </c>
      <c r="M1241" s="475">
        <f t="shared" si="173"/>
        <v>1.8648407529663659E-2</v>
      </c>
      <c r="N1241" s="1056">
        <v>57.006999999999998</v>
      </c>
      <c r="O1241" s="477">
        <f t="shared" si="174"/>
        <v>1.0630897680435363</v>
      </c>
      <c r="P1241" s="603">
        <f t="shared" si="175"/>
        <v>1118.9044517798195</v>
      </c>
      <c r="Q1241" s="478">
        <f t="shared" si="176"/>
        <v>63.78538608261217</v>
      </c>
    </row>
    <row r="1242" spans="1:17">
      <c r="A1242" s="1409"/>
      <c r="B1242" s="70">
        <v>8</v>
      </c>
      <c r="C1242" s="642" t="s">
        <v>755</v>
      </c>
      <c r="D1242" s="687">
        <v>18</v>
      </c>
      <c r="E1242" s="687" t="s">
        <v>461</v>
      </c>
      <c r="F1242" s="688">
        <f t="shared" si="171"/>
        <v>24</v>
      </c>
      <c r="G1242" s="688">
        <v>1.1240000000000001</v>
      </c>
      <c r="H1242" s="688">
        <v>2.8</v>
      </c>
      <c r="I1242" s="688">
        <v>20.076000000000001</v>
      </c>
      <c r="J1242" s="476"/>
      <c r="K1242" s="749">
        <f t="shared" si="172"/>
        <v>20.076000000000001</v>
      </c>
      <c r="L1242" s="652">
        <v>1136.43</v>
      </c>
      <c r="M1242" s="475">
        <f t="shared" si="173"/>
        <v>1.7665848314458436E-2</v>
      </c>
      <c r="N1242" s="1056">
        <v>57.006999999999998</v>
      </c>
      <c r="O1242" s="477">
        <f t="shared" si="174"/>
        <v>1.007077014862332</v>
      </c>
      <c r="P1242" s="603">
        <f t="shared" si="175"/>
        <v>1059.9508988675061</v>
      </c>
      <c r="Q1242" s="478">
        <f t="shared" si="176"/>
        <v>60.42462089173992</v>
      </c>
    </row>
    <row r="1243" spans="1:17">
      <c r="A1243" s="1409"/>
      <c r="B1243" s="70">
        <v>9</v>
      </c>
      <c r="C1243" s="642" t="s">
        <v>756</v>
      </c>
      <c r="D1243" s="687">
        <v>20</v>
      </c>
      <c r="E1243" s="687" t="s">
        <v>461</v>
      </c>
      <c r="F1243" s="688">
        <f t="shared" si="171"/>
        <v>24.808999999999997</v>
      </c>
      <c r="G1243" s="688">
        <v>0.85699999999999998</v>
      </c>
      <c r="H1243" s="688">
        <v>3.2</v>
      </c>
      <c r="I1243" s="688">
        <v>20.751999999999999</v>
      </c>
      <c r="J1243" s="476"/>
      <c r="K1243" s="749">
        <f t="shared" si="172"/>
        <v>20.751999999999999</v>
      </c>
      <c r="L1243" s="652">
        <v>1061.52</v>
      </c>
      <c r="M1243" s="475">
        <f t="shared" si="173"/>
        <v>1.9549325495515864E-2</v>
      </c>
      <c r="N1243" s="1056">
        <v>57.006999999999998</v>
      </c>
      <c r="O1243" s="477">
        <f t="shared" si="174"/>
        <v>1.1144483985228728</v>
      </c>
      <c r="P1243" s="603">
        <f t="shared" si="175"/>
        <v>1172.9595297309518</v>
      </c>
      <c r="Q1243" s="478">
        <f t="shared" si="176"/>
        <v>66.866903911372376</v>
      </c>
    </row>
    <row r="1244" spans="1:17" ht="12" thickBot="1">
      <c r="A1244" s="1418"/>
      <c r="B1244" s="72">
        <v>10</v>
      </c>
      <c r="C1244" s="642" t="s">
        <v>757</v>
      </c>
      <c r="D1244" s="690">
        <v>18</v>
      </c>
      <c r="E1244" s="690" t="s">
        <v>461</v>
      </c>
      <c r="F1244" s="691">
        <f t="shared" si="171"/>
        <v>19.79</v>
      </c>
      <c r="G1244" s="691">
        <v>0.60599999999999998</v>
      </c>
      <c r="H1244" s="691">
        <v>3.04</v>
      </c>
      <c r="I1244" s="691">
        <v>16.143999999999998</v>
      </c>
      <c r="J1244" s="709"/>
      <c r="K1244" s="1864">
        <f t="shared" si="172"/>
        <v>16.143999999999998</v>
      </c>
      <c r="L1244" s="660">
        <v>966.6</v>
      </c>
      <c r="M1244" s="659">
        <f t="shared" si="173"/>
        <v>1.6701841506310777E-2</v>
      </c>
      <c r="N1244" s="691">
        <v>57.006999999999998</v>
      </c>
      <c r="O1244" s="645">
        <f t="shared" si="174"/>
        <v>0.95212187875025844</v>
      </c>
      <c r="P1244" s="645">
        <f t="shared" si="175"/>
        <v>1002.1104903786467</v>
      </c>
      <c r="Q1244" s="646">
        <f t="shared" si="176"/>
        <v>57.127312725015507</v>
      </c>
    </row>
    <row r="1245" spans="1:17">
      <c r="A1245" s="1552" t="s">
        <v>285</v>
      </c>
      <c r="B1245" s="38">
        <v>1</v>
      </c>
      <c r="C1245" s="606" t="s">
        <v>758</v>
      </c>
      <c r="D1245" s="607">
        <v>8</v>
      </c>
      <c r="E1245" s="613" t="s">
        <v>759</v>
      </c>
      <c r="F1245" s="1058">
        <f t="shared" si="171"/>
        <v>7.7530000000000001</v>
      </c>
      <c r="G1245" s="693">
        <v>0</v>
      </c>
      <c r="H1245" s="693">
        <v>0</v>
      </c>
      <c r="I1245" s="693">
        <v>7.7530000000000001</v>
      </c>
      <c r="J1245" s="552"/>
      <c r="K1245" s="1865">
        <f t="shared" si="172"/>
        <v>7.7530000000000001</v>
      </c>
      <c r="L1245" s="581">
        <v>342.1</v>
      </c>
      <c r="M1245" s="610">
        <f>K1245/L1245</f>
        <v>2.2662964045600701E-2</v>
      </c>
      <c r="N1245" s="1058">
        <v>57.006999999999998</v>
      </c>
      <c r="O1245" s="611">
        <f>M1245*N1245</f>
        <v>1.2919475913475591</v>
      </c>
      <c r="P1245" s="611">
        <f>M1245*60*1000</f>
        <v>1359.777842736042</v>
      </c>
      <c r="Q1245" s="612">
        <f>P1245*N1245/1000</f>
        <v>77.516855480853536</v>
      </c>
    </row>
    <row r="1246" spans="1:17">
      <c r="A1246" s="1552"/>
      <c r="B1246" s="38">
        <v>2</v>
      </c>
      <c r="C1246" s="1038" t="s">
        <v>760</v>
      </c>
      <c r="D1246" s="695">
        <v>12</v>
      </c>
      <c r="E1246" s="613" t="s">
        <v>759</v>
      </c>
      <c r="F1246" s="1058">
        <f t="shared" si="171"/>
        <v>14.077999999999999</v>
      </c>
      <c r="G1246" s="696">
        <v>0</v>
      </c>
      <c r="H1246" s="696">
        <v>0</v>
      </c>
      <c r="I1246" s="696">
        <v>14.077999999999999</v>
      </c>
      <c r="J1246" s="480"/>
      <c r="K1246" s="1865">
        <f t="shared" si="172"/>
        <v>14.077999999999999</v>
      </c>
      <c r="L1246" s="653">
        <v>673.93</v>
      </c>
      <c r="M1246" s="479">
        <f t="shared" ref="M1246:M1250" si="177">K1246/L1246</f>
        <v>2.0889409879364326E-2</v>
      </c>
      <c r="N1246" s="1058">
        <v>57.006999999999998</v>
      </c>
      <c r="O1246" s="481">
        <f t="shared" ref="O1246:O1250" si="178">M1246*N1246</f>
        <v>1.1908425889929222</v>
      </c>
      <c r="P1246" s="611">
        <f t="shared" ref="P1246:P1250" si="179">M1246*60*1000</f>
        <v>1253.3645927618595</v>
      </c>
      <c r="Q1246" s="482">
        <f t="shared" ref="Q1246:Q1250" si="180">P1246*N1246/1000</f>
        <v>71.450555339575317</v>
      </c>
    </row>
    <row r="1247" spans="1:17">
      <c r="A1247" s="1552"/>
      <c r="B1247" s="38">
        <v>3</v>
      </c>
      <c r="C1247" s="648" t="s">
        <v>331</v>
      </c>
      <c r="D1247" s="695">
        <v>35</v>
      </c>
      <c r="E1247" s="613" t="s">
        <v>759</v>
      </c>
      <c r="F1247" s="1058">
        <f t="shared" si="171"/>
        <v>25.92</v>
      </c>
      <c r="G1247" s="696">
        <v>0</v>
      </c>
      <c r="H1247" s="696">
        <v>0</v>
      </c>
      <c r="I1247" s="696">
        <v>25.92</v>
      </c>
      <c r="J1247" s="480"/>
      <c r="K1247" s="1865">
        <f t="shared" si="172"/>
        <v>25.92</v>
      </c>
      <c r="L1247" s="653">
        <v>1228.48</v>
      </c>
      <c r="M1247" s="479">
        <f t="shared" si="177"/>
        <v>2.1099244594946602E-2</v>
      </c>
      <c r="N1247" s="1058">
        <v>57.006999999999998</v>
      </c>
      <c r="O1247" s="481">
        <f t="shared" si="178"/>
        <v>1.202804636624121</v>
      </c>
      <c r="P1247" s="611">
        <f t="shared" si="179"/>
        <v>1265.9546756967961</v>
      </c>
      <c r="Q1247" s="482">
        <f t="shared" si="180"/>
        <v>72.168278197447265</v>
      </c>
    </row>
    <row r="1248" spans="1:17">
      <c r="A1248" s="1553"/>
      <c r="B1248" s="18">
        <v>4</v>
      </c>
      <c r="C1248" s="648" t="s">
        <v>761</v>
      </c>
      <c r="D1248" s="695">
        <v>8</v>
      </c>
      <c r="E1248" s="613" t="s">
        <v>759</v>
      </c>
      <c r="F1248" s="1058">
        <f t="shared" si="171"/>
        <v>8.19</v>
      </c>
      <c r="G1248" s="696">
        <v>0</v>
      </c>
      <c r="H1248" s="696">
        <v>0</v>
      </c>
      <c r="I1248" s="696">
        <v>8.19</v>
      </c>
      <c r="J1248" s="480"/>
      <c r="K1248" s="1865">
        <f t="shared" si="172"/>
        <v>8.19</v>
      </c>
      <c r="L1248" s="653">
        <v>378.95</v>
      </c>
      <c r="M1248" s="479">
        <f t="shared" si="177"/>
        <v>2.1612349914236707E-2</v>
      </c>
      <c r="N1248" s="1058">
        <v>57.006999999999998</v>
      </c>
      <c r="O1248" s="481">
        <f t="shared" si="178"/>
        <v>1.2320552315608919</v>
      </c>
      <c r="P1248" s="611">
        <f t="shared" si="179"/>
        <v>1296.7409948542024</v>
      </c>
      <c r="Q1248" s="482">
        <f t="shared" si="180"/>
        <v>73.923313893653514</v>
      </c>
    </row>
    <row r="1249" spans="1:17">
      <c r="A1249" s="1553"/>
      <c r="B1249" s="18">
        <v>5</v>
      </c>
      <c r="C1249" s="648" t="s">
        <v>762</v>
      </c>
      <c r="D1249" s="695">
        <v>8</v>
      </c>
      <c r="E1249" s="613" t="s">
        <v>759</v>
      </c>
      <c r="F1249" s="1058">
        <f t="shared" si="171"/>
        <v>10.416</v>
      </c>
      <c r="G1249" s="696">
        <v>1.6E-2</v>
      </c>
      <c r="H1249" s="696">
        <v>0.02</v>
      </c>
      <c r="I1249" s="696">
        <v>10.38</v>
      </c>
      <c r="J1249" s="480"/>
      <c r="K1249" s="1865">
        <f t="shared" si="172"/>
        <v>10.38</v>
      </c>
      <c r="L1249" s="653">
        <v>389.52</v>
      </c>
      <c r="M1249" s="479">
        <f t="shared" si="177"/>
        <v>2.664818237831177E-2</v>
      </c>
      <c r="N1249" s="1058">
        <v>57.006999999999998</v>
      </c>
      <c r="O1249" s="481">
        <f t="shared" si="178"/>
        <v>1.5191329328404191</v>
      </c>
      <c r="P1249" s="611">
        <f t="shared" si="179"/>
        <v>1598.8909426987061</v>
      </c>
      <c r="Q1249" s="482">
        <f t="shared" si="180"/>
        <v>91.147975970425136</v>
      </c>
    </row>
    <row r="1250" spans="1:17">
      <c r="A1250" s="1553"/>
      <c r="B1250" s="18">
        <v>6</v>
      </c>
      <c r="C1250" s="648" t="s">
        <v>462</v>
      </c>
      <c r="D1250" s="695">
        <v>42</v>
      </c>
      <c r="E1250" s="613" t="s">
        <v>759</v>
      </c>
      <c r="F1250" s="1058">
        <f t="shared" si="171"/>
        <v>23</v>
      </c>
      <c r="G1250" s="696">
        <v>0</v>
      </c>
      <c r="H1250" s="696">
        <v>0</v>
      </c>
      <c r="I1250" s="696">
        <v>23</v>
      </c>
      <c r="J1250" s="480"/>
      <c r="K1250" s="1865">
        <f t="shared" si="172"/>
        <v>23</v>
      </c>
      <c r="L1250" s="653">
        <v>1067.17</v>
      </c>
      <c r="M1250" s="479">
        <f t="shared" si="177"/>
        <v>2.1552329994283945E-2</v>
      </c>
      <c r="N1250" s="1058">
        <v>57.006999999999998</v>
      </c>
      <c r="O1250" s="481">
        <f t="shared" si="178"/>
        <v>1.2286336759841447</v>
      </c>
      <c r="P1250" s="611">
        <f t="shared" si="179"/>
        <v>1293.1397996570365</v>
      </c>
      <c r="Q1250" s="482">
        <f t="shared" si="180"/>
        <v>73.718020559048668</v>
      </c>
    </row>
    <row r="1251" spans="1:17">
      <c r="A1251" s="1553"/>
      <c r="B1251" s="18">
        <v>7</v>
      </c>
      <c r="C1251" s="648"/>
      <c r="D1251" s="695"/>
      <c r="E1251" s="613"/>
      <c r="F1251" s="609"/>
      <c r="G1251" s="696"/>
      <c r="H1251" s="696"/>
      <c r="I1251" s="696"/>
      <c r="J1251" s="480"/>
      <c r="K1251" s="1057"/>
      <c r="L1251" s="653"/>
      <c r="M1251" s="479"/>
      <c r="N1251" s="1058"/>
      <c r="O1251" s="481"/>
      <c r="P1251" s="611"/>
      <c r="Q1251" s="482"/>
    </row>
    <row r="1252" spans="1:17">
      <c r="A1252" s="1553"/>
      <c r="B1252" s="18">
        <v>8</v>
      </c>
      <c r="C1252" s="648"/>
      <c r="D1252" s="695"/>
      <c r="E1252" s="613"/>
      <c r="F1252" s="609"/>
      <c r="G1252" s="696"/>
      <c r="H1252" s="696"/>
      <c r="I1252" s="696"/>
      <c r="J1252" s="480"/>
      <c r="K1252" s="1057"/>
      <c r="L1252" s="653"/>
      <c r="M1252" s="479"/>
      <c r="N1252" s="1058"/>
      <c r="O1252" s="481"/>
      <c r="P1252" s="611"/>
      <c r="Q1252" s="482"/>
    </row>
    <row r="1253" spans="1:17">
      <c r="A1253" s="1553"/>
      <c r="B1253" s="18">
        <v>9</v>
      </c>
      <c r="C1253" s="698"/>
      <c r="D1253" s="695"/>
      <c r="E1253" s="613"/>
      <c r="F1253" s="609"/>
      <c r="G1253" s="696"/>
      <c r="H1253" s="696"/>
      <c r="I1253" s="696"/>
      <c r="J1253" s="648"/>
      <c r="K1253" s="1057"/>
      <c r="L1253" s="653"/>
      <c r="M1253" s="479"/>
      <c r="N1253" s="1058"/>
      <c r="O1253" s="481"/>
      <c r="P1253" s="611"/>
      <c r="Q1253" s="482"/>
    </row>
    <row r="1254" spans="1:17" ht="12" thickBot="1">
      <c r="A1254" s="1554"/>
      <c r="B1254" s="19">
        <v>10</v>
      </c>
      <c r="C1254" s="699"/>
      <c r="D1254" s="700"/>
      <c r="E1254" s="700"/>
      <c r="F1254" s="701"/>
      <c r="G1254" s="702"/>
      <c r="H1254" s="702"/>
      <c r="I1254" s="702"/>
      <c r="J1254" s="649"/>
      <c r="K1254" s="787"/>
      <c r="L1254" s="655"/>
      <c r="M1254" s="654"/>
      <c r="N1254" s="702"/>
      <c r="O1254" s="650"/>
      <c r="P1254" s="650"/>
      <c r="Q1254" s="651"/>
    </row>
    <row r="1259" spans="1:17" ht="15">
      <c r="A1259" s="1419" t="s">
        <v>356</v>
      </c>
      <c r="B1259" s="1419"/>
      <c r="C1259" s="1419"/>
      <c r="D1259" s="1419"/>
      <c r="E1259" s="1419"/>
      <c r="F1259" s="1419"/>
      <c r="G1259" s="1419"/>
      <c r="H1259" s="1419"/>
      <c r="I1259" s="1419"/>
      <c r="J1259" s="1419"/>
      <c r="K1259" s="1419"/>
      <c r="L1259" s="1419"/>
      <c r="M1259" s="1419"/>
      <c r="N1259" s="1419"/>
      <c r="O1259" s="1419"/>
      <c r="P1259" s="1419"/>
      <c r="Q1259" s="1419"/>
    </row>
    <row r="1260" spans="1:17" ht="13.5" thickBot="1">
      <c r="A1260" s="747"/>
      <c r="B1260" s="747"/>
      <c r="C1260" s="747"/>
      <c r="D1260" s="747"/>
      <c r="E1260" s="1420" t="s">
        <v>323</v>
      </c>
      <c r="F1260" s="1420"/>
      <c r="G1260" s="1420"/>
      <c r="H1260" s="1420"/>
      <c r="I1260" s="747">
        <v>4.3</v>
      </c>
      <c r="J1260" s="747" t="s">
        <v>322</v>
      </c>
      <c r="K1260" s="747" t="s">
        <v>324</v>
      </c>
      <c r="L1260" s="748">
        <v>425</v>
      </c>
      <c r="M1260" s="747"/>
      <c r="N1260" s="747"/>
      <c r="O1260" s="747"/>
      <c r="P1260" s="747"/>
      <c r="Q1260" s="747"/>
    </row>
    <row r="1261" spans="1:17">
      <c r="A1261" s="1421" t="s">
        <v>1</v>
      </c>
      <c r="B1261" s="1423" t="s">
        <v>0</v>
      </c>
      <c r="C1261" s="1425" t="s">
        <v>2</v>
      </c>
      <c r="D1261" s="1425" t="s">
        <v>3</v>
      </c>
      <c r="E1261" s="1425" t="s">
        <v>11</v>
      </c>
      <c r="F1261" s="1428" t="s">
        <v>12</v>
      </c>
      <c r="G1261" s="1429"/>
      <c r="H1261" s="1429"/>
      <c r="I1261" s="1430"/>
      <c r="J1261" s="1425" t="s">
        <v>4</v>
      </c>
      <c r="K1261" s="1425" t="s">
        <v>13</v>
      </c>
      <c r="L1261" s="1425" t="s">
        <v>5</v>
      </c>
      <c r="M1261" s="1425" t="s">
        <v>6</v>
      </c>
      <c r="N1261" s="1425" t="s">
        <v>14</v>
      </c>
      <c r="O1261" s="1425" t="s">
        <v>15</v>
      </c>
      <c r="P1261" s="1431" t="s">
        <v>22</v>
      </c>
      <c r="Q1261" s="1433" t="s">
        <v>23</v>
      </c>
    </row>
    <row r="1262" spans="1:17" ht="33.75">
      <c r="A1262" s="1422"/>
      <c r="B1262" s="1424"/>
      <c r="C1262" s="1426"/>
      <c r="D1262" s="1427"/>
      <c r="E1262" s="1427"/>
      <c r="F1262" s="746" t="s">
        <v>16</v>
      </c>
      <c r="G1262" s="746" t="s">
        <v>17</v>
      </c>
      <c r="H1262" s="746" t="s">
        <v>18</v>
      </c>
      <c r="I1262" s="746" t="s">
        <v>19</v>
      </c>
      <c r="J1262" s="1427"/>
      <c r="K1262" s="1427"/>
      <c r="L1262" s="1427"/>
      <c r="M1262" s="1427"/>
      <c r="N1262" s="1427"/>
      <c r="O1262" s="1427"/>
      <c r="P1262" s="1432"/>
      <c r="Q1262" s="1434"/>
    </row>
    <row r="1263" spans="1:17" ht="12" thickBot="1">
      <c r="A1263" s="1422"/>
      <c r="B1263" s="1424"/>
      <c r="C1263" s="1426"/>
      <c r="D1263" s="8" t="s">
        <v>7</v>
      </c>
      <c r="E1263" s="8" t="s">
        <v>8</v>
      </c>
      <c r="F1263" s="8" t="s">
        <v>9</v>
      </c>
      <c r="G1263" s="8" t="s">
        <v>9</v>
      </c>
      <c r="H1263" s="8" t="s">
        <v>9</v>
      </c>
      <c r="I1263" s="8" t="s">
        <v>9</v>
      </c>
      <c r="J1263" s="8" t="s">
        <v>20</v>
      </c>
      <c r="K1263" s="8" t="s">
        <v>9</v>
      </c>
      <c r="L1263" s="8" t="s">
        <v>20</v>
      </c>
      <c r="M1263" s="8" t="s">
        <v>21</v>
      </c>
      <c r="N1263" s="8" t="s">
        <v>359</v>
      </c>
      <c r="O1263" s="8" t="s">
        <v>360</v>
      </c>
      <c r="P1263" s="1105" t="s">
        <v>24</v>
      </c>
      <c r="Q1263" s="1106" t="s">
        <v>361</v>
      </c>
    </row>
    <row r="1264" spans="1:17">
      <c r="A1264" s="1483" t="s">
        <v>284</v>
      </c>
      <c r="B1264" s="44">
        <v>1</v>
      </c>
      <c r="C1264" s="802" t="s">
        <v>428</v>
      </c>
      <c r="D1264" s="2155">
        <v>30</v>
      </c>
      <c r="E1264" s="2155" t="s">
        <v>37</v>
      </c>
      <c r="F1264" s="803">
        <f>G1264+H1264+I1264</f>
        <v>14.75</v>
      </c>
      <c r="G1264" s="803">
        <v>3.1328999999999998</v>
      </c>
      <c r="H1264" s="803">
        <v>4.72</v>
      </c>
      <c r="I1264" s="803">
        <v>6.8971</v>
      </c>
      <c r="J1264" s="803">
        <v>1538.89</v>
      </c>
      <c r="K1264" s="804">
        <f>I1264</f>
        <v>6.8971</v>
      </c>
      <c r="L1264" s="803">
        <f>J1264</f>
        <v>1538.89</v>
      </c>
      <c r="M1264" s="2156">
        <f>K1264/L1264</f>
        <v>4.4818668000961726E-3</v>
      </c>
      <c r="N1264" s="805">
        <v>47.5</v>
      </c>
      <c r="O1264" s="806">
        <f>M1264*N1264</f>
        <v>0.21288867300456821</v>
      </c>
      <c r="P1264" s="806">
        <f>M1264*60*1000</f>
        <v>268.91200800577036</v>
      </c>
      <c r="Q1264" s="2157">
        <f>P1264*N1264/1000</f>
        <v>12.773320380274091</v>
      </c>
    </row>
    <row r="1265" spans="1:17">
      <c r="A1265" s="1484"/>
      <c r="B1265" s="41">
        <v>2</v>
      </c>
      <c r="C1265" s="802" t="s">
        <v>941</v>
      </c>
      <c r="D1265" s="807">
        <v>31</v>
      </c>
      <c r="E1265" s="807" t="s">
        <v>37</v>
      </c>
      <c r="F1265" s="803">
        <f t="shared" ref="F1265:F1273" si="181">G1265+H1265+I1265</f>
        <v>15.98</v>
      </c>
      <c r="G1265" s="808">
        <v>4.0061999999999998</v>
      </c>
      <c r="H1265" s="808">
        <v>4.8</v>
      </c>
      <c r="I1265" s="808">
        <v>7.1738</v>
      </c>
      <c r="J1265" s="808">
        <v>1554.23</v>
      </c>
      <c r="K1265" s="804">
        <f t="shared" ref="K1265:L1273" si="182">I1265</f>
        <v>7.1738</v>
      </c>
      <c r="L1265" s="803">
        <f t="shared" si="182"/>
        <v>1554.23</v>
      </c>
      <c r="M1265" s="809">
        <f t="shared" ref="M1265:M1273" si="183">K1265/L1265</f>
        <v>4.6156617746408186E-3</v>
      </c>
      <c r="N1265" s="805">
        <v>47.5</v>
      </c>
      <c r="O1265" s="810">
        <f t="shared" ref="O1265:O1283" si="184">M1265*N1265</f>
        <v>0.21924393429543887</v>
      </c>
      <c r="P1265" s="806">
        <f t="shared" ref="P1265:P1283" si="185">M1265*60*1000</f>
        <v>276.93970647844912</v>
      </c>
      <c r="Q1265" s="2158">
        <f t="shared" ref="Q1265:Q1283" si="186">P1265*N1265/1000</f>
        <v>13.154636057726334</v>
      </c>
    </row>
    <row r="1266" spans="1:17">
      <c r="A1266" s="1484"/>
      <c r="B1266" s="41">
        <v>3</v>
      </c>
      <c r="C1266" s="802" t="s">
        <v>426</v>
      </c>
      <c r="D1266" s="807">
        <v>60</v>
      </c>
      <c r="E1266" s="807" t="s">
        <v>37</v>
      </c>
      <c r="F1266" s="803">
        <f>G1266+H1266+I1266</f>
        <v>30.457999999999998</v>
      </c>
      <c r="G1266" s="808">
        <v>6.0038</v>
      </c>
      <c r="H1266" s="808">
        <v>9.6</v>
      </c>
      <c r="I1266" s="808">
        <v>14.854200000000001</v>
      </c>
      <c r="J1266" s="808">
        <v>3125.26</v>
      </c>
      <c r="K1266" s="804">
        <f t="shared" si="182"/>
        <v>14.854200000000001</v>
      </c>
      <c r="L1266" s="803">
        <f t="shared" si="182"/>
        <v>3125.26</v>
      </c>
      <c r="M1266" s="809">
        <f t="shared" si="183"/>
        <v>4.7529485546802504E-3</v>
      </c>
      <c r="N1266" s="805">
        <v>47.5</v>
      </c>
      <c r="O1266" s="810">
        <f t="shared" si="184"/>
        <v>0.22576505634731189</v>
      </c>
      <c r="P1266" s="806">
        <f t="shared" si="185"/>
        <v>285.17691328081503</v>
      </c>
      <c r="Q1266" s="2158">
        <f t="shared" si="186"/>
        <v>13.545903380838714</v>
      </c>
    </row>
    <row r="1267" spans="1:17">
      <c r="A1267" s="1484"/>
      <c r="B1267" s="12">
        <v>4</v>
      </c>
      <c r="C1267" s="802" t="s">
        <v>429</v>
      </c>
      <c r="D1267" s="807">
        <v>30</v>
      </c>
      <c r="E1267" s="807" t="s">
        <v>37</v>
      </c>
      <c r="F1267" s="803">
        <f>G1267+H1267+I1267</f>
        <v>17.520000000000003</v>
      </c>
      <c r="G1267" s="808">
        <v>4.3003999999999998</v>
      </c>
      <c r="H1267" s="808">
        <v>4.8</v>
      </c>
      <c r="I1267" s="808">
        <v>8.4196000000000009</v>
      </c>
      <c r="J1267" s="808">
        <v>1720.83</v>
      </c>
      <c r="K1267" s="804">
        <f t="shared" si="182"/>
        <v>8.4196000000000009</v>
      </c>
      <c r="L1267" s="803">
        <f t="shared" si="182"/>
        <v>1720.83</v>
      </c>
      <c r="M1267" s="809">
        <f t="shared" si="183"/>
        <v>4.8927552402038554E-3</v>
      </c>
      <c r="N1267" s="805">
        <v>47.5</v>
      </c>
      <c r="O1267" s="810">
        <f t="shared" si="184"/>
        <v>0.23240587390968315</v>
      </c>
      <c r="P1267" s="806">
        <f t="shared" si="185"/>
        <v>293.56531441223132</v>
      </c>
      <c r="Q1267" s="2158">
        <f t="shared" si="186"/>
        <v>13.944352434580987</v>
      </c>
    </row>
    <row r="1268" spans="1:17">
      <c r="A1268" s="1484"/>
      <c r="B1268" s="12">
        <v>5</v>
      </c>
      <c r="C1268" s="802" t="s">
        <v>534</v>
      </c>
      <c r="D1268" s="807">
        <v>18</v>
      </c>
      <c r="E1268" s="807">
        <v>2007</v>
      </c>
      <c r="F1268" s="803">
        <f t="shared" si="181"/>
        <v>14.327</v>
      </c>
      <c r="G1268" s="808">
        <v>2.3469000000000002</v>
      </c>
      <c r="H1268" s="808">
        <v>3.12</v>
      </c>
      <c r="I1268" s="808">
        <v>8.8600999999999992</v>
      </c>
      <c r="J1268" s="808">
        <v>1677.39</v>
      </c>
      <c r="K1268" s="804">
        <f t="shared" si="182"/>
        <v>8.8600999999999992</v>
      </c>
      <c r="L1268" s="803">
        <f t="shared" si="182"/>
        <v>1677.39</v>
      </c>
      <c r="M1268" s="809">
        <f t="shared" si="183"/>
        <v>5.2820751286224423E-3</v>
      </c>
      <c r="N1268" s="805">
        <v>47.5</v>
      </c>
      <c r="O1268" s="810">
        <f t="shared" si="184"/>
        <v>0.250898568609566</v>
      </c>
      <c r="P1268" s="806">
        <f t="shared" si="185"/>
        <v>316.92450771734656</v>
      </c>
      <c r="Q1268" s="2158">
        <f t="shared" si="186"/>
        <v>15.053914116573962</v>
      </c>
    </row>
    <row r="1269" spans="1:17">
      <c r="A1269" s="1484"/>
      <c r="B1269" s="12">
        <v>6</v>
      </c>
      <c r="C1269" s="802" t="s">
        <v>942</v>
      </c>
      <c r="D1269" s="807">
        <v>45</v>
      </c>
      <c r="E1269" s="807" t="s">
        <v>37</v>
      </c>
      <c r="F1269" s="803">
        <f t="shared" si="181"/>
        <v>21.21</v>
      </c>
      <c r="G1269" s="808">
        <v>3.6732</v>
      </c>
      <c r="H1269" s="808">
        <v>7.2</v>
      </c>
      <c r="I1269" s="808">
        <v>10.3368</v>
      </c>
      <c r="J1269" s="808">
        <v>1870.08</v>
      </c>
      <c r="K1269" s="804">
        <f t="shared" si="182"/>
        <v>10.3368</v>
      </c>
      <c r="L1269" s="803">
        <f t="shared" si="182"/>
        <v>1870.08</v>
      </c>
      <c r="M1269" s="809">
        <f t="shared" si="183"/>
        <v>5.5274640657084189E-3</v>
      </c>
      <c r="N1269" s="805">
        <v>47.5</v>
      </c>
      <c r="O1269" s="810">
        <f t="shared" si="184"/>
        <v>0.2625545431211499</v>
      </c>
      <c r="P1269" s="806">
        <f t="shared" si="185"/>
        <v>331.64784394250512</v>
      </c>
      <c r="Q1269" s="2158">
        <f t="shared" si="186"/>
        <v>15.753272587268993</v>
      </c>
    </row>
    <row r="1270" spans="1:17">
      <c r="A1270" s="1484"/>
      <c r="B1270" s="12">
        <v>7</v>
      </c>
      <c r="C1270" s="1257" t="s">
        <v>427</v>
      </c>
      <c r="D1270" s="807">
        <v>49</v>
      </c>
      <c r="E1270" s="807">
        <v>2009</v>
      </c>
      <c r="F1270" s="803">
        <f t="shared" si="181"/>
        <v>23.900000000000002</v>
      </c>
      <c r="G1270" s="808">
        <v>4.0913000000000004</v>
      </c>
      <c r="H1270" s="808">
        <v>0</v>
      </c>
      <c r="I1270" s="808">
        <v>19.808700000000002</v>
      </c>
      <c r="J1270" s="1258">
        <v>3494.18</v>
      </c>
      <c r="K1270" s="804">
        <f t="shared" si="182"/>
        <v>19.808700000000002</v>
      </c>
      <c r="L1270" s="803">
        <f t="shared" si="182"/>
        <v>3494.18</v>
      </c>
      <c r="M1270" s="809">
        <f t="shared" si="183"/>
        <v>5.6690554006948706E-3</v>
      </c>
      <c r="N1270" s="805">
        <v>47.5</v>
      </c>
      <c r="O1270" s="810">
        <f t="shared" si="184"/>
        <v>0.26928013153300634</v>
      </c>
      <c r="P1270" s="806">
        <f t="shared" si="185"/>
        <v>340.14332404169221</v>
      </c>
      <c r="Q1270" s="2158">
        <f t="shared" si="186"/>
        <v>16.156807891980378</v>
      </c>
    </row>
    <row r="1271" spans="1:17">
      <c r="A1271" s="1484"/>
      <c r="B1271" s="12">
        <v>8</v>
      </c>
      <c r="C1271" s="1259" t="s">
        <v>425</v>
      </c>
      <c r="D1271" s="807">
        <v>30</v>
      </c>
      <c r="E1271" s="807" t="s">
        <v>37</v>
      </c>
      <c r="F1271" s="803">
        <f t="shared" si="181"/>
        <v>18.170000000000002</v>
      </c>
      <c r="G1271" s="808">
        <v>3.3839999999999999</v>
      </c>
      <c r="H1271" s="808">
        <v>4.8</v>
      </c>
      <c r="I1271" s="808">
        <v>9.9860000000000007</v>
      </c>
      <c r="J1271" s="1260">
        <v>1717.43</v>
      </c>
      <c r="K1271" s="804">
        <f t="shared" si="182"/>
        <v>9.9860000000000007</v>
      </c>
      <c r="L1271" s="803">
        <f t="shared" si="182"/>
        <v>1717.43</v>
      </c>
      <c r="M1271" s="809">
        <f t="shared" si="183"/>
        <v>5.8145019010964055E-3</v>
      </c>
      <c r="N1271" s="805">
        <v>47.5</v>
      </c>
      <c r="O1271" s="810">
        <f t="shared" si="184"/>
        <v>0.27618884030207924</v>
      </c>
      <c r="P1271" s="806">
        <f t="shared" si="185"/>
        <v>348.87011406578432</v>
      </c>
      <c r="Q1271" s="2158">
        <f t="shared" si="186"/>
        <v>16.571330418124756</v>
      </c>
    </row>
    <row r="1272" spans="1:17">
      <c r="A1272" s="1484"/>
      <c r="B1272" s="12">
        <v>9</v>
      </c>
      <c r="C1272" s="1261" t="s">
        <v>943</v>
      </c>
      <c r="D1272" s="1262">
        <v>55</v>
      </c>
      <c r="E1272" s="807" t="s">
        <v>37</v>
      </c>
      <c r="F1272" s="803">
        <f t="shared" si="181"/>
        <v>28.189999999999998</v>
      </c>
      <c r="G1272" s="808">
        <v>3.6404999999999998</v>
      </c>
      <c r="H1272" s="808">
        <v>8.8000000000000007</v>
      </c>
      <c r="I1272" s="1263">
        <v>15.749499999999999</v>
      </c>
      <c r="J1272" s="1260">
        <v>2498.1</v>
      </c>
      <c r="K1272" s="1264">
        <f t="shared" si="182"/>
        <v>15.749499999999999</v>
      </c>
      <c r="L1272" s="803">
        <f t="shared" si="182"/>
        <v>2498.1</v>
      </c>
      <c r="M1272" s="809">
        <f t="shared" si="183"/>
        <v>6.3045914895320443E-3</v>
      </c>
      <c r="N1272" s="805">
        <v>47.5</v>
      </c>
      <c r="O1272" s="810">
        <f t="shared" si="184"/>
        <v>0.29946809575277211</v>
      </c>
      <c r="P1272" s="806">
        <f t="shared" si="185"/>
        <v>378.27548937192267</v>
      </c>
      <c r="Q1272" s="2158">
        <f t="shared" si="186"/>
        <v>17.968085745166327</v>
      </c>
    </row>
    <row r="1273" spans="1:17" ht="12" thickBot="1">
      <c r="A1273" s="1485"/>
      <c r="B1273" s="31">
        <v>10</v>
      </c>
      <c r="C1273" s="2159" t="s">
        <v>944</v>
      </c>
      <c r="D1273" s="2160">
        <v>45</v>
      </c>
      <c r="E1273" s="2160" t="s">
        <v>37</v>
      </c>
      <c r="F1273" s="811">
        <f t="shared" si="181"/>
        <v>22.509999999999998</v>
      </c>
      <c r="G1273" s="2161">
        <v>2.9363999999999999</v>
      </c>
      <c r="H1273" s="2161">
        <v>7.2</v>
      </c>
      <c r="I1273" s="2161">
        <v>12.3736</v>
      </c>
      <c r="J1273" s="2162">
        <v>1888.38</v>
      </c>
      <c r="K1273" s="812">
        <f t="shared" si="182"/>
        <v>12.3736</v>
      </c>
      <c r="L1273" s="811">
        <f t="shared" si="182"/>
        <v>1888.38</v>
      </c>
      <c r="M1273" s="2163">
        <f t="shared" si="183"/>
        <v>6.5524947309333918E-3</v>
      </c>
      <c r="N1273" s="813">
        <v>47.5</v>
      </c>
      <c r="O1273" s="2164">
        <f t="shared" si="184"/>
        <v>0.31124349971933613</v>
      </c>
      <c r="P1273" s="2165">
        <f t="shared" si="185"/>
        <v>393.14968385600349</v>
      </c>
      <c r="Q1273" s="2166">
        <f t="shared" si="186"/>
        <v>18.674609983160163</v>
      </c>
    </row>
    <row r="1274" spans="1:17">
      <c r="A1274" s="1544" t="s">
        <v>276</v>
      </c>
      <c r="B1274" s="178">
        <v>1</v>
      </c>
      <c r="C1274" s="2167" t="s">
        <v>431</v>
      </c>
      <c r="D1274" s="2168">
        <v>22</v>
      </c>
      <c r="E1274" s="2169" t="s">
        <v>37</v>
      </c>
      <c r="F1274" s="2170">
        <f>G1274+H1274+I1274</f>
        <v>16.28</v>
      </c>
      <c r="G1274" s="2171">
        <v>2.7256999999999998</v>
      </c>
      <c r="H1274" s="2172">
        <v>3.52</v>
      </c>
      <c r="I1274" s="2173">
        <v>10.0343</v>
      </c>
      <c r="J1274" s="2174">
        <v>1189.94</v>
      </c>
      <c r="K1274" s="2175">
        <f>I1274</f>
        <v>10.0343</v>
      </c>
      <c r="L1274" s="2170">
        <f>J1274</f>
        <v>1189.94</v>
      </c>
      <c r="M1274" s="2176">
        <f>K1274/L1274</f>
        <v>8.4326100475654239E-3</v>
      </c>
      <c r="N1274" s="2177">
        <v>47.5</v>
      </c>
      <c r="O1274" s="2178">
        <f t="shared" si="184"/>
        <v>0.40054897725935762</v>
      </c>
      <c r="P1274" s="2178">
        <f t="shared" si="185"/>
        <v>505.9566028539254</v>
      </c>
      <c r="Q1274" s="2179">
        <f t="shared" si="186"/>
        <v>24.032938635561454</v>
      </c>
    </row>
    <row r="1275" spans="1:17">
      <c r="A1275" s="1405"/>
      <c r="B1275" s="209">
        <v>2</v>
      </c>
      <c r="C1275" s="2180" t="s">
        <v>945</v>
      </c>
      <c r="D1275" s="2168">
        <v>24</v>
      </c>
      <c r="E1275" s="2169">
        <v>1994</v>
      </c>
      <c r="F1275" s="2181">
        <f>G1275+H1275+I1275</f>
        <v>19.600000000000001</v>
      </c>
      <c r="G1275" s="2182">
        <v>3.5476999999999999</v>
      </c>
      <c r="H1275" s="2173">
        <v>3.84</v>
      </c>
      <c r="I1275" s="2173">
        <v>12.212300000000001</v>
      </c>
      <c r="J1275" s="2174">
        <v>1308.77</v>
      </c>
      <c r="K1275" s="2183">
        <f t="shared" ref="K1275:L1283" si="187">I1275</f>
        <v>12.212300000000001</v>
      </c>
      <c r="L1275" s="2181">
        <f t="shared" si="187"/>
        <v>1308.77</v>
      </c>
      <c r="M1275" s="2176">
        <f>K1275/L1275</f>
        <v>9.3311277000542505E-3</v>
      </c>
      <c r="N1275" s="2177">
        <v>47.5</v>
      </c>
      <c r="O1275" s="2178">
        <f t="shared" si="184"/>
        <v>0.44322856575257691</v>
      </c>
      <c r="P1275" s="2178">
        <f t="shared" si="185"/>
        <v>559.86766200325496</v>
      </c>
      <c r="Q1275" s="2184">
        <f t="shared" si="186"/>
        <v>26.593713945154612</v>
      </c>
    </row>
    <row r="1276" spans="1:17">
      <c r="A1276" s="1405"/>
      <c r="B1276" s="168">
        <v>3</v>
      </c>
      <c r="C1276" s="2180" t="s">
        <v>946</v>
      </c>
      <c r="D1276" s="2168">
        <v>22</v>
      </c>
      <c r="E1276" s="2169" t="s">
        <v>37</v>
      </c>
      <c r="F1276" s="2181">
        <f t="shared" ref="F1276:F1283" si="188">G1276+H1276+I1276</f>
        <v>18.695</v>
      </c>
      <c r="G1276" s="2182">
        <v>3.1819999999999999</v>
      </c>
      <c r="H1276" s="2173">
        <v>3.52</v>
      </c>
      <c r="I1276" s="2173">
        <v>11.993</v>
      </c>
      <c r="J1276" s="2174">
        <v>1285.1199999999999</v>
      </c>
      <c r="K1276" s="2183">
        <f t="shared" si="187"/>
        <v>11.993</v>
      </c>
      <c r="L1276" s="2181">
        <f t="shared" si="187"/>
        <v>1285.1199999999999</v>
      </c>
      <c r="M1276" s="2185">
        <f t="shared" ref="M1276:M1283" si="189">K1276/L1276</f>
        <v>9.3322024402390444E-3</v>
      </c>
      <c r="N1276" s="2177">
        <v>47.5</v>
      </c>
      <c r="O1276" s="2178">
        <f t="shared" si="184"/>
        <v>0.44327961591135462</v>
      </c>
      <c r="P1276" s="2178">
        <f t="shared" si="185"/>
        <v>559.93214641434258</v>
      </c>
      <c r="Q1276" s="2184">
        <f t="shared" si="186"/>
        <v>26.596776954681275</v>
      </c>
    </row>
    <row r="1277" spans="1:17">
      <c r="A1277" s="1405"/>
      <c r="B1277" s="168">
        <v>4</v>
      </c>
      <c r="C1277" s="2180" t="s">
        <v>535</v>
      </c>
      <c r="D1277" s="2168">
        <v>20</v>
      </c>
      <c r="E1277" s="2169">
        <v>1992</v>
      </c>
      <c r="F1277" s="2181">
        <f t="shared" si="188"/>
        <v>16.381</v>
      </c>
      <c r="G1277" s="2182">
        <v>2.7290000000000001</v>
      </c>
      <c r="H1277" s="2173">
        <v>3.2</v>
      </c>
      <c r="I1277" s="2173">
        <v>10.452</v>
      </c>
      <c r="J1277" s="2174">
        <v>1116.28</v>
      </c>
      <c r="K1277" s="2183">
        <f t="shared" si="187"/>
        <v>10.452</v>
      </c>
      <c r="L1277" s="2181">
        <f t="shared" si="187"/>
        <v>1116.28</v>
      </c>
      <c r="M1277" s="2185">
        <f t="shared" si="189"/>
        <v>9.3632421972981699E-3</v>
      </c>
      <c r="N1277" s="2177">
        <v>47.5</v>
      </c>
      <c r="O1277" s="2178">
        <f t="shared" si="184"/>
        <v>0.44475400437166307</v>
      </c>
      <c r="P1277" s="2178">
        <f t="shared" si="185"/>
        <v>561.79453183789019</v>
      </c>
      <c r="Q1277" s="2184">
        <f t="shared" si="186"/>
        <v>26.685240262299782</v>
      </c>
    </row>
    <row r="1278" spans="1:17">
      <c r="A1278" s="1405"/>
      <c r="B1278" s="168">
        <v>5</v>
      </c>
      <c r="C1278" s="2180" t="s">
        <v>947</v>
      </c>
      <c r="D1278" s="2168">
        <v>19</v>
      </c>
      <c r="E1278" s="2169" t="s">
        <v>37</v>
      </c>
      <c r="F1278" s="2181">
        <f t="shared" si="188"/>
        <v>17.809999999999999</v>
      </c>
      <c r="G1278" s="2182">
        <v>1.4737</v>
      </c>
      <c r="H1278" s="2173">
        <v>3.08</v>
      </c>
      <c r="I1278" s="2173">
        <v>13.2563</v>
      </c>
      <c r="J1278" s="2174">
        <v>1384.8</v>
      </c>
      <c r="K1278" s="2183">
        <f t="shared" si="187"/>
        <v>13.2563</v>
      </c>
      <c r="L1278" s="2181">
        <f t="shared" si="187"/>
        <v>1384.8</v>
      </c>
      <c r="M1278" s="2185">
        <f t="shared" si="189"/>
        <v>9.5727180820335059E-3</v>
      </c>
      <c r="N1278" s="2177">
        <v>47.5</v>
      </c>
      <c r="O1278" s="2186">
        <f t="shared" si="184"/>
        <v>0.45470410889659152</v>
      </c>
      <c r="P1278" s="2178">
        <f t="shared" si="185"/>
        <v>574.36308492201033</v>
      </c>
      <c r="Q1278" s="2184">
        <f t="shared" si="186"/>
        <v>27.28224653379549</v>
      </c>
    </row>
    <row r="1279" spans="1:17">
      <c r="A1279" s="1405"/>
      <c r="B1279" s="168">
        <v>6</v>
      </c>
      <c r="C1279" s="2180" t="s">
        <v>948</v>
      </c>
      <c r="D1279" s="2168">
        <v>20</v>
      </c>
      <c r="E1279" s="2169" t="s">
        <v>37</v>
      </c>
      <c r="F1279" s="2181">
        <f t="shared" si="188"/>
        <v>16.338999999999999</v>
      </c>
      <c r="G1279" s="2182">
        <v>2.4561000000000002</v>
      </c>
      <c r="H1279" s="2173">
        <v>3.2</v>
      </c>
      <c r="I1279" s="2173">
        <v>10.6829</v>
      </c>
      <c r="J1279" s="2174">
        <v>1135.08</v>
      </c>
      <c r="K1279" s="2183">
        <f t="shared" si="187"/>
        <v>10.6829</v>
      </c>
      <c r="L1279" s="2181">
        <f t="shared" si="187"/>
        <v>1135.08</v>
      </c>
      <c r="M1279" s="2185">
        <f t="shared" si="189"/>
        <v>9.4115833245233815E-3</v>
      </c>
      <c r="N1279" s="2177">
        <v>47.5</v>
      </c>
      <c r="O1279" s="2186">
        <f t="shared" si="184"/>
        <v>0.44705020791486061</v>
      </c>
      <c r="P1279" s="2178">
        <f t="shared" si="185"/>
        <v>564.69499947140287</v>
      </c>
      <c r="Q1279" s="2184">
        <f t="shared" si="186"/>
        <v>26.823012474891634</v>
      </c>
    </row>
    <row r="1280" spans="1:17">
      <c r="A1280" s="1405"/>
      <c r="B1280" s="168">
        <v>7</v>
      </c>
      <c r="C1280" s="2180" t="s">
        <v>949</v>
      </c>
      <c r="D1280" s="2168">
        <v>20</v>
      </c>
      <c r="E1280" s="2169">
        <v>1995</v>
      </c>
      <c r="F1280" s="2181">
        <f t="shared" si="188"/>
        <v>15</v>
      </c>
      <c r="G1280" s="2182">
        <v>2.0739999999999998</v>
      </c>
      <c r="H1280" s="2173">
        <v>3.2</v>
      </c>
      <c r="I1280" s="2173">
        <v>9.7260000000000009</v>
      </c>
      <c r="J1280" s="2174">
        <v>1035.75</v>
      </c>
      <c r="K1280" s="2183">
        <f t="shared" si="187"/>
        <v>9.7260000000000009</v>
      </c>
      <c r="L1280" s="2181">
        <f t="shared" si="187"/>
        <v>1035.75</v>
      </c>
      <c r="M1280" s="2185">
        <f t="shared" si="189"/>
        <v>9.3902968863142661E-3</v>
      </c>
      <c r="N1280" s="2177">
        <v>47.5</v>
      </c>
      <c r="O1280" s="2186">
        <f t="shared" si="184"/>
        <v>0.44603910209992764</v>
      </c>
      <c r="P1280" s="2178">
        <f t="shared" si="185"/>
        <v>563.41781317885602</v>
      </c>
      <c r="Q1280" s="2184">
        <f t="shared" si="186"/>
        <v>26.762346125995659</v>
      </c>
    </row>
    <row r="1281" spans="1:17">
      <c r="A1281" s="1405"/>
      <c r="B1281" s="168">
        <v>8</v>
      </c>
      <c r="C1281" s="2180" t="s">
        <v>950</v>
      </c>
      <c r="D1281" s="2168">
        <v>30</v>
      </c>
      <c r="E1281" s="2169" t="s">
        <v>37</v>
      </c>
      <c r="F1281" s="2181">
        <f t="shared" si="188"/>
        <v>26.08</v>
      </c>
      <c r="G1281" s="2182">
        <v>4.5846999999999998</v>
      </c>
      <c r="H1281" s="2173">
        <v>4.8</v>
      </c>
      <c r="I1281" s="2173">
        <v>16.6953</v>
      </c>
      <c r="J1281" s="2174">
        <v>1731.85</v>
      </c>
      <c r="K1281" s="2183">
        <f t="shared" si="187"/>
        <v>16.6953</v>
      </c>
      <c r="L1281" s="2181">
        <f t="shared" si="187"/>
        <v>1731.85</v>
      </c>
      <c r="M1281" s="2185">
        <f t="shared" si="189"/>
        <v>9.6401535929786075E-3</v>
      </c>
      <c r="N1281" s="2177">
        <v>47.5</v>
      </c>
      <c r="O1281" s="2186">
        <f t="shared" si="184"/>
        <v>0.45790729566648386</v>
      </c>
      <c r="P1281" s="2178">
        <f t="shared" si="185"/>
        <v>578.4092155787165</v>
      </c>
      <c r="Q1281" s="2184">
        <f t="shared" si="186"/>
        <v>27.474437739989032</v>
      </c>
    </row>
    <row r="1282" spans="1:17">
      <c r="A1282" s="1406"/>
      <c r="B1282" s="175">
        <v>9</v>
      </c>
      <c r="C1282" s="2180" t="s">
        <v>430</v>
      </c>
      <c r="D1282" s="2168">
        <v>20</v>
      </c>
      <c r="E1282" s="2169" t="s">
        <v>37</v>
      </c>
      <c r="F1282" s="2181">
        <f t="shared" si="188"/>
        <v>16.419</v>
      </c>
      <c r="G1282" s="2182">
        <v>2.0739999999999998</v>
      </c>
      <c r="H1282" s="2173">
        <v>3.2</v>
      </c>
      <c r="I1282" s="2173">
        <v>11.145</v>
      </c>
      <c r="J1282" s="2174">
        <v>1074.3</v>
      </c>
      <c r="K1282" s="2183">
        <f t="shared" si="187"/>
        <v>11.145</v>
      </c>
      <c r="L1282" s="2181">
        <f t="shared" si="187"/>
        <v>1074.3</v>
      </c>
      <c r="M1282" s="2185">
        <f t="shared" si="189"/>
        <v>1.0374197151633622E-2</v>
      </c>
      <c r="N1282" s="2177">
        <v>47.5</v>
      </c>
      <c r="O1282" s="2186">
        <f>M1282*N1282</f>
        <v>0.49277436470259706</v>
      </c>
      <c r="P1282" s="2178">
        <f t="shared" si="185"/>
        <v>622.45182909801736</v>
      </c>
      <c r="Q1282" s="2184">
        <f t="shared" si="186"/>
        <v>29.566461882155824</v>
      </c>
    </row>
    <row r="1283" spans="1:17" ht="12" thickBot="1">
      <c r="A1283" s="1407"/>
      <c r="B1283" s="172">
        <v>10</v>
      </c>
      <c r="C1283" s="2187" t="s">
        <v>951</v>
      </c>
      <c r="D1283" s="2188">
        <v>20</v>
      </c>
      <c r="E1283" s="2188">
        <v>1993</v>
      </c>
      <c r="F1283" s="2189">
        <f t="shared" si="188"/>
        <v>16.670000000000002</v>
      </c>
      <c r="G1283" s="2190">
        <v>2.1286</v>
      </c>
      <c r="H1283" s="2190">
        <v>3.2</v>
      </c>
      <c r="I1283" s="2190">
        <v>11.3414</v>
      </c>
      <c r="J1283" s="2191">
        <v>1108.8499999999999</v>
      </c>
      <c r="K1283" s="2192">
        <f t="shared" si="187"/>
        <v>11.3414</v>
      </c>
      <c r="L1283" s="2193">
        <f t="shared" si="187"/>
        <v>1108.8499999999999</v>
      </c>
      <c r="M1283" s="2194">
        <f t="shared" si="189"/>
        <v>1.0228074130856293E-2</v>
      </c>
      <c r="N1283" s="2195">
        <v>47.5</v>
      </c>
      <c r="O1283" s="2196">
        <f t="shared" si="184"/>
        <v>0.48583352121567391</v>
      </c>
      <c r="P1283" s="2196">
        <f t="shared" si="185"/>
        <v>613.68444785137751</v>
      </c>
      <c r="Q1283" s="2197">
        <f t="shared" si="186"/>
        <v>29.150011272940432</v>
      </c>
    </row>
    <row r="1284" spans="1:17">
      <c r="A1284" s="1417" t="s">
        <v>277</v>
      </c>
      <c r="B1284" s="69">
        <v>1</v>
      </c>
      <c r="C1284" s="814" t="s">
        <v>952</v>
      </c>
      <c r="D1284" s="815">
        <v>12</v>
      </c>
      <c r="E1284" s="816" t="s">
        <v>37</v>
      </c>
      <c r="F1284" s="817">
        <f>G1284+H1284+I1284</f>
        <v>13.3063</v>
      </c>
      <c r="G1284" s="818">
        <v>1.5282</v>
      </c>
      <c r="H1284" s="819">
        <v>1.92</v>
      </c>
      <c r="I1284" s="819">
        <v>9.8581000000000003</v>
      </c>
      <c r="J1284" s="819">
        <v>705.95</v>
      </c>
      <c r="K1284" s="820">
        <f>I1284</f>
        <v>9.8581000000000003</v>
      </c>
      <c r="L1284" s="821">
        <f>J1284</f>
        <v>705.95</v>
      </c>
      <c r="M1284" s="822">
        <f>K1284/L1284</f>
        <v>1.3964303420922161E-2</v>
      </c>
      <c r="N1284" s="823">
        <v>47.5</v>
      </c>
      <c r="O1284" s="824">
        <f>M1284*N1284</f>
        <v>0.66330441249380268</v>
      </c>
      <c r="P1284" s="824">
        <f>M1284*60*1000</f>
        <v>837.85820525532961</v>
      </c>
      <c r="Q1284" s="825">
        <f>P1284*N1284/1000</f>
        <v>39.79826474962816</v>
      </c>
    </row>
    <row r="1285" spans="1:17">
      <c r="A1285" s="1409"/>
      <c r="B1285" s="70">
        <v>2</v>
      </c>
      <c r="C1285" s="826" t="s">
        <v>953</v>
      </c>
      <c r="D1285" s="827">
        <v>22</v>
      </c>
      <c r="E1285" s="828" t="s">
        <v>37</v>
      </c>
      <c r="F1285" s="829">
        <f t="shared" ref="F1285:F1293" si="190">G1285+H1285+I1285</f>
        <v>22.7</v>
      </c>
      <c r="G1285" s="830">
        <v>2.8382000000000001</v>
      </c>
      <c r="H1285" s="831">
        <v>3.52</v>
      </c>
      <c r="I1285" s="831">
        <v>16.341799999999999</v>
      </c>
      <c r="J1285" s="831">
        <v>1155.6300000000001</v>
      </c>
      <c r="K1285" s="820">
        <f t="shared" ref="K1285:L1293" si="191">I1285</f>
        <v>16.341799999999999</v>
      </c>
      <c r="L1285" s="821">
        <f t="shared" si="191"/>
        <v>1155.6300000000001</v>
      </c>
      <c r="M1285" s="832">
        <f t="shared" ref="M1285:M1293" si="192">K1285/L1285</f>
        <v>1.4141031298945162E-2</v>
      </c>
      <c r="N1285" s="823">
        <v>47.5</v>
      </c>
      <c r="O1285" s="833">
        <f t="shared" ref="O1285:O1292" si="193">M1285*N1285</f>
        <v>0.67169898669989525</v>
      </c>
      <c r="P1285" s="824">
        <f t="shared" ref="P1285:P1293" si="194">M1285*60*1000</f>
        <v>848.4618779367097</v>
      </c>
      <c r="Q1285" s="834">
        <f t="shared" ref="Q1285:Q1293" si="195">P1285*N1285/1000</f>
        <v>40.301939201993704</v>
      </c>
    </row>
    <row r="1286" spans="1:17">
      <c r="A1286" s="1409"/>
      <c r="B1286" s="70">
        <v>3</v>
      </c>
      <c r="C1286" s="826" t="s">
        <v>954</v>
      </c>
      <c r="D1286" s="827">
        <v>12</v>
      </c>
      <c r="E1286" s="828" t="s">
        <v>37</v>
      </c>
      <c r="F1286" s="829">
        <f t="shared" si="190"/>
        <v>10.76</v>
      </c>
      <c r="G1286" s="830">
        <v>1.0369999999999999</v>
      </c>
      <c r="H1286" s="831">
        <v>1.92</v>
      </c>
      <c r="I1286" s="831">
        <v>7.8029999999999999</v>
      </c>
      <c r="J1286" s="831">
        <v>543.85</v>
      </c>
      <c r="K1286" s="820">
        <f t="shared" si="191"/>
        <v>7.8029999999999999</v>
      </c>
      <c r="L1286" s="821">
        <f t="shared" si="191"/>
        <v>543.85</v>
      </c>
      <c r="M1286" s="832">
        <f t="shared" si="192"/>
        <v>1.4347706168980416E-2</v>
      </c>
      <c r="N1286" s="823">
        <v>47.5</v>
      </c>
      <c r="O1286" s="833">
        <f t="shared" si="193"/>
        <v>0.68151604302656976</v>
      </c>
      <c r="P1286" s="824">
        <f t="shared" si="194"/>
        <v>860.86237013882499</v>
      </c>
      <c r="Q1286" s="834">
        <f t="shared" si="195"/>
        <v>40.890962581594181</v>
      </c>
    </row>
    <row r="1287" spans="1:17">
      <c r="A1287" s="1409"/>
      <c r="B1287" s="70">
        <v>4</v>
      </c>
      <c r="C1287" s="826" t="s">
        <v>536</v>
      </c>
      <c r="D1287" s="827">
        <v>22</v>
      </c>
      <c r="E1287" s="828" t="s">
        <v>37</v>
      </c>
      <c r="F1287" s="829">
        <f t="shared" si="190"/>
        <v>22.99</v>
      </c>
      <c r="G1287" s="830">
        <v>1.6374</v>
      </c>
      <c r="H1287" s="831">
        <v>3.52</v>
      </c>
      <c r="I1287" s="831">
        <v>17.832599999999999</v>
      </c>
      <c r="J1287" s="831">
        <v>1219.5999999999999</v>
      </c>
      <c r="K1287" s="820">
        <f t="shared" si="191"/>
        <v>17.832599999999999</v>
      </c>
      <c r="L1287" s="821">
        <f t="shared" si="191"/>
        <v>1219.5999999999999</v>
      </c>
      <c r="M1287" s="832">
        <f t="shared" si="192"/>
        <v>1.4621679239094786E-2</v>
      </c>
      <c r="N1287" s="823">
        <v>47.5</v>
      </c>
      <c r="O1287" s="833">
        <f t="shared" si="193"/>
        <v>0.69452976385700238</v>
      </c>
      <c r="P1287" s="824">
        <f t="shared" si="194"/>
        <v>877.3007543456871</v>
      </c>
      <c r="Q1287" s="834">
        <f t="shared" si="195"/>
        <v>41.671785831420138</v>
      </c>
    </row>
    <row r="1288" spans="1:17">
      <c r="A1288" s="1409"/>
      <c r="B1288" s="70">
        <v>5</v>
      </c>
      <c r="C1288" s="826" t="s">
        <v>955</v>
      </c>
      <c r="D1288" s="827">
        <v>20</v>
      </c>
      <c r="E1288" s="828" t="s">
        <v>37</v>
      </c>
      <c r="F1288" s="829">
        <f t="shared" si="190"/>
        <v>21.64</v>
      </c>
      <c r="G1288" s="830">
        <v>2.3250999999999999</v>
      </c>
      <c r="H1288" s="831">
        <v>3.2</v>
      </c>
      <c r="I1288" s="831">
        <v>16.114899999999999</v>
      </c>
      <c r="J1288" s="831">
        <v>1085.1500000000001</v>
      </c>
      <c r="K1288" s="820">
        <f t="shared" si="191"/>
        <v>16.114899999999999</v>
      </c>
      <c r="L1288" s="821">
        <f t="shared" si="191"/>
        <v>1085.1500000000001</v>
      </c>
      <c r="M1288" s="832">
        <f t="shared" si="192"/>
        <v>1.4850389347094869E-2</v>
      </c>
      <c r="N1288" s="823">
        <v>47.5</v>
      </c>
      <c r="O1288" s="833">
        <f t="shared" si="193"/>
        <v>0.70539349398700624</v>
      </c>
      <c r="P1288" s="824">
        <f t="shared" si="194"/>
        <v>891.02336082569207</v>
      </c>
      <c r="Q1288" s="834">
        <f t="shared" si="195"/>
        <v>42.323609639220379</v>
      </c>
    </row>
    <row r="1289" spans="1:17">
      <c r="A1289" s="1409"/>
      <c r="B1289" s="70">
        <v>6</v>
      </c>
      <c r="C1289" s="826" t="s">
        <v>956</v>
      </c>
      <c r="D1289" s="827">
        <v>22</v>
      </c>
      <c r="E1289" s="828" t="s">
        <v>37</v>
      </c>
      <c r="F1289" s="829">
        <f t="shared" si="190"/>
        <v>25.47</v>
      </c>
      <c r="G1289" s="830">
        <v>3.968</v>
      </c>
      <c r="H1289" s="831">
        <v>3.52</v>
      </c>
      <c r="I1289" s="831">
        <v>17.981999999999999</v>
      </c>
      <c r="J1289" s="831">
        <v>1180.93</v>
      </c>
      <c r="K1289" s="820">
        <f t="shared" si="191"/>
        <v>17.981999999999999</v>
      </c>
      <c r="L1289" s="821">
        <f t="shared" si="191"/>
        <v>1180.93</v>
      </c>
      <c r="M1289" s="832">
        <f t="shared" si="192"/>
        <v>1.5226982124257998E-2</v>
      </c>
      <c r="N1289" s="823">
        <v>47.5</v>
      </c>
      <c r="O1289" s="833">
        <f t="shared" si="193"/>
        <v>0.72328165090225494</v>
      </c>
      <c r="P1289" s="824">
        <f t="shared" si="194"/>
        <v>913.61892745547993</v>
      </c>
      <c r="Q1289" s="834">
        <f t="shared" si="195"/>
        <v>43.396899054135297</v>
      </c>
    </row>
    <row r="1290" spans="1:17">
      <c r="A1290" s="1409"/>
      <c r="B1290" s="70">
        <v>7</v>
      </c>
      <c r="C1290" s="826" t="s">
        <v>957</v>
      </c>
      <c r="D1290" s="827">
        <v>4</v>
      </c>
      <c r="E1290" s="828" t="s">
        <v>37</v>
      </c>
      <c r="F1290" s="829">
        <f t="shared" si="190"/>
        <v>3.2920000000000003</v>
      </c>
      <c r="G1290" s="830">
        <v>0.27289999999999998</v>
      </c>
      <c r="H1290" s="831">
        <v>0.64</v>
      </c>
      <c r="I1290" s="831">
        <v>2.3791000000000002</v>
      </c>
      <c r="J1290" s="831">
        <v>156.81</v>
      </c>
      <c r="K1290" s="820">
        <f t="shared" si="191"/>
        <v>2.3791000000000002</v>
      </c>
      <c r="L1290" s="821">
        <f t="shared" si="191"/>
        <v>156.81</v>
      </c>
      <c r="M1290" s="832">
        <f t="shared" si="192"/>
        <v>1.5171864039283211E-2</v>
      </c>
      <c r="N1290" s="823">
        <v>47.5</v>
      </c>
      <c r="O1290" s="833">
        <f t="shared" si="193"/>
        <v>0.72066354186595249</v>
      </c>
      <c r="P1290" s="824">
        <f t="shared" si="194"/>
        <v>910.31184235699254</v>
      </c>
      <c r="Q1290" s="834">
        <f t="shared" si="195"/>
        <v>43.239812511957147</v>
      </c>
    </row>
    <row r="1291" spans="1:17">
      <c r="A1291" s="1409"/>
      <c r="B1291" s="70">
        <v>8</v>
      </c>
      <c r="C1291" s="826" t="s">
        <v>958</v>
      </c>
      <c r="D1291" s="827">
        <v>9</v>
      </c>
      <c r="E1291" s="828" t="s">
        <v>37</v>
      </c>
      <c r="F1291" s="829">
        <f t="shared" si="190"/>
        <v>9.4001000000000001</v>
      </c>
      <c r="G1291" s="830">
        <v>0.95520000000000005</v>
      </c>
      <c r="H1291" s="831">
        <v>1.44</v>
      </c>
      <c r="I1291" s="831">
        <v>7.0049000000000001</v>
      </c>
      <c r="J1291" s="831">
        <v>454.35</v>
      </c>
      <c r="K1291" s="820">
        <f t="shared" si="191"/>
        <v>7.0049000000000001</v>
      </c>
      <c r="L1291" s="821">
        <f t="shared" si="191"/>
        <v>454.35</v>
      </c>
      <c r="M1291" s="832">
        <f t="shared" si="192"/>
        <v>1.5417409486079014E-2</v>
      </c>
      <c r="N1291" s="823">
        <v>47.5</v>
      </c>
      <c r="O1291" s="833">
        <f t="shared" si="193"/>
        <v>0.73232695058875319</v>
      </c>
      <c r="P1291" s="824">
        <f t="shared" si="194"/>
        <v>925.04456916474089</v>
      </c>
      <c r="Q1291" s="834">
        <f t="shared" si="195"/>
        <v>43.939617035325192</v>
      </c>
    </row>
    <row r="1292" spans="1:17">
      <c r="A1292" s="1409"/>
      <c r="B1292" s="70">
        <v>9</v>
      </c>
      <c r="C1292" s="826" t="s">
        <v>959</v>
      </c>
      <c r="D1292" s="827">
        <v>20</v>
      </c>
      <c r="E1292" s="828" t="s">
        <v>37</v>
      </c>
      <c r="F1292" s="829">
        <f t="shared" si="190"/>
        <v>22.090000000000003</v>
      </c>
      <c r="G1292" s="830">
        <v>2.4561000000000002</v>
      </c>
      <c r="H1292" s="831">
        <v>3.2</v>
      </c>
      <c r="I1292" s="831">
        <v>16.433900000000001</v>
      </c>
      <c r="J1292" s="831">
        <v>1062.5999999999999</v>
      </c>
      <c r="K1292" s="820">
        <f t="shared" si="191"/>
        <v>16.433900000000001</v>
      </c>
      <c r="L1292" s="821">
        <f t="shared" si="191"/>
        <v>1062.5999999999999</v>
      </c>
      <c r="M1292" s="832">
        <f t="shared" si="192"/>
        <v>1.5465744400527013E-2</v>
      </c>
      <c r="N1292" s="823">
        <v>47.5</v>
      </c>
      <c r="O1292" s="833">
        <f t="shared" si="193"/>
        <v>0.7346228590250331</v>
      </c>
      <c r="P1292" s="824">
        <f t="shared" si="194"/>
        <v>927.94466403162085</v>
      </c>
      <c r="Q1292" s="834">
        <f t="shared" si="195"/>
        <v>44.077371541501989</v>
      </c>
    </row>
    <row r="1293" spans="1:17" ht="12" thickBot="1">
      <c r="A1293" s="1418"/>
      <c r="B1293" s="72">
        <v>10</v>
      </c>
      <c r="C1293" s="826" t="s">
        <v>960</v>
      </c>
      <c r="D1293" s="835">
        <v>40</v>
      </c>
      <c r="E1293" s="835" t="s">
        <v>37</v>
      </c>
      <c r="F1293" s="836">
        <f t="shared" si="190"/>
        <v>44.05</v>
      </c>
      <c r="G1293" s="837">
        <v>3.7113999999999998</v>
      </c>
      <c r="H1293" s="837">
        <v>6.4</v>
      </c>
      <c r="I1293" s="837">
        <v>33.938600000000001</v>
      </c>
      <c r="J1293" s="831">
        <v>2154.46</v>
      </c>
      <c r="K1293" s="838">
        <f t="shared" si="191"/>
        <v>33.938600000000001</v>
      </c>
      <c r="L1293" s="839">
        <f t="shared" si="191"/>
        <v>2154.46</v>
      </c>
      <c r="M1293" s="840">
        <f t="shared" si="192"/>
        <v>1.5752717618335917E-2</v>
      </c>
      <c r="N1293" s="1265">
        <v>47.5</v>
      </c>
      <c r="O1293" s="841">
        <f>M1293*N1293</f>
        <v>0.74825408687095607</v>
      </c>
      <c r="P1293" s="841">
        <f t="shared" si="194"/>
        <v>945.16305710015502</v>
      </c>
      <c r="Q1293" s="842">
        <f t="shared" si="195"/>
        <v>44.895245212257365</v>
      </c>
    </row>
    <row r="1294" spans="1:17">
      <c r="A1294" s="1574" t="s">
        <v>285</v>
      </c>
      <c r="B1294" s="17">
        <v>1</v>
      </c>
      <c r="C1294" s="843" t="s">
        <v>961</v>
      </c>
      <c r="D1294" s="844">
        <v>6</v>
      </c>
      <c r="E1294" s="845" t="s">
        <v>37</v>
      </c>
      <c r="F1294" s="846">
        <f>G1294+H1294+I1294</f>
        <v>7</v>
      </c>
      <c r="G1294" s="847">
        <v>0.51849999999999996</v>
      </c>
      <c r="H1294" s="848">
        <v>0.88</v>
      </c>
      <c r="I1294" s="848">
        <v>5.6014999999999997</v>
      </c>
      <c r="J1294" s="849">
        <v>326.67</v>
      </c>
      <c r="K1294" s="850">
        <f>I1294</f>
        <v>5.6014999999999997</v>
      </c>
      <c r="L1294" s="851">
        <f>J1294</f>
        <v>326.67</v>
      </c>
      <c r="M1294" s="852">
        <f>K1294/L1294</f>
        <v>1.7147274007408085E-2</v>
      </c>
      <c r="N1294" s="853">
        <v>47.5</v>
      </c>
      <c r="O1294" s="854">
        <f>M1294*N1294</f>
        <v>0.81449551535188403</v>
      </c>
      <c r="P1294" s="854">
        <f>M1294*60*1000</f>
        <v>1028.8364404444851</v>
      </c>
      <c r="Q1294" s="855">
        <f>P1294*N1294/1000</f>
        <v>48.869730921113039</v>
      </c>
    </row>
    <row r="1295" spans="1:17">
      <c r="A1295" s="1552"/>
      <c r="B1295" s="38">
        <v>2</v>
      </c>
      <c r="C1295" s="856" t="s">
        <v>962</v>
      </c>
      <c r="D1295" s="857">
        <v>18</v>
      </c>
      <c r="E1295" s="858" t="s">
        <v>37</v>
      </c>
      <c r="F1295" s="859">
        <f t="shared" ref="F1295:F1303" si="196">G1295+H1295+I1295</f>
        <v>16.100000000000001</v>
      </c>
      <c r="G1295" s="860">
        <v>1.6374</v>
      </c>
      <c r="H1295" s="861">
        <v>0</v>
      </c>
      <c r="I1295" s="861">
        <v>14.4626</v>
      </c>
      <c r="J1295" s="862">
        <v>788.29</v>
      </c>
      <c r="K1295" s="863">
        <f t="shared" ref="K1295:L1303" si="197">I1295</f>
        <v>14.4626</v>
      </c>
      <c r="L1295" s="851">
        <f t="shared" si="197"/>
        <v>788.29</v>
      </c>
      <c r="M1295" s="864">
        <f t="shared" ref="M1295:M1303" si="198">K1295/L1295</f>
        <v>1.8346801304088597E-2</v>
      </c>
      <c r="N1295" s="853">
        <v>47.5</v>
      </c>
      <c r="O1295" s="865">
        <f t="shared" ref="O1295:O1303" si="199">M1295*N1295</f>
        <v>0.87147306194420837</v>
      </c>
      <c r="P1295" s="854">
        <f t="shared" ref="P1295:P1303" si="200">M1295*60*1000</f>
        <v>1100.8080782453158</v>
      </c>
      <c r="Q1295" s="866">
        <f t="shared" ref="Q1295:Q1303" si="201">P1295*N1295/1000</f>
        <v>52.288383716652497</v>
      </c>
    </row>
    <row r="1296" spans="1:17">
      <c r="A1296" s="1552"/>
      <c r="B1296" s="38">
        <v>3</v>
      </c>
      <c r="C1296" s="856" t="s">
        <v>432</v>
      </c>
      <c r="D1296" s="857">
        <v>17</v>
      </c>
      <c r="E1296" s="858" t="s">
        <v>37</v>
      </c>
      <c r="F1296" s="859">
        <f t="shared" si="196"/>
        <v>15.8</v>
      </c>
      <c r="G1296" s="860">
        <v>1.2553000000000001</v>
      </c>
      <c r="H1296" s="861">
        <v>0</v>
      </c>
      <c r="I1296" s="861">
        <v>14.544700000000001</v>
      </c>
      <c r="J1296" s="862">
        <v>781.98</v>
      </c>
      <c r="K1296" s="863">
        <f t="shared" si="197"/>
        <v>14.544700000000001</v>
      </c>
      <c r="L1296" s="851">
        <f t="shared" si="197"/>
        <v>781.98</v>
      </c>
      <c r="M1296" s="864">
        <f t="shared" si="198"/>
        <v>1.8599836312949182E-2</v>
      </c>
      <c r="N1296" s="853">
        <v>47.5</v>
      </c>
      <c r="O1296" s="865">
        <f t="shared" si="199"/>
        <v>0.88349222486508616</v>
      </c>
      <c r="P1296" s="854">
        <f t="shared" si="200"/>
        <v>1115.9901787769509</v>
      </c>
      <c r="Q1296" s="866">
        <f t="shared" si="201"/>
        <v>53.009533491905167</v>
      </c>
    </row>
    <row r="1297" spans="1:17">
      <c r="A1297" s="1553"/>
      <c r="B1297" s="18">
        <v>4</v>
      </c>
      <c r="C1297" s="856" t="s">
        <v>963</v>
      </c>
      <c r="D1297" s="857">
        <v>7</v>
      </c>
      <c r="E1297" s="858" t="s">
        <v>37</v>
      </c>
      <c r="F1297" s="859">
        <f t="shared" si="196"/>
        <v>7.6999999999999993</v>
      </c>
      <c r="G1297" s="860">
        <v>0.60040000000000004</v>
      </c>
      <c r="H1297" s="861">
        <v>0.96</v>
      </c>
      <c r="I1297" s="861">
        <v>6.1395999999999997</v>
      </c>
      <c r="J1297" s="862">
        <v>328.92</v>
      </c>
      <c r="K1297" s="863">
        <f t="shared" si="197"/>
        <v>6.1395999999999997</v>
      </c>
      <c r="L1297" s="851">
        <f t="shared" si="197"/>
        <v>328.92</v>
      </c>
      <c r="M1297" s="864">
        <f t="shared" si="198"/>
        <v>1.8665937005958894E-2</v>
      </c>
      <c r="N1297" s="853">
        <v>47.5</v>
      </c>
      <c r="O1297" s="865">
        <f t="shared" si="199"/>
        <v>0.8866320077830474</v>
      </c>
      <c r="P1297" s="854">
        <f t="shared" si="200"/>
        <v>1119.9562203575338</v>
      </c>
      <c r="Q1297" s="866">
        <f t="shared" si="201"/>
        <v>53.197920466982858</v>
      </c>
    </row>
    <row r="1298" spans="1:17">
      <c r="A1298" s="1553"/>
      <c r="B1298" s="18">
        <v>5</v>
      </c>
      <c r="C1298" s="856" t="s">
        <v>964</v>
      </c>
      <c r="D1298" s="857">
        <v>17</v>
      </c>
      <c r="E1298" s="858" t="s">
        <v>37</v>
      </c>
      <c r="F1298" s="859">
        <f t="shared" si="196"/>
        <v>18.5</v>
      </c>
      <c r="G1298" s="860">
        <v>1.2008000000000001</v>
      </c>
      <c r="H1298" s="861">
        <v>1.18</v>
      </c>
      <c r="I1298" s="861">
        <v>16.119199999999999</v>
      </c>
      <c r="J1298" s="862">
        <v>781.45</v>
      </c>
      <c r="K1298" s="863">
        <f t="shared" si="197"/>
        <v>16.119199999999999</v>
      </c>
      <c r="L1298" s="851">
        <f t="shared" si="197"/>
        <v>781.45</v>
      </c>
      <c r="M1298" s="864">
        <f t="shared" si="198"/>
        <v>2.062729541237443E-2</v>
      </c>
      <c r="N1298" s="853">
        <v>47.5</v>
      </c>
      <c r="O1298" s="865">
        <f t="shared" si="199"/>
        <v>0.97979653208778539</v>
      </c>
      <c r="P1298" s="854">
        <f t="shared" si="200"/>
        <v>1237.6377247424659</v>
      </c>
      <c r="Q1298" s="866">
        <f t="shared" si="201"/>
        <v>58.787791925267136</v>
      </c>
    </row>
    <row r="1299" spans="1:17">
      <c r="A1299" s="1553"/>
      <c r="B1299" s="18">
        <v>6</v>
      </c>
      <c r="C1299" s="856" t="s">
        <v>433</v>
      </c>
      <c r="D1299" s="857">
        <v>5</v>
      </c>
      <c r="E1299" s="858" t="s">
        <v>37</v>
      </c>
      <c r="F1299" s="859">
        <f t="shared" si="196"/>
        <v>5.3000000000000007</v>
      </c>
      <c r="G1299" s="860">
        <v>0.32750000000000001</v>
      </c>
      <c r="H1299" s="861">
        <v>0.8</v>
      </c>
      <c r="I1299" s="861">
        <v>4.1725000000000003</v>
      </c>
      <c r="J1299" s="862">
        <v>192.6</v>
      </c>
      <c r="K1299" s="863">
        <f t="shared" si="197"/>
        <v>4.1725000000000003</v>
      </c>
      <c r="L1299" s="851">
        <f t="shared" si="197"/>
        <v>192.6</v>
      </c>
      <c r="M1299" s="864">
        <f>K1299/L1299</f>
        <v>2.1664070612668746E-2</v>
      </c>
      <c r="N1299" s="853">
        <v>47.5</v>
      </c>
      <c r="O1299" s="865">
        <f>M1299*N1299</f>
        <v>1.0290433541017654</v>
      </c>
      <c r="P1299" s="854">
        <f t="shared" si="200"/>
        <v>1299.8442367601249</v>
      </c>
      <c r="Q1299" s="866">
        <f t="shared" si="201"/>
        <v>61.742601246105927</v>
      </c>
    </row>
    <row r="1300" spans="1:17">
      <c r="A1300" s="1553"/>
      <c r="B1300" s="18">
        <v>7</v>
      </c>
      <c r="C1300" s="856" t="s">
        <v>965</v>
      </c>
      <c r="D1300" s="857">
        <v>6</v>
      </c>
      <c r="E1300" s="858" t="s">
        <v>37</v>
      </c>
      <c r="F1300" s="859">
        <f t="shared" si="196"/>
        <v>5.4700000000000006</v>
      </c>
      <c r="G1300" s="860">
        <v>0.43659999999999999</v>
      </c>
      <c r="H1300" s="861">
        <v>0</v>
      </c>
      <c r="I1300" s="861">
        <v>5.0334000000000003</v>
      </c>
      <c r="J1300" s="862">
        <v>229.69</v>
      </c>
      <c r="K1300" s="863">
        <f t="shared" si="197"/>
        <v>5.0334000000000003</v>
      </c>
      <c r="L1300" s="851">
        <f t="shared" si="197"/>
        <v>229.69</v>
      </c>
      <c r="M1300" s="864">
        <f t="shared" si="198"/>
        <v>2.1913883930515042E-2</v>
      </c>
      <c r="N1300" s="853">
        <v>47.5</v>
      </c>
      <c r="O1300" s="865">
        <f t="shared" si="199"/>
        <v>1.0409094866994646</v>
      </c>
      <c r="P1300" s="854">
        <f t="shared" si="200"/>
        <v>1314.8330358309026</v>
      </c>
      <c r="Q1300" s="866">
        <f t="shared" si="201"/>
        <v>62.454569201967878</v>
      </c>
    </row>
    <row r="1301" spans="1:17">
      <c r="A1301" s="1553"/>
      <c r="B1301" s="18">
        <v>8</v>
      </c>
      <c r="C1301" s="856" t="s">
        <v>434</v>
      </c>
      <c r="D1301" s="857">
        <v>12</v>
      </c>
      <c r="E1301" s="858" t="s">
        <v>37</v>
      </c>
      <c r="F1301" s="859">
        <f t="shared" si="196"/>
        <v>14.299999999999999</v>
      </c>
      <c r="G1301" s="860">
        <v>1.2281</v>
      </c>
      <c r="H1301" s="861">
        <v>0</v>
      </c>
      <c r="I1301" s="861">
        <v>13.071899999999999</v>
      </c>
      <c r="J1301" s="862">
        <v>529.6</v>
      </c>
      <c r="K1301" s="863">
        <f t="shared" si="197"/>
        <v>13.071899999999999</v>
      </c>
      <c r="L1301" s="851">
        <f t="shared" si="197"/>
        <v>529.6</v>
      </c>
      <c r="M1301" s="864">
        <f t="shared" si="198"/>
        <v>2.4682590634441084E-2</v>
      </c>
      <c r="N1301" s="853">
        <v>47.5</v>
      </c>
      <c r="O1301" s="865">
        <f t="shared" si="199"/>
        <v>1.1724230551359516</v>
      </c>
      <c r="P1301" s="854">
        <f t="shared" si="200"/>
        <v>1480.9554380664651</v>
      </c>
      <c r="Q1301" s="866">
        <f t="shared" si="201"/>
        <v>70.345383308157096</v>
      </c>
    </row>
    <row r="1302" spans="1:17">
      <c r="A1302" s="1553"/>
      <c r="B1302" s="18">
        <v>9</v>
      </c>
      <c r="C1302" s="856" t="s">
        <v>435</v>
      </c>
      <c r="D1302" s="857">
        <v>4</v>
      </c>
      <c r="E1302" s="858" t="s">
        <v>37</v>
      </c>
      <c r="F1302" s="859">
        <f t="shared" si="196"/>
        <v>5.05</v>
      </c>
      <c r="G1302" s="867">
        <v>0.18010000000000001</v>
      </c>
      <c r="H1302" s="856">
        <v>0.56000000000000005</v>
      </c>
      <c r="I1302" s="861">
        <v>4.3098999999999998</v>
      </c>
      <c r="J1302" s="868">
        <v>162.94</v>
      </c>
      <c r="K1302" s="863">
        <f t="shared" si="197"/>
        <v>4.3098999999999998</v>
      </c>
      <c r="L1302" s="851">
        <f t="shared" si="197"/>
        <v>162.94</v>
      </c>
      <c r="M1302" s="864">
        <f t="shared" si="198"/>
        <v>2.6450840800294587E-2</v>
      </c>
      <c r="N1302" s="853">
        <v>47.5</v>
      </c>
      <c r="O1302" s="865">
        <f t="shared" si="199"/>
        <v>1.2564149380139928</v>
      </c>
      <c r="P1302" s="854">
        <f t="shared" si="200"/>
        <v>1587.0504480176753</v>
      </c>
      <c r="Q1302" s="866">
        <f t="shared" si="201"/>
        <v>75.38489628083957</v>
      </c>
    </row>
    <row r="1303" spans="1:17" ht="12" thickBot="1">
      <c r="A1303" s="1554"/>
      <c r="B1303" s="19">
        <v>10</v>
      </c>
      <c r="C1303" s="856" t="s">
        <v>436</v>
      </c>
      <c r="D1303" s="869">
        <v>10</v>
      </c>
      <c r="E1303" s="869" t="s">
        <v>37</v>
      </c>
      <c r="F1303" s="870">
        <f t="shared" si="196"/>
        <v>10.1</v>
      </c>
      <c r="G1303" s="871">
        <v>0.56100000000000005</v>
      </c>
      <c r="H1303" s="872">
        <v>0</v>
      </c>
      <c r="I1303" s="873">
        <v>9.5389999999999997</v>
      </c>
      <c r="J1303" s="862">
        <v>314.19</v>
      </c>
      <c r="K1303" s="874">
        <f t="shared" si="197"/>
        <v>9.5389999999999997</v>
      </c>
      <c r="L1303" s="875">
        <f t="shared" si="197"/>
        <v>314.19</v>
      </c>
      <c r="M1303" s="876">
        <f t="shared" si="198"/>
        <v>3.036060982208218E-2</v>
      </c>
      <c r="N1303" s="877">
        <v>47.5</v>
      </c>
      <c r="O1303" s="878">
        <f t="shared" si="199"/>
        <v>1.4421289665489037</v>
      </c>
      <c r="P1303" s="878">
        <f t="shared" si="200"/>
        <v>1821.6365893249308</v>
      </c>
      <c r="Q1303" s="879">
        <f t="shared" si="201"/>
        <v>86.52773799293422</v>
      </c>
    </row>
    <row r="1307" spans="1:17" ht="15">
      <c r="A1307" s="1419" t="s">
        <v>453</v>
      </c>
      <c r="B1307" s="1419"/>
      <c r="C1307" s="1419"/>
      <c r="D1307" s="1419"/>
      <c r="E1307" s="1419"/>
      <c r="F1307" s="1419"/>
      <c r="G1307" s="1419"/>
      <c r="H1307" s="1419"/>
      <c r="I1307" s="1419"/>
      <c r="J1307" s="1419"/>
      <c r="K1307" s="1419"/>
      <c r="L1307" s="1419"/>
      <c r="M1307" s="1419"/>
      <c r="N1307" s="1419"/>
      <c r="O1307" s="1419"/>
      <c r="P1307" s="1419"/>
      <c r="Q1307" s="1419"/>
    </row>
    <row r="1308" spans="1:17" ht="13.5" thickBot="1">
      <c r="A1308" s="747"/>
      <c r="B1308" s="747"/>
      <c r="C1308" s="747"/>
      <c r="D1308" s="747"/>
      <c r="E1308" s="1420" t="s">
        <v>323</v>
      </c>
      <c r="F1308" s="1420"/>
      <c r="G1308" s="1420"/>
      <c r="H1308" s="1420"/>
      <c r="I1308" s="747">
        <v>6.1</v>
      </c>
      <c r="J1308" s="747" t="s">
        <v>322</v>
      </c>
      <c r="K1308" s="747" t="s">
        <v>324</v>
      </c>
      <c r="L1308" s="748">
        <v>261.8</v>
      </c>
      <c r="M1308" s="747"/>
      <c r="N1308" s="747"/>
      <c r="O1308" s="747"/>
      <c r="P1308" s="747"/>
      <c r="Q1308" s="747"/>
    </row>
    <row r="1309" spans="1:17">
      <c r="A1309" s="1421" t="s">
        <v>1</v>
      </c>
      <c r="B1309" s="1423" t="s">
        <v>0</v>
      </c>
      <c r="C1309" s="1425" t="s">
        <v>2</v>
      </c>
      <c r="D1309" s="1425" t="s">
        <v>3</v>
      </c>
      <c r="E1309" s="1425" t="s">
        <v>11</v>
      </c>
      <c r="F1309" s="1428" t="s">
        <v>12</v>
      </c>
      <c r="G1309" s="1429"/>
      <c r="H1309" s="1429"/>
      <c r="I1309" s="1430"/>
      <c r="J1309" s="1425" t="s">
        <v>4</v>
      </c>
      <c r="K1309" s="1425" t="s">
        <v>13</v>
      </c>
      <c r="L1309" s="1425" t="s">
        <v>5</v>
      </c>
      <c r="M1309" s="1425" t="s">
        <v>6</v>
      </c>
      <c r="N1309" s="1425" t="s">
        <v>14</v>
      </c>
      <c r="O1309" s="1425" t="s">
        <v>15</v>
      </c>
      <c r="P1309" s="1431" t="s">
        <v>22</v>
      </c>
      <c r="Q1309" s="1433" t="s">
        <v>23</v>
      </c>
    </row>
    <row r="1310" spans="1:17" ht="33.75">
      <c r="A1310" s="1422"/>
      <c r="B1310" s="1424"/>
      <c r="C1310" s="1426"/>
      <c r="D1310" s="1427"/>
      <c r="E1310" s="1427"/>
      <c r="F1310" s="1101" t="s">
        <v>16</v>
      </c>
      <c r="G1310" s="1101" t="s">
        <v>17</v>
      </c>
      <c r="H1310" s="1101" t="s">
        <v>18</v>
      </c>
      <c r="I1310" s="1101" t="s">
        <v>19</v>
      </c>
      <c r="J1310" s="1427"/>
      <c r="K1310" s="1427"/>
      <c r="L1310" s="1427"/>
      <c r="M1310" s="1427"/>
      <c r="N1310" s="1427"/>
      <c r="O1310" s="1427"/>
      <c r="P1310" s="1432"/>
      <c r="Q1310" s="1434"/>
    </row>
    <row r="1311" spans="1:17" ht="12" thickBot="1">
      <c r="A1311" s="1462"/>
      <c r="B1311" s="1463"/>
      <c r="C1311" s="1464"/>
      <c r="D1311" s="29" t="s">
        <v>7</v>
      </c>
      <c r="E1311" s="29" t="s">
        <v>8</v>
      </c>
      <c r="F1311" s="29" t="s">
        <v>9</v>
      </c>
      <c r="G1311" s="29" t="s">
        <v>9</v>
      </c>
      <c r="H1311" s="29" t="s">
        <v>9</v>
      </c>
      <c r="I1311" s="29" t="s">
        <v>9</v>
      </c>
      <c r="J1311" s="29" t="s">
        <v>20</v>
      </c>
      <c r="K1311" s="29" t="s">
        <v>9</v>
      </c>
      <c r="L1311" s="29" t="s">
        <v>20</v>
      </c>
      <c r="M1311" s="29" t="s">
        <v>21</v>
      </c>
      <c r="N1311" s="29" t="s">
        <v>359</v>
      </c>
      <c r="O1311" s="29" t="s">
        <v>360</v>
      </c>
      <c r="P1311" s="1119" t="s">
        <v>24</v>
      </c>
      <c r="Q1311" s="1120" t="s">
        <v>361</v>
      </c>
    </row>
    <row r="1312" spans="1:17">
      <c r="A1312" s="1862" t="s">
        <v>284</v>
      </c>
      <c r="B1312" s="47">
        <v>1</v>
      </c>
      <c r="C1312" s="621" t="s">
        <v>678</v>
      </c>
      <c r="D1312" s="578">
        <v>64</v>
      </c>
      <c r="E1312" s="578">
        <v>1961</v>
      </c>
      <c r="F1312" s="545">
        <v>44.652999999999999</v>
      </c>
      <c r="G1312" s="545">
        <v>5.7510000000000003</v>
      </c>
      <c r="H1312" s="545">
        <v>10.24</v>
      </c>
      <c r="I1312" s="545">
        <v>28.661000000000001</v>
      </c>
      <c r="J1312" s="545">
        <v>2955.81</v>
      </c>
      <c r="K1312" s="579">
        <v>28.661000000000001</v>
      </c>
      <c r="L1312" s="545">
        <v>2955.8</v>
      </c>
      <c r="M1312" s="580">
        <f>K1312/L1312</f>
        <v>9.6965288585154612E-3</v>
      </c>
      <c r="N1312" s="622">
        <v>44.3</v>
      </c>
      <c r="O1312" s="582">
        <f>M1312*N1312</f>
        <v>0.4295562284322349</v>
      </c>
      <c r="P1312" s="582">
        <f>M1312*60*1000</f>
        <v>581.79173151092766</v>
      </c>
      <c r="Q1312" s="1118">
        <f>P1312*N1312/1000</f>
        <v>25.773373705934095</v>
      </c>
    </row>
    <row r="1313" spans="1:17">
      <c r="A1313" s="1402"/>
      <c r="B1313" s="41">
        <v>2</v>
      </c>
      <c r="C1313" s="624" t="s">
        <v>679</v>
      </c>
      <c r="D1313" s="584">
        <v>20</v>
      </c>
      <c r="E1313" s="584">
        <v>1984</v>
      </c>
      <c r="F1313" s="470">
        <v>14.488</v>
      </c>
      <c r="G1313" s="470">
        <v>1.34</v>
      </c>
      <c r="H1313" s="470">
        <v>3.2</v>
      </c>
      <c r="I1313" s="470">
        <v>9.9469999999999992</v>
      </c>
      <c r="J1313" s="470">
        <v>1056.5999999999999</v>
      </c>
      <c r="K1313" s="585">
        <v>9.9469999999999992</v>
      </c>
      <c r="L1313" s="470">
        <v>1056.5999999999999</v>
      </c>
      <c r="M1313" s="471">
        <f t="shared" ref="M1313:M1321" si="202">K1313/L1313</f>
        <v>9.4141586219950793E-3</v>
      </c>
      <c r="N1313" s="625">
        <v>44.3</v>
      </c>
      <c r="O1313" s="586">
        <f t="shared" ref="O1313:O1331" si="203">M1313*N1313</f>
        <v>0.41704722695438201</v>
      </c>
      <c r="P1313" s="582">
        <f t="shared" ref="P1313:P1331" si="204">M1313*60*1000</f>
        <v>564.84951731970477</v>
      </c>
      <c r="Q1313" s="587">
        <f t="shared" ref="Q1313:Q1331" si="205">P1313*N1313/1000</f>
        <v>25.022833617262922</v>
      </c>
    </row>
    <row r="1314" spans="1:17">
      <c r="A1314" s="1402"/>
      <c r="B1314" s="41">
        <v>3</v>
      </c>
      <c r="C1314" s="624" t="s">
        <v>680</v>
      </c>
      <c r="D1314" s="584">
        <v>60</v>
      </c>
      <c r="E1314" s="584">
        <v>1968</v>
      </c>
      <c r="F1314" s="470">
        <v>48.643000000000001</v>
      </c>
      <c r="G1314" s="470">
        <v>5.2489999999999997</v>
      </c>
      <c r="H1314" s="470">
        <v>9.6</v>
      </c>
      <c r="I1314" s="470">
        <v>33.793999999999997</v>
      </c>
      <c r="J1314" s="470">
        <v>3133.18</v>
      </c>
      <c r="K1314" s="585">
        <v>33.793999999999997</v>
      </c>
      <c r="L1314" s="470">
        <v>3133.18</v>
      </c>
      <c r="M1314" s="471">
        <f t="shared" si="202"/>
        <v>1.0785846966979235E-2</v>
      </c>
      <c r="N1314" s="625">
        <v>44.3</v>
      </c>
      <c r="O1314" s="586">
        <f t="shared" si="203"/>
        <v>0.47781302063718006</v>
      </c>
      <c r="P1314" s="582">
        <f t="shared" si="204"/>
        <v>647.15081801875408</v>
      </c>
      <c r="Q1314" s="587">
        <f t="shared" si="205"/>
        <v>28.668781238230803</v>
      </c>
    </row>
    <row r="1315" spans="1:17">
      <c r="A1315" s="1402"/>
      <c r="B1315" s="12">
        <v>4</v>
      </c>
      <c r="C1315" s="624" t="s">
        <v>681</v>
      </c>
      <c r="D1315" s="584">
        <v>48</v>
      </c>
      <c r="E1315" s="584">
        <v>1961</v>
      </c>
      <c r="F1315" s="470">
        <v>33.850999999999999</v>
      </c>
      <c r="G1315" s="470">
        <v>3.573</v>
      </c>
      <c r="H1315" s="470">
        <v>7.68</v>
      </c>
      <c r="I1315" s="470">
        <v>22.597000000000001</v>
      </c>
      <c r="J1315" s="470">
        <v>2296.96</v>
      </c>
      <c r="K1315" s="585">
        <v>22.597000000000001</v>
      </c>
      <c r="L1315" s="470">
        <v>2296.96</v>
      </c>
      <c r="M1315" s="471">
        <f t="shared" si="202"/>
        <v>9.8377855948732235E-3</v>
      </c>
      <c r="N1315" s="625">
        <v>44.3</v>
      </c>
      <c r="O1315" s="586">
        <f t="shared" si="203"/>
        <v>0.43581390185288377</v>
      </c>
      <c r="P1315" s="582">
        <f t="shared" si="204"/>
        <v>590.26713569239337</v>
      </c>
      <c r="Q1315" s="587">
        <f t="shared" si="205"/>
        <v>26.148834111173027</v>
      </c>
    </row>
    <row r="1316" spans="1:17">
      <c r="A1316" s="1402"/>
      <c r="B1316" s="12">
        <v>5</v>
      </c>
      <c r="C1316" s="624" t="s">
        <v>682</v>
      </c>
      <c r="D1316" s="584">
        <v>48</v>
      </c>
      <c r="E1316" s="584">
        <v>1961</v>
      </c>
      <c r="F1316" s="470">
        <v>36.014000000000003</v>
      </c>
      <c r="G1316" s="470">
        <v>4.1319999999999997</v>
      </c>
      <c r="H1316" s="470">
        <v>7.68</v>
      </c>
      <c r="I1316" s="470">
        <v>24.201000000000001</v>
      </c>
      <c r="J1316" s="470">
        <v>2297.0100000000002</v>
      </c>
      <c r="K1316" s="585">
        <v>24.201000000000001</v>
      </c>
      <c r="L1316" s="470">
        <v>2297.0100000000002</v>
      </c>
      <c r="M1316" s="471">
        <f t="shared" si="202"/>
        <v>1.0535870544751655E-2</v>
      </c>
      <c r="N1316" s="625">
        <v>44.3</v>
      </c>
      <c r="O1316" s="586">
        <f t="shared" si="203"/>
        <v>0.46673906513249824</v>
      </c>
      <c r="P1316" s="582">
        <f t="shared" si="204"/>
        <v>632.15223268509919</v>
      </c>
      <c r="Q1316" s="587">
        <f t="shared" si="205"/>
        <v>28.004343907949892</v>
      </c>
    </row>
    <row r="1317" spans="1:17">
      <c r="A1317" s="1402"/>
      <c r="B1317" s="12">
        <v>6</v>
      </c>
      <c r="C1317" s="624" t="s">
        <v>705</v>
      </c>
      <c r="D1317" s="584">
        <v>20</v>
      </c>
      <c r="E1317" s="584">
        <v>1983</v>
      </c>
      <c r="F1317" s="470">
        <v>11.782</v>
      </c>
      <c r="G1317" s="470">
        <v>2.2890000000000001</v>
      </c>
      <c r="H1317" s="470">
        <v>3.2</v>
      </c>
      <c r="I1317" s="470">
        <v>6.2919999999999998</v>
      </c>
      <c r="J1317" s="470">
        <v>1063.0999999999999</v>
      </c>
      <c r="K1317" s="585">
        <v>6.2919999999999998</v>
      </c>
      <c r="L1317" s="470">
        <v>1063.0999999999999</v>
      </c>
      <c r="M1317" s="471">
        <f t="shared" si="202"/>
        <v>5.9185401185213055E-3</v>
      </c>
      <c r="N1317" s="625">
        <v>44.3</v>
      </c>
      <c r="O1317" s="586">
        <f t="shared" si="203"/>
        <v>0.26219132725049382</v>
      </c>
      <c r="P1317" s="582">
        <f t="shared" si="204"/>
        <v>355.11240711127834</v>
      </c>
      <c r="Q1317" s="587">
        <f t="shared" si="205"/>
        <v>15.731479635029629</v>
      </c>
    </row>
    <row r="1318" spans="1:17">
      <c r="A1318" s="1402"/>
      <c r="B1318" s="12">
        <v>7</v>
      </c>
      <c r="C1318" s="624" t="s">
        <v>683</v>
      </c>
      <c r="D1318" s="584">
        <v>20</v>
      </c>
      <c r="E1318" s="584">
        <v>1981</v>
      </c>
      <c r="F1318" s="470">
        <v>12.673</v>
      </c>
      <c r="G1318" s="470">
        <v>4.7300000000000004</v>
      </c>
      <c r="H1318" s="470">
        <v>3.2</v>
      </c>
      <c r="I1318" s="470">
        <v>4.7430000000000003</v>
      </c>
      <c r="J1318" s="470">
        <v>1041.52</v>
      </c>
      <c r="K1318" s="585">
        <v>4.7430000000000003</v>
      </c>
      <c r="L1318" s="470">
        <v>1041.52</v>
      </c>
      <c r="M1318" s="471">
        <f t="shared" si="202"/>
        <v>4.5539211921038483E-3</v>
      </c>
      <c r="N1318" s="625">
        <v>44.3</v>
      </c>
      <c r="O1318" s="586">
        <f t="shared" si="203"/>
        <v>0.20173870881020048</v>
      </c>
      <c r="P1318" s="582">
        <f t="shared" si="204"/>
        <v>273.23527152623092</v>
      </c>
      <c r="Q1318" s="587">
        <f t="shared" si="205"/>
        <v>12.104322528612029</v>
      </c>
    </row>
    <row r="1319" spans="1:17">
      <c r="A1319" s="1402"/>
      <c r="B1319" s="12">
        <v>8</v>
      </c>
      <c r="C1319" s="624" t="s">
        <v>677</v>
      </c>
      <c r="D1319" s="584">
        <v>20</v>
      </c>
      <c r="E1319" s="584">
        <v>1981</v>
      </c>
      <c r="F1319" s="470">
        <v>14.221</v>
      </c>
      <c r="G1319" s="470">
        <v>4.1790000000000003</v>
      </c>
      <c r="H1319" s="470">
        <v>3.2</v>
      </c>
      <c r="I1319" s="470">
        <v>6.8419999999999996</v>
      </c>
      <c r="J1319" s="470">
        <v>1033.77</v>
      </c>
      <c r="K1319" s="585">
        <v>6.8419999999999996</v>
      </c>
      <c r="L1319" s="470">
        <v>1033.77</v>
      </c>
      <c r="M1319" s="471">
        <f t="shared" si="202"/>
        <v>6.6184934753378407E-3</v>
      </c>
      <c r="N1319" s="625">
        <v>44.3</v>
      </c>
      <c r="O1319" s="586">
        <f t="shared" si="203"/>
        <v>0.29319926095746635</v>
      </c>
      <c r="P1319" s="582">
        <f t="shared" si="204"/>
        <v>397.10960852027046</v>
      </c>
      <c r="Q1319" s="587">
        <f t="shared" si="205"/>
        <v>17.591955657447979</v>
      </c>
    </row>
    <row r="1320" spans="1:17">
      <c r="A1320" s="1402"/>
      <c r="B1320" s="12">
        <v>9</v>
      </c>
      <c r="C1320" s="624" t="s">
        <v>706</v>
      </c>
      <c r="D1320" s="584">
        <v>20</v>
      </c>
      <c r="E1320" s="584">
        <v>1982</v>
      </c>
      <c r="F1320" s="470">
        <v>10.24</v>
      </c>
      <c r="G1320" s="470">
        <v>1.7310000000000001</v>
      </c>
      <c r="H1320" s="470">
        <v>3.2</v>
      </c>
      <c r="I1320" s="470">
        <v>5.3090000000000002</v>
      </c>
      <c r="J1320" s="470">
        <v>1023.95</v>
      </c>
      <c r="K1320" s="585">
        <v>5.3090000000000002</v>
      </c>
      <c r="L1320" s="470">
        <v>1023.95</v>
      </c>
      <c r="M1320" s="471">
        <f t="shared" si="202"/>
        <v>5.1848234777088723E-3</v>
      </c>
      <c r="N1320" s="625">
        <v>44.3</v>
      </c>
      <c r="O1320" s="586">
        <f t="shared" si="203"/>
        <v>0.22968768006250304</v>
      </c>
      <c r="P1320" s="582">
        <f t="shared" si="204"/>
        <v>311.08940866253232</v>
      </c>
      <c r="Q1320" s="587">
        <f t="shared" si="205"/>
        <v>13.781260803750181</v>
      </c>
    </row>
    <row r="1321" spans="1:17" ht="12" thickBot="1">
      <c r="A1321" s="1403"/>
      <c r="B1321" s="31">
        <v>10</v>
      </c>
      <c r="C1321" s="639" t="s">
        <v>684</v>
      </c>
      <c r="D1321" s="664">
        <v>48</v>
      </c>
      <c r="E1321" s="664">
        <v>1961</v>
      </c>
      <c r="F1321" s="750">
        <v>37.600999999999999</v>
      </c>
      <c r="G1321" s="750">
        <v>3.9089999999999998</v>
      </c>
      <c r="H1321" s="750">
        <v>7.68</v>
      </c>
      <c r="I1321" s="750">
        <v>26.012</v>
      </c>
      <c r="J1321" s="750">
        <v>2393</v>
      </c>
      <c r="K1321" s="751">
        <v>26.012</v>
      </c>
      <c r="L1321" s="750">
        <v>2393</v>
      </c>
      <c r="M1321" s="657">
        <f t="shared" si="202"/>
        <v>1.0870037609694945E-2</v>
      </c>
      <c r="N1321" s="658">
        <v>44.3</v>
      </c>
      <c r="O1321" s="665">
        <f t="shared" si="203"/>
        <v>0.48154266610948604</v>
      </c>
      <c r="P1321" s="666">
        <f t="shared" si="204"/>
        <v>652.2022565816967</v>
      </c>
      <c r="Q1321" s="667">
        <f t="shared" si="205"/>
        <v>28.892559966569163</v>
      </c>
    </row>
    <row r="1322" spans="1:17">
      <c r="A1322" s="1404" t="s">
        <v>276</v>
      </c>
      <c r="B1322" s="171">
        <v>1</v>
      </c>
      <c r="C1322" s="596" t="s">
        <v>685</v>
      </c>
      <c r="D1322" s="589">
        <v>64</v>
      </c>
      <c r="E1322" s="589">
        <v>1961</v>
      </c>
      <c r="F1322" s="591">
        <v>58.728000000000002</v>
      </c>
      <c r="G1322" s="591">
        <v>5.0259999999999998</v>
      </c>
      <c r="H1322" s="591">
        <v>10.24</v>
      </c>
      <c r="I1322" s="590">
        <v>43.462000000000003</v>
      </c>
      <c r="J1322" s="591">
        <v>2954.78</v>
      </c>
      <c r="K1322" s="592">
        <v>43.462000000000003</v>
      </c>
      <c r="L1322" s="591">
        <v>2954.78</v>
      </c>
      <c r="M1322" s="593">
        <f>K1322/L1322</f>
        <v>1.4709047712520053E-2</v>
      </c>
      <c r="N1322" s="672">
        <v>44.3</v>
      </c>
      <c r="O1322" s="594">
        <f t="shared" si="203"/>
        <v>0.65161081366463824</v>
      </c>
      <c r="P1322" s="594">
        <f t="shared" si="204"/>
        <v>882.54286275120319</v>
      </c>
      <c r="Q1322" s="595">
        <f t="shared" si="205"/>
        <v>39.096648819878297</v>
      </c>
    </row>
    <row r="1323" spans="1:17">
      <c r="A1323" s="1405"/>
      <c r="B1323" s="209">
        <v>2</v>
      </c>
      <c r="C1323" s="596" t="s">
        <v>686</v>
      </c>
      <c r="D1323" s="589">
        <v>20</v>
      </c>
      <c r="E1323" s="589">
        <v>1990</v>
      </c>
      <c r="F1323" s="590">
        <v>23.388999999999999</v>
      </c>
      <c r="G1323" s="590">
        <v>2.3450000000000002</v>
      </c>
      <c r="H1323" s="590">
        <v>3.2</v>
      </c>
      <c r="I1323" s="590">
        <v>16.844000000000001</v>
      </c>
      <c r="J1323" s="590">
        <v>1069.95</v>
      </c>
      <c r="K1323" s="597">
        <v>16.844000000000001</v>
      </c>
      <c r="L1323" s="590">
        <v>1069.95</v>
      </c>
      <c r="M1323" s="593">
        <f>K1323/L1323</f>
        <v>1.5742791719239216E-2</v>
      </c>
      <c r="N1323" s="673">
        <v>44.3</v>
      </c>
      <c r="O1323" s="594">
        <f t="shared" si="203"/>
        <v>0.69740567316229718</v>
      </c>
      <c r="P1323" s="594">
        <f t="shared" si="204"/>
        <v>944.56750315435306</v>
      </c>
      <c r="Q1323" s="595">
        <f t="shared" si="205"/>
        <v>41.844340389737837</v>
      </c>
    </row>
    <row r="1324" spans="1:17">
      <c r="A1324" s="1405"/>
      <c r="B1324" s="168">
        <v>3</v>
      </c>
      <c r="C1324" s="675" t="s">
        <v>687</v>
      </c>
      <c r="D1324" s="589">
        <v>20</v>
      </c>
      <c r="E1324" s="589">
        <v>1989</v>
      </c>
      <c r="F1324" s="590">
        <v>20.814</v>
      </c>
      <c r="G1324" s="590">
        <v>1.508</v>
      </c>
      <c r="H1324" s="590">
        <v>3.2</v>
      </c>
      <c r="I1324" s="590">
        <v>16.106000000000002</v>
      </c>
      <c r="J1324" s="590">
        <v>1071.6500000000001</v>
      </c>
      <c r="K1324" s="597">
        <v>16.106000000000002</v>
      </c>
      <c r="L1324" s="590">
        <v>1071.6500000000001</v>
      </c>
      <c r="M1324" s="598">
        <f t="shared" ref="M1324:M1331" si="206">K1324/L1324</f>
        <v>1.5029160640134372E-2</v>
      </c>
      <c r="N1324" s="673">
        <v>44.3</v>
      </c>
      <c r="O1324" s="594">
        <f t="shared" si="203"/>
        <v>0.6657918163579527</v>
      </c>
      <c r="P1324" s="594">
        <f t="shared" si="204"/>
        <v>901.74963840806231</v>
      </c>
      <c r="Q1324" s="599">
        <f t="shared" si="205"/>
        <v>39.947508981477156</v>
      </c>
    </row>
    <row r="1325" spans="1:17">
      <c r="A1325" s="1405"/>
      <c r="B1325" s="168">
        <v>4</v>
      </c>
      <c r="C1325" s="675" t="s">
        <v>688</v>
      </c>
      <c r="D1325" s="589">
        <v>20</v>
      </c>
      <c r="E1325" s="589">
        <v>1989</v>
      </c>
      <c r="F1325" s="590">
        <v>21.765000000000001</v>
      </c>
      <c r="G1325" s="590">
        <v>1.675</v>
      </c>
      <c r="H1325" s="590">
        <v>3.2</v>
      </c>
      <c r="I1325" s="590">
        <v>16.89</v>
      </c>
      <c r="J1325" s="590">
        <v>1071.6500000000001</v>
      </c>
      <c r="K1325" s="597">
        <v>16.89</v>
      </c>
      <c r="L1325" s="590">
        <v>1071.6500000000001</v>
      </c>
      <c r="M1325" s="598">
        <f t="shared" si="206"/>
        <v>1.5760742779825501E-2</v>
      </c>
      <c r="N1325" s="673">
        <v>44.3</v>
      </c>
      <c r="O1325" s="676">
        <f t="shared" si="203"/>
        <v>0.69820090514626965</v>
      </c>
      <c r="P1325" s="594">
        <f t="shared" si="204"/>
        <v>945.64456678953002</v>
      </c>
      <c r="Q1325" s="599">
        <f t="shared" si="205"/>
        <v>41.892054308776174</v>
      </c>
    </row>
    <row r="1326" spans="1:17">
      <c r="A1326" s="1405"/>
      <c r="B1326" s="168">
        <v>5</v>
      </c>
      <c r="C1326" s="675" t="s">
        <v>689</v>
      </c>
      <c r="D1326" s="589">
        <v>20</v>
      </c>
      <c r="E1326" s="589">
        <v>1984</v>
      </c>
      <c r="F1326" s="590">
        <v>23.359000000000002</v>
      </c>
      <c r="G1326" s="590">
        <v>1.508</v>
      </c>
      <c r="H1326" s="590">
        <v>3.2</v>
      </c>
      <c r="I1326" s="590">
        <v>18.651</v>
      </c>
      <c r="J1326" s="590">
        <v>1066.1500000000001</v>
      </c>
      <c r="K1326" s="597">
        <v>18.651</v>
      </c>
      <c r="L1326" s="590">
        <v>1066.1500000000001</v>
      </c>
      <c r="M1326" s="598">
        <f t="shared" si="206"/>
        <v>1.7493786052619236E-2</v>
      </c>
      <c r="N1326" s="673">
        <v>44.3</v>
      </c>
      <c r="O1326" s="676">
        <f t="shared" si="203"/>
        <v>0.77497472213103213</v>
      </c>
      <c r="P1326" s="594">
        <f t="shared" si="204"/>
        <v>1049.6271631571542</v>
      </c>
      <c r="Q1326" s="599">
        <f t="shared" si="205"/>
        <v>46.498483327861926</v>
      </c>
    </row>
    <row r="1327" spans="1:17">
      <c r="A1327" s="1405"/>
      <c r="B1327" s="168">
        <v>6</v>
      </c>
      <c r="C1327" s="675" t="s">
        <v>690</v>
      </c>
      <c r="D1327" s="589">
        <v>20</v>
      </c>
      <c r="E1327" s="589">
        <v>1984</v>
      </c>
      <c r="F1327" s="590">
        <v>21.954999999999998</v>
      </c>
      <c r="G1327" s="590">
        <v>1.508</v>
      </c>
      <c r="H1327" s="590">
        <v>3.2</v>
      </c>
      <c r="I1327" s="590">
        <v>17.247</v>
      </c>
      <c r="J1327" s="590">
        <v>1066.95</v>
      </c>
      <c r="K1327" s="597">
        <v>17.247</v>
      </c>
      <c r="L1327" s="590">
        <v>1066.95</v>
      </c>
      <c r="M1327" s="598">
        <f t="shared" si="206"/>
        <v>1.6164768733305215E-2</v>
      </c>
      <c r="N1327" s="673">
        <v>44.3</v>
      </c>
      <c r="O1327" s="676">
        <f t="shared" si="203"/>
        <v>0.71609925488542092</v>
      </c>
      <c r="P1327" s="594">
        <f t="shared" si="204"/>
        <v>969.88612399831288</v>
      </c>
      <c r="Q1327" s="599">
        <f t="shared" si="205"/>
        <v>42.965955293125255</v>
      </c>
    </row>
    <row r="1328" spans="1:17">
      <c r="A1328" s="1405"/>
      <c r="B1328" s="168">
        <v>7</v>
      </c>
      <c r="C1328" s="675" t="s">
        <v>691</v>
      </c>
      <c r="D1328" s="589">
        <v>30</v>
      </c>
      <c r="E1328" s="589">
        <v>1973</v>
      </c>
      <c r="F1328" s="590">
        <v>32.968000000000004</v>
      </c>
      <c r="G1328" s="590">
        <v>2.68</v>
      </c>
      <c r="H1328" s="590">
        <v>4.8</v>
      </c>
      <c r="I1328" s="590">
        <v>25.486999999999998</v>
      </c>
      <c r="J1328" s="590">
        <v>1725.95</v>
      </c>
      <c r="K1328" s="597">
        <v>25.486999999999998</v>
      </c>
      <c r="L1328" s="590">
        <v>1725.95</v>
      </c>
      <c r="M1328" s="598">
        <f t="shared" si="206"/>
        <v>1.4766939946116629E-2</v>
      </c>
      <c r="N1328" s="673">
        <v>44.3</v>
      </c>
      <c r="O1328" s="676">
        <f t="shared" si="203"/>
        <v>0.65417543961296665</v>
      </c>
      <c r="P1328" s="594">
        <f t="shared" si="204"/>
        <v>886.01639676699767</v>
      </c>
      <c r="Q1328" s="599">
        <f t="shared" si="205"/>
        <v>39.250526376777998</v>
      </c>
    </row>
    <row r="1329" spans="1:17">
      <c r="A1329" s="1405"/>
      <c r="B1329" s="168">
        <v>8</v>
      </c>
      <c r="C1329" s="675" t="s">
        <v>692</v>
      </c>
      <c r="D1329" s="589">
        <v>20</v>
      </c>
      <c r="E1329" s="589">
        <v>1981</v>
      </c>
      <c r="F1329" s="590">
        <v>21.757999999999999</v>
      </c>
      <c r="G1329" s="590">
        <v>1.7310000000000001</v>
      </c>
      <c r="H1329" s="590">
        <v>3.2</v>
      </c>
      <c r="I1329" s="590">
        <v>16.827000000000002</v>
      </c>
      <c r="J1329" s="590">
        <v>1034.8499999999999</v>
      </c>
      <c r="K1329" s="597">
        <v>16.827000000000002</v>
      </c>
      <c r="L1329" s="590">
        <v>1034.8499999999999</v>
      </c>
      <c r="M1329" s="598">
        <f t="shared" si="206"/>
        <v>1.6260327583707788E-2</v>
      </c>
      <c r="N1329" s="673">
        <v>44.3</v>
      </c>
      <c r="O1329" s="676">
        <f t="shared" si="203"/>
        <v>0.72033251195825498</v>
      </c>
      <c r="P1329" s="594">
        <f t="shared" si="204"/>
        <v>975.61965502246733</v>
      </c>
      <c r="Q1329" s="599">
        <f t="shared" si="205"/>
        <v>43.219950717495301</v>
      </c>
    </row>
    <row r="1330" spans="1:17">
      <c r="A1330" s="1406"/>
      <c r="B1330" s="175">
        <v>9</v>
      </c>
      <c r="C1330" s="675" t="s">
        <v>693</v>
      </c>
      <c r="D1330" s="589">
        <v>20</v>
      </c>
      <c r="E1330" s="589">
        <v>1983</v>
      </c>
      <c r="F1330" s="590">
        <v>22.507000000000001</v>
      </c>
      <c r="G1330" s="590">
        <v>2.7360000000000002</v>
      </c>
      <c r="H1330" s="590">
        <v>3.2</v>
      </c>
      <c r="I1330" s="590">
        <v>16.571000000000002</v>
      </c>
      <c r="J1330" s="590">
        <v>1052.7</v>
      </c>
      <c r="K1330" s="597">
        <v>16.571000000000002</v>
      </c>
      <c r="L1330" s="590">
        <v>1052.7</v>
      </c>
      <c r="M1330" s="598">
        <f t="shared" si="206"/>
        <v>1.5741426807257528E-2</v>
      </c>
      <c r="N1330" s="673">
        <v>44.3</v>
      </c>
      <c r="O1330" s="676">
        <f t="shared" si="203"/>
        <v>0.69734520756150842</v>
      </c>
      <c r="P1330" s="594">
        <f t="shared" si="204"/>
        <v>944.48560843545158</v>
      </c>
      <c r="Q1330" s="599">
        <f t="shared" si="205"/>
        <v>41.8407124536905</v>
      </c>
    </row>
    <row r="1331" spans="1:17" ht="12" thickBot="1">
      <c r="A1331" s="1407"/>
      <c r="B1331" s="172">
        <v>10</v>
      </c>
      <c r="C1331" s="677" t="s">
        <v>694</v>
      </c>
      <c r="D1331" s="678">
        <v>20</v>
      </c>
      <c r="E1331" s="678">
        <v>1981</v>
      </c>
      <c r="F1331" s="727">
        <v>24.771000000000001</v>
      </c>
      <c r="G1331" s="727">
        <v>3.7970000000000002</v>
      </c>
      <c r="H1331" s="727">
        <v>3.2</v>
      </c>
      <c r="I1331" s="727">
        <v>17.773</v>
      </c>
      <c r="J1331" s="727">
        <v>1038.74</v>
      </c>
      <c r="K1331" s="728">
        <v>17.773</v>
      </c>
      <c r="L1331" s="727">
        <v>1038.74</v>
      </c>
      <c r="M1331" s="681">
        <f t="shared" si="206"/>
        <v>1.7110152684983729E-2</v>
      </c>
      <c r="N1331" s="679">
        <v>44.3</v>
      </c>
      <c r="O1331" s="682">
        <f t="shared" si="203"/>
        <v>0.75797976394477917</v>
      </c>
      <c r="P1331" s="682">
        <f t="shared" si="204"/>
        <v>1026.6091610990238</v>
      </c>
      <c r="Q1331" s="683">
        <f t="shared" si="205"/>
        <v>45.478785836686754</v>
      </c>
    </row>
    <row r="1332" spans="1:17">
      <c r="A1332" s="1417" t="s">
        <v>277</v>
      </c>
      <c r="B1332" s="69">
        <v>1</v>
      </c>
      <c r="C1332" s="640" t="s">
        <v>695</v>
      </c>
      <c r="D1332" s="684">
        <v>20</v>
      </c>
      <c r="E1332" s="684">
        <v>1985</v>
      </c>
      <c r="F1332" s="474">
        <v>24.838000000000001</v>
      </c>
      <c r="G1332" s="474">
        <v>1.9870000000000001</v>
      </c>
      <c r="H1332" s="474">
        <v>3.2</v>
      </c>
      <c r="I1332" s="474">
        <v>19.649999999999999</v>
      </c>
      <c r="J1332" s="474">
        <v>1066.04</v>
      </c>
      <c r="K1332" s="600">
        <v>19.649999999999999</v>
      </c>
      <c r="L1332" s="601">
        <v>1066.04</v>
      </c>
      <c r="M1332" s="602">
        <f>K1332/L1332</f>
        <v>1.8432704213725563E-2</v>
      </c>
      <c r="N1332" s="643">
        <v>44.3</v>
      </c>
      <c r="O1332" s="603">
        <f>M1332*N1332</f>
        <v>0.81656879666804238</v>
      </c>
      <c r="P1332" s="603">
        <f>M1332*60*1000</f>
        <v>1105.9622528235338</v>
      </c>
      <c r="Q1332" s="604">
        <f>P1332*N1332/1000</f>
        <v>48.994127800082545</v>
      </c>
    </row>
    <row r="1333" spans="1:17">
      <c r="A1333" s="1409"/>
      <c r="B1333" s="70">
        <v>2</v>
      </c>
      <c r="C1333" s="642" t="s">
        <v>696</v>
      </c>
      <c r="D1333" s="687">
        <v>20</v>
      </c>
      <c r="E1333" s="687">
        <v>1984</v>
      </c>
      <c r="F1333" s="476">
        <v>24.96</v>
      </c>
      <c r="G1333" s="476">
        <v>1.8979999999999999</v>
      </c>
      <c r="H1333" s="476">
        <v>3.2</v>
      </c>
      <c r="I1333" s="476">
        <v>19.861000000000001</v>
      </c>
      <c r="J1333" s="476">
        <v>1064.3</v>
      </c>
      <c r="K1333" s="605">
        <v>19.861000000000001</v>
      </c>
      <c r="L1333" s="476">
        <v>1064.3</v>
      </c>
      <c r="M1333" s="475">
        <f t="shared" ref="M1333:M1341" si="207">K1333/L1333</f>
        <v>1.866109179742554E-2</v>
      </c>
      <c r="N1333" s="652">
        <v>44.3</v>
      </c>
      <c r="O1333" s="477">
        <f t="shared" ref="O1333:O1341" si="208">M1333*N1333</f>
        <v>0.82668636662595141</v>
      </c>
      <c r="P1333" s="603">
        <f t="shared" ref="P1333:P1341" si="209">M1333*60*1000</f>
        <v>1119.6655078455324</v>
      </c>
      <c r="Q1333" s="478">
        <f t="shared" ref="Q1333:Q1341" si="210">P1333*N1333/1000</f>
        <v>49.601181997557084</v>
      </c>
    </row>
    <row r="1334" spans="1:17">
      <c r="A1334" s="1409"/>
      <c r="B1334" s="70">
        <v>3</v>
      </c>
      <c r="C1334" s="642" t="s">
        <v>697</v>
      </c>
      <c r="D1334" s="687">
        <v>20</v>
      </c>
      <c r="E1334" s="687">
        <v>1984</v>
      </c>
      <c r="F1334" s="476">
        <v>25.376000000000001</v>
      </c>
      <c r="G1334" s="476">
        <v>1.899</v>
      </c>
      <c r="H1334" s="476">
        <v>3.2</v>
      </c>
      <c r="I1334" s="476">
        <v>20.277000000000001</v>
      </c>
      <c r="J1334" s="476">
        <v>1058.05</v>
      </c>
      <c r="K1334" s="605">
        <v>20.277000000000001</v>
      </c>
      <c r="L1334" s="476">
        <v>1058.05</v>
      </c>
      <c r="M1334" s="475">
        <f t="shared" si="207"/>
        <v>1.9164500732479564E-2</v>
      </c>
      <c r="N1334" s="652">
        <v>44.3</v>
      </c>
      <c r="O1334" s="477">
        <f t="shared" si="208"/>
        <v>0.84898738244884464</v>
      </c>
      <c r="P1334" s="603">
        <f t="shared" si="209"/>
        <v>1149.8700439487739</v>
      </c>
      <c r="Q1334" s="478">
        <f t="shared" si="210"/>
        <v>50.939242946930683</v>
      </c>
    </row>
    <row r="1335" spans="1:17">
      <c r="A1335" s="1409"/>
      <c r="B1335" s="70">
        <v>4</v>
      </c>
      <c r="C1335" s="642" t="s">
        <v>698</v>
      </c>
      <c r="D1335" s="687">
        <v>20</v>
      </c>
      <c r="E1335" s="687">
        <v>1983</v>
      </c>
      <c r="F1335" s="476">
        <v>23.904</v>
      </c>
      <c r="G1335" s="476">
        <v>1.7310000000000001</v>
      </c>
      <c r="H1335" s="476">
        <v>3.2</v>
      </c>
      <c r="I1335" s="476">
        <v>18.972999999999999</v>
      </c>
      <c r="J1335" s="476">
        <v>1040.4000000000001</v>
      </c>
      <c r="K1335" s="605">
        <v>18.972999999999999</v>
      </c>
      <c r="L1335" s="476">
        <v>1040.4000000000001</v>
      </c>
      <c r="M1335" s="475">
        <f t="shared" si="207"/>
        <v>1.8236255286428294E-2</v>
      </c>
      <c r="N1335" s="652">
        <v>44.3</v>
      </c>
      <c r="O1335" s="477">
        <f t="shared" si="208"/>
        <v>0.80786610918877333</v>
      </c>
      <c r="P1335" s="603">
        <f t="shared" si="209"/>
        <v>1094.1753171856976</v>
      </c>
      <c r="Q1335" s="478">
        <f t="shared" si="210"/>
        <v>48.471966551326403</v>
      </c>
    </row>
    <row r="1336" spans="1:17">
      <c r="A1336" s="1409"/>
      <c r="B1336" s="70">
        <v>5</v>
      </c>
      <c r="C1336" s="642" t="s">
        <v>699</v>
      </c>
      <c r="D1336" s="687">
        <v>20</v>
      </c>
      <c r="E1336" s="687">
        <v>1983</v>
      </c>
      <c r="F1336" s="476">
        <v>24.687000000000001</v>
      </c>
      <c r="G1336" s="476">
        <v>1.5629999999999999</v>
      </c>
      <c r="H1336" s="476">
        <v>3.2</v>
      </c>
      <c r="I1336" s="476">
        <v>19.922999999999998</v>
      </c>
      <c r="J1336" s="476">
        <v>1040.3</v>
      </c>
      <c r="K1336" s="605">
        <v>19.922999999999998</v>
      </c>
      <c r="L1336" s="476">
        <v>1040.3</v>
      </c>
      <c r="M1336" s="475">
        <f t="shared" si="207"/>
        <v>1.9151206382774198E-2</v>
      </c>
      <c r="N1336" s="652">
        <v>44.3</v>
      </c>
      <c r="O1336" s="477">
        <f t="shared" si="208"/>
        <v>0.84839844275689691</v>
      </c>
      <c r="P1336" s="603">
        <f t="shared" si="209"/>
        <v>1149.0723829664519</v>
      </c>
      <c r="Q1336" s="478">
        <f t="shared" si="210"/>
        <v>50.90390656541382</v>
      </c>
    </row>
    <row r="1337" spans="1:17">
      <c r="A1337" s="1409"/>
      <c r="B1337" s="70">
        <v>6</v>
      </c>
      <c r="C1337" s="642" t="s">
        <v>700</v>
      </c>
      <c r="D1337" s="687">
        <v>20</v>
      </c>
      <c r="E1337" s="687">
        <v>1984</v>
      </c>
      <c r="F1337" s="476">
        <v>24.454999999999998</v>
      </c>
      <c r="G1337" s="476">
        <v>2.2890000000000001</v>
      </c>
      <c r="H1337" s="476">
        <v>3.2</v>
      </c>
      <c r="I1337" s="476">
        <v>18.965</v>
      </c>
      <c r="J1337" s="476">
        <v>1039.19</v>
      </c>
      <c r="K1337" s="605">
        <v>18.965</v>
      </c>
      <c r="L1337" s="476">
        <v>1039.19</v>
      </c>
      <c r="M1337" s="475">
        <f t="shared" si="207"/>
        <v>1.8249790702373963E-2</v>
      </c>
      <c r="N1337" s="652">
        <v>44.3</v>
      </c>
      <c r="O1337" s="477">
        <f t="shared" si="208"/>
        <v>0.80846572811516648</v>
      </c>
      <c r="P1337" s="603">
        <f t="shared" si="209"/>
        <v>1094.9874421424377</v>
      </c>
      <c r="Q1337" s="478">
        <f t="shared" si="210"/>
        <v>48.507943686909989</v>
      </c>
    </row>
    <row r="1338" spans="1:17">
      <c r="A1338" s="1409"/>
      <c r="B1338" s="70">
        <v>7</v>
      </c>
      <c r="C1338" s="642" t="s">
        <v>701</v>
      </c>
      <c r="D1338" s="687">
        <v>20</v>
      </c>
      <c r="E1338" s="687">
        <v>1980</v>
      </c>
      <c r="F1338" s="476">
        <v>24.521999999999998</v>
      </c>
      <c r="G1338" s="476">
        <v>2.4569999999999999</v>
      </c>
      <c r="H1338" s="476">
        <v>3.2</v>
      </c>
      <c r="I1338" s="476">
        <v>18.864999999999998</v>
      </c>
      <c r="J1338" s="476">
        <v>1039.5</v>
      </c>
      <c r="K1338" s="605">
        <v>18.864999999999998</v>
      </c>
      <c r="L1338" s="476">
        <v>1039.5</v>
      </c>
      <c r="M1338" s="475">
        <f t="shared" si="207"/>
        <v>1.8148148148148146E-2</v>
      </c>
      <c r="N1338" s="652">
        <v>44.3</v>
      </c>
      <c r="O1338" s="477">
        <f t="shared" si="208"/>
        <v>0.80396296296296277</v>
      </c>
      <c r="P1338" s="603">
        <f t="shared" si="209"/>
        <v>1088.8888888888887</v>
      </c>
      <c r="Q1338" s="478">
        <f t="shared" si="210"/>
        <v>48.237777777777765</v>
      </c>
    </row>
    <row r="1339" spans="1:17">
      <c r="A1339" s="1409"/>
      <c r="B1339" s="70">
        <v>8</v>
      </c>
      <c r="C1339" s="642" t="s">
        <v>702</v>
      </c>
      <c r="D1339" s="687">
        <v>20</v>
      </c>
      <c r="E1339" s="687">
        <v>1980</v>
      </c>
      <c r="F1339" s="476">
        <v>24.427</v>
      </c>
      <c r="G1339" s="476">
        <v>1.7310000000000001</v>
      </c>
      <c r="H1339" s="476">
        <v>3.2</v>
      </c>
      <c r="I1339" s="476">
        <v>19.495999999999999</v>
      </c>
      <c r="J1339" s="476">
        <v>1041.3499999999999</v>
      </c>
      <c r="K1339" s="605">
        <v>19.495999999999999</v>
      </c>
      <c r="L1339" s="476">
        <v>1041.3499999999999</v>
      </c>
      <c r="M1339" s="475">
        <f t="shared" si="207"/>
        <v>1.8721851442838625E-2</v>
      </c>
      <c r="N1339" s="652">
        <v>44.3</v>
      </c>
      <c r="O1339" s="477">
        <f t="shared" si="208"/>
        <v>0.82937801891775098</v>
      </c>
      <c r="P1339" s="603">
        <f t="shared" si="209"/>
        <v>1123.3110865703175</v>
      </c>
      <c r="Q1339" s="478">
        <f t="shared" si="210"/>
        <v>49.762681135065058</v>
      </c>
    </row>
    <row r="1340" spans="1:17">
      <c r="A1340" s="1409"/>
      <c r="B1340" s="70">
        <v>9</v>
      </c>
      <c r="C1340" s="642" t="s">
        <v>703</v>
      </c>
      <c r="D1340" s="687">
        <v>20</v>
      </c>
      <c r="E1340" s="687">
        <v>1982</v>
      </c>
      <c r="F1340" s="476">
        <v>25.431000000000001</v>
      </c>
      <c r="G1340" s="476">
        <v>1.619</v>
      </c>
      <c r="H1340" s="476">
        <v>3.2</v>
      </c>
      <c r="I1340" s="476">
        <v>20.611000000000001</v>
      </c>
      <c r="J1340" s="476">
        <v>1035.05</v>
      </c>
      <c r="K1340" s="605">
        <v>20.611000000000001</v>
      </c>
      <c r="L1340" s="476">
        <v>1035.05</v>
      </c>
      <c r="M1340" s="475">
        <f t="shared" si="207"/>
        <v>1.9913047678856096E-2</v>
      </c>
      <c r="N1340" s="652">
        <v>44.3</v>
      </c>
      <c r="O1340" s="477">
        <f t="shared" si="208"/>
        <v>0.88214801217332495</v>
      </c>
      <c r="P1340" s="603">
        <f t="shared" si="209"/>
        <v>1194.7828607313656</v>
      </c>
      <c r="Q1340" s="478">
        <f t="shared" si="210"/>
        <v>52.928880730399499</v>
      </c>
    </row>
    <row r="1341" spans="1:17" ht="12" thickBot="1">
      <c r="A1341" s="1418"/>
      <c r="B1341" s="72">
        <v>10</v>
      </c>
      <c r="C1341" s="644" t="s">
        <v>704</v>
      </c>
      <c r="D1341" s="690">
        <v>62</v>
      </c>
      <c r="E1341" s="690">
        <v>1977</v>
      </c>
      <c r="F1341" s="709">
        <v>87.233999999999995</v>
      </c>
      <c r="G1341" s="709">
        <v>5.0810000000000004</v>
      </c>
      <c r="H1341" s="709">
        <v>10</v>
      </c>
      <c r="I1341" s="709">
        <v>75.152000000000001</v>
      </c>
      <c r="J1341" s="709">
        <v>3617.49</v>
      </c>
      <c r="K1341" s="729">
        <v>72.152000000000001</v>
      </c>
      <c r="L1341" s="709">
        <v>3617.49</v>
      </c>
      <c r="M1341" s="659">
        <f t="shared" si="207"/>
        <v>1.9945321203375822E-2</v>
      </c>
      <c r="N1341" s="660">
        <v>44.3</v>
      </c>
      <c r="O1341" s="645">
        <f t="shared" si="208"/>
        <v>0.88357772930954881</v>
      </c>
      <c r="P1341" s="645">
        <f t="shared" si="209"/>
        <v>1196.7192722025493</v>
      </c>
      <c r="Q1341" s="646">
        <f t="shared" si="210"/>
        <v>53.014663758572937</v>
      </c>
    </row>
    <row r="1342" spans="1:17">
      <c r="A1342" s="1410" t="s">
        <v>285</v>
      </c>
      <c r="B1342" s="38">
        <v>1</v>
      </c>
      <c r="C1342" s="1082"/>
      <c r="D1342" s="1066"/>
      <c r="E1342" s="1066"/>
      <c r="F1342" s="191"/>
      <c r="G1342" s="191"/>
      <c r="H1342" s="191"/>
      <c r="I1342" s="191"/>
      <c r="J1342" s="1067"/>
      <c r="K1342" s="1083"/>
      <c r="L1342" s="1067"/>
      <c r="M1342" s="176"/>
      <c r="N1342" s="1067"/>
      <c r="O1342" s="1084"/>
      <c r="P1342" s="1068"/>
      <c r="Q1342" s="1069"/>
    </row>
    <row r="1343" spans="1:17">
      <c r="A1343" s="1411"/>
      <c r="B1343" s="18">
        <v>2</v>
      </c>
      <c r="C1343" s="211"/>
      <c r="D1343" s="212"/>
      <c r="E1343" s="212"/>
      <c r="F1343" s="146"/>
      <c r="G1343" s="146"/>
      <c r="H1343" s="146"/>
      <c r="I1343" s="146"/>
      <c r="J1343" s="215"/>
      <c r="K1343" s="213"/>
      <c r="L1343" s="215"/>
      <c r="M1343" s="214"/>
      <c r="N1343" s="215"/>
      <c r="O1343" s="58"/>
      <c r="P1343" s="216"/>
      <c r="Q1343" s="217"/>
    </row>
    <row r="1344" spans="1:17">
      <c r="A1344" s="1411"/>
      <c r="B1344" s="18">
        <v>3</v>
      </c>
      <c r="C1344" s="211"/>
      <c r="D1344" s="212"/>
      <c r="E1344" s="212"/>
      <c r="F1344" s="146"/>
      <c r="G1344" s="146"/>
      <c r="H1344" s="146"/>
      <c r="I1344" s="146"/>
      <c r="J1344" s="215"/>
      <c r="K1344" s="213"/>
      <c r="L1344" s="215"/>
      <c r="M1344" s="214"/>
      <c r="N1344" s="215"/>
      <c r="O1344" s="58"/>
      <c r="P1344" s="216"/>
      <c r="Q1344" s="217"/>
    </row>
    <row r="1345" spans="1:17">
      <c r="A1345" s="1412"/>
      <c r="B1345" s="18">
        <v>4</v>
      </c>
      <c r="C1345" s="211"/>
      <c r="D1345" s="212"/>
      <c r="E1345" s="212"/>
      <c r="F1345" s="146"/>
      <c r="G1345" s="146"/>
      <c r="H1345" s="146"/>
      <c r="I1345" s="146"/>
      <c r="J1345" s="215"/>
      <c r="K1345" s="213"/>
      <c r="L1345" s="215"/>
      <c r="M1345" s="214"/>
      <c r="N1345" s="215"/>
      <c r="O1345" s="58"/>
      <c r="P1345" s="216"/>
      <c r="Q1345" s="217"/>
    </row>
    <row r="1346" spans="1:17">
      <c r="A1346" s="1412"/>
      <c r="B1346" s="18">
        <v>5</v>
      </c>
      <c r="C1346" s="211"/>
      <c r="D1346" s="212"/>
      <c r="E1346" s="212"/>
      <c r="F1346" s="146"/>
      <c r="G1346" s="146"/>
      <c r="H1346" s="146"/>
      <c r="I1346" s="146"/>
      <c r="J1346" s="215"/>
      <c r="K1346" s="213"/>
      <c r="L1346" s="215"/>
      <c r="M1346" s="214"/>
      <c r="N1346" s="215"/>
      <c r="O1346" s="58"/>
      <c r="P1346" s="216"/>
      <c r="Q1346" s="217"/>
    </row>
    <row r="1347" spans="1:17">
      <c r="A1347" s="1412"/>
      <c r="B1347" s="18">
        <v>6</v>
      </c>
      <c r="C1347" s="211"/>
      <c r="D1347" s="212"/>
      <c r="E1347" s="212"/>
      <c r="F1347" s="146"/>
      <c r="G1347" s="146"/>
      <c r="H1347" s="146"/>
      <c r="I1347" s="146"/>
      <c r="J1347" s="215"/>
      <c r="K1347" s="213"/>
      <c r="L1347" s="215"/>
      <c r="M1347" s="214"/>
      <c r="N1347" s="215"/>
      <c r="O1347" s="58"/>
      <c r="P1347" s="216"/>
      <c r="Q1347" s="217"/>
    </row>
    <row r="1348" spans="1:17">
      <c r="A1348" s="1412"/>
      <c r="B1348" s="18">
        <v>7</v>
      </c>
      <c r="C1348" s="22"/>
      <c r="D1348" s="18"/>
      <c r="E1348" s="18"/>
      <c r="F1348" s="193"/>
      <c r="G1348" s="193"/>
      <c r="H1348" s="193"/>
      <c r="I1348" s="193"/>
      <c r="J1348" s="25"/>
      <c r="K1348" s="799"/>
      <c r="L1348" s="25"/>
      <c r="M1348" s="26"/>
      <c r="N1348" s="25"/>
      <c r="O1348" s="798"/>
      <c r="P1348" s="35"/>
      <c r="Q1348" s="36"/>
    </row>
    <row r="1349" spans="1:17">
      <c r="A1349" s="1412"/>
      <c r="B1349" s="18">
        <v>8</v>
      </c>
      <c r="C1349" s="22"/>
      <c r="D1349" s="18"/>
      <c r="E1349" s="18"/>
      <c r="F1349" s="193"/>
      <c r="G1349" s="193"/>
      <c r="H1349" s="193"/>
      <c r="I1349" s="193"/>
      <c r="J1349" s="25"/>
      <c r="K1349" s="799"/>
      <c r="L1349" s="25"/>
      <c r="M1349" s="26"/>
      <c r="N1349" s="25"/>
      <c r="O1349" s="798"/>
      <c r="P1349" s="35"/>
      <c r="Q1349" s="36"/>
    </row>
    <row r="1350" spans="1:17">
      <c r="A1350" s="1412"/>
      <c r="B1350" s="18">
        <v>9</v>
      </c>
      <c r="C1350" s="22"/>
      <c r="D1350" s="18"/>
      <c r="E1350" s="18"/>
      <c r="F1350" s="193"/>
      <c r="G1350" s="193"/>
      <c r="H1350" s="193"/>
      <c r="I1350" s="193"/>
      <c r="J1350" s="25"/>
      <c r="K1350" s="799"/>
      <c r="L1350" s="25"/>
      <c r="M1350" s="26"/>
      <c r="N1350" s="25"/>
      <c r="O1350" s="798"/>
      <c r="P1350" s="35"/>
      <c r="Q1350" s="36"/>
    </row>
    <row r="1351" spans="1:17" ht="12" thickBot="1">
      <c r="A1351" s="1413"/>
      <c r="B1351" s="19">
        <v>10</v>
      </c>
      <c r="C1351" s="23"/>
      <c r="D1351" s="19"/>
      <c r="E1351" s="19"/>
      <c r="F1351" s="206"/>
      <c r="G1351" s="206"/>
      <c r="H1351" s="206"/>
      <c r="I1351" s="206"/>
      <c r="J1351" s="27"/>
      <c r="K1351" s="800"/>
      <c r="L1351" s="27"/>
      <c r="M1351" s="39"/>
      <c r="N1351" s="27"/>
      <c r="O1351" s="801"/>
      <c r="P1351" s="37"/>
      <c r="Q1351" s="190"/>
    </row>
    <row r="1353" spans="1:17" s="1103" customFormat="1" ht="15">
      <c r="A1353" s="1419" t="s">
        <v>474</v>
      </c>
      <c r="B1353" s="1419"/>
      <c r="C1353" s="1419"/>
      <c r="D1353" s="1419"/>
      <c r="E1353" s="1419"/>
      <c r="F1353" s="1419"/>
      <c r="G1353" s="1419"/>
      <c r="H1353" s="1419"/>
      <c r="I1353" s="1419"/>
      <c r="J1353" s="1419"/>
      <c r="K1353" s="1419"/>
      <c r="L1353" s="1419"/>
      <c r="M1353" s="1419"/>
      <c r="N1353" s="1419"/>
      <c r="O1353" s="1419"/>
      <c r="P1353" s="1419"/>
      <c r="Q1353" s="1419"/>
    </row>
    <row r="1354" spans="1:17" ht="13.5" thickBot="1">
      <c r="A1354" s="747"/>
      <c r="B1354" s="747"/>
      <c r="C1354" s="747"/>
      <c r="D1354" s="747"/>
      <c r="E1354" s="1420" t="s">
        <v>323</v>
      </c>
      <c r="F1354" s="1420"/>
      <c r="G1354" s="1420"/>
      <c r="H1354" s="1420"/>
      <c r="I1354" s="747">
        <v>4.4000000000000004</v>
      </c>
      <c r="J1354" s="747" t="s">
        <v>322</v>
      </c>
      <c r="K1354" s="747" t="s">
        <v>324</v>
      </c>
      <c r="L1354" s="748">
        <v>408</v>
      </c>
      <c r="M1354" s="747"/>
      <c r="N1354" s="747"/>
      <c r="O1354" s="747"/>
      <c r="P1354" s="747"/>
      <c r="Q1354" s="747"/>
    </row>
    <row r="1355" spans="1:17">
      <c r="A1355" s="1421" t="s">
        <v>1</v>
      </c>
      <c r="B1355" s="1423" t="s">
        <v>0</v>
      </c>
      <c r="C1355" s="1425" t="s">
        <v>2</v>
      </c>
      <c r="D1355" s="1425" t="s">
        <v>3</v>
      </c>
      <c r="E1355" s="1425" t="s">
        <v>11</v>
      </c>
      <c r="F1355" s="1428" t="s">
        <v>12</v>
      </c>
      <c r="G1355" s="1429"/>
      <c r="H1355" s="1429"/>
      <c r="I1355" s="1430"/>
      <c r="J1355" s="1425" t="s">
        <v>4</v>
      </c>
      <c r="K1355" s="1425" t="s">
        <v>13</v>
      </c>
      <c r="L1355" s="1425" t="s">
        <v>5</v>
      </c>
      <c r="M1355" s="1425" t="s">
        <v>6</v>
      </c>
      <c r="N1355" s="1425" t="s">
        <v>14</v>
      </c>
      <c r="O1355" s="1425" t="s">
        <v>15</v>
      </c>
      <c r="P1355" s="1431" t="s">
        <v>22</v>
      </c>
      <c r="Q1355" s="1433" t="s">
        <v>23</v>
      </c>
    </row>
    <row r="1356" spans="1:17" ht="33.75">
      <c r="A1356" s="1422"/>
      <c r="B1356" s="1424"/>
      <c r="C1356" s="1426"/>
      <c r="D1356" s="1427"/>
      <c r="E1356" s="1427"/>
      <c r="F1356" s="1101" t="s">
        <v>16</v>
      </c>
      <c r="G1356" s="1101" t="s">
        <v>17</v>
      </c>
      <c r="H1356" s="1101" t="s">
        <v>18</v>
      </c>
      <c r="I1356" s="1101" t="s">
        <v>19</v>
      </c>
      <c r="J1356" s="1427"/>
      <c r="K1356" s="1427"/>
      <c r="L1356" s="1427"/>
      <c r="M1356" s="1427"/>
      <c r="N1356" s="1427"/>
      <c r="O1356" s="1427"/>
      <c r="P1356" s="1432"/>
      <c r="Q1356" s="1434"/>
    </row>
    <row r="1357" spans="1:17" ht="12" thickBot="1">
      <c r="A1357" s="1462"/>
      <c r="B1357" s="1463"/>
      <c r="C1357" s="1464"/>
      <c r="D1357" s="29" t="s">
        <v>7</v>
      </c>
      <c r="E1357" s="29" t="s">
        <v>8</v>
      </c>
      <c r="F1357" s="29" t="s">
        <v>9</v>
      </c>
      <c r="G1357" s="29" t="s">
        <v>9</v>
      </c>
      <c r="H1357" s="29" t="s">
        <v>9</v>
      </c>
      <c r="I1357" s="29" t="s">
        <v>9</v>
      </c>
      <c r="J1357" s="29" t="s">
        <v>20</v>
      </c>
      <c r="K1357" s="29" t="s">
        <v>9</v>
      </c>
      <c r="L1357" s="29" t="s">
        <v>20</v>
      </c>
      <c r="M1357" s="29" t="s">
        <v>21</v>
      </c>
      <c r="N1357" s="29" t="s">
        <v>359</v>
      </c>
      <c r="O1357" s="29" t="s">
        <v>360</v>
      </c>
      <c r="P1357" s="1119" t="s">
        <v>24</v>
      </c>
      <c r="Q1357" s="1120" t="s">
        <v>361</v>
      </c>
    </row>
    <row r="1358" spans="1:17">
      <c r="A1358" s="1862" t="s">
        <v>284</v>
      </c>
      <c r="B1358" s="47">
        <v>1</v>
      </c>
      <c r="C1358" s="621" t="s">
        <v>475</v>
      </c>
      <c r="D1358" s="578">
        <v>35</v>
      </c>
      <c r="E1358" s="578" t="s">
        <v>37</v>
      </c>
      <c r="F1358" s="545">
        <v>16.847999999999999</v>
      </c>
      <c r="G1358" s="545">
        <v>1.9490000000000001</v>
      </c>
      <c r="H1358" s="545">
        <v>4.84</v>
      </c>
      <c r="I1358" s="545">
        <v>10.058999999999999</v>
      </c>
      <c r="J1358" s="545">
        <v>1482.56</v>
      </c>
      <c r="K1358" s="579">
        <v>10.058999999999999</v>
      </c>
      <c r="L1358" s="545">
        <v>1482.56</v>
      </c>
      <c r="M1358" s="580">
        <f>K1358/L1358</f>
        <v>6.7848856032808116E-3</v>
      </c>
      <c r="N1358" s="622">
        <v>74.3</v>
      </c>
      <c r="O1358" s="582">
        <f>M1358*N1358</f>
        <v>0.50411700032376427</v>
      </c>
      <c r="P1358" s="582">
        <f>M1358*60*1000</f>
        <v>407.09313619684872</v>
      </c>
      <c r="Q1358" s="1118">
        <f>P1358*N1358/1000</f>
        <v>30.247020019425857</v>
      </c>
    </row>
    <row r="1359" spans="1:17">
      <c r="A1359" s="1402"/>
      <c r="B1359" s="41">
        <v>2</v>
      </c>
      <c r="C1359" s="621" t="s">
        <v>476</v>
      </c>
      <c r="D1359" s="584">
        <v>27</v>
      </c>
      <c r="E1359" s="578" t="s">
        <v>37</v>
      </c>
      <c r="F1359" s="545">
        <v>13.542</v>
      </c>
      <c r="G1359" s="545">
        <v>1.696</v>
      </c>
      <c r="H1359" s="545">
        <v>4.319</v>
      </c>
      <c r="I1359" s="545">
        <v>7.5270000000000001</v>
      </c>
      <c r="J1359" s="545">
        <v>1344.29</v>
      </c>
      <c r="K1359" s="579">
        <v>7.5270000000000001</v>
      </c>
      <c r="L1359" s="545">
        <v>1344.29</v>
      </c>
      <c r="M1359" s="471">
        <f t="shared" ref="M1359:M1367" si="211">K1359/L1359</f>
        <v>5.5992382596017232E-3</v>
      </c>
      <c r="N1359" s="622">
        <v>74.3</v>
      </c>
      <c r="O1359" s="586">
        <f t="shared" ref="O1359:O1377" si="212">M1359*N1359</f>
        <v>0.41602340268840804</v>
      </c>
      <c r="P1359" s="582">
        <f t="shared" ref="P1359:P1377" si="213">M1359*60*1000</f>
        <v>335.95429557610339</v>
      </c>
      <c r="Q1359" s="587">
        <f t="shared" ref="Q1359:Q1377" si="214">P1359*N1359/1000</f>
        <v>24.961404161304479</v>
      </c>
    </row>
    <row r="1360" spans="1:17">
      <c r="A1360" s="1402"/>
      <c r="B1360" s="41">
        <v>3</v>
      </c>
      <c r="C1360" s="621" t="s">
        <v>477</v>
      </c>
      <c r="D1360" s="584">
        <v>18</v>
      </c>
      <c r="E1360" s="578" t="s">
        <v>37</v>
      </c>
      <c r="F1360" s="545">
        <v>7</v>
      </c>
      <c r="G1360" s="545">
        <v>1.4810000000000001</v>
      </c>
      <c r="H1360" s="545">
        <v>3.0390000000000001</v>
      </c>
      <c r="I1360" s="545">
        <v>2.48</v>
      </c>
      <c r="J1360" s="545">
        <v>901.35</v>
      </c>
      <c r="K1360" s="579">
        <v>2.48</v>
      </c>
      <c r="L1360" s="545">
        <v>901.35</v>
      </c>
      <c r="M1360" s="471">
        <f t="shared" si="211"/>
        <v>2.7514284129361512E-3</v>
      </c>
      <c r="N1360" s="622">
        <v>74.3</v>
      </c>
      <c r="O1360" s="586">
        <f t="shared" si="212"/>
        <v>0.20443113108115601</v>
      </c>
      <c r="P1360" s="582">
        <f t="shared" si="213"/>
        <v>165.08570477616908</v>
      </c>
      <c r="Q1360" s="587">
        <f t="shared" si="214"/>
        <v>12.265867864869362</v>
      </c>
    </row>
    <row r="1361" spans="1:17">
      <c r="A1361" s="1402"/>
      <c r="B1361" s="12">
        <v>4</v>
      </c>
      <c r="C1361" s="621" t="s">
        <v>478</v>
      </c>
      <c r="D1361" s="584">
        <v>17</v>
      </c>
      <c r="E1361" s="578" t="s">
        <v>37</v>
      </c>
      <c r="F1361" s="545">
        <v>9.93</v>
      </c>
      <c r="G1361" s="545">
        <v>1.1319999999999999</v>
      </c>
      <c r="H1361" s="545">
        <v>2.7189999999999999</v>
      </c>
      <c r="I1361" s="545">
        <v>6.0789999999999997</v>
      </c>
      <c r="J1361" s="545">
        <v>822.49</v>
      </c>
      <c r="K1361" s="579">
        <v>6.0789999999999997</v>
      </c>
      <c r="L1361" s="545">
        <v>822.49</v>
      </c>
      <c r="M1361" s="471">
        <f t="shared" si="211"/>
        <v>7.3909713188002281E-3</v>
      </c>
      <c r="N1361" s="622">
        <v>74.3</v>
      </c>
      <c r="O1361" s="586">
        <f t="shared" si="212"/>
        <v>0.54914916898685695</v>
      </c>
      <c r="P1361" s="582">
        <f t="shared" si="213"/>
        <v>443.45827912801366</v>
      </c>
      <c r="Q1361" s="587">
        <f t="shared" si="214"/>
        <v>32.948950139211412</v>
      </c>
    </row>
    <row r="1362" spans="1:17">
      <c r="A1362" s="1402"/>
      <c r="B1362" s="12">
        <v>5</v>
      </c>
      <c r="C1362" s="621" t="s">
        <v>483</v>
      </c>
      <c r="D1362" s="584">
        <v>24</v>
      </c>
      <c r="E1362" s="578" t="s">
        <v>37</v>
      </c>
      <c r="F1362" s="545">
        <v>12.161999999999999</v>
      </c>
      <c r="G1362" s="545">
        <v>1.02</v>
      </c>
      <c r="H1362" s="545">
        <v>3.4540000000000002</v>
      </c>
      <c r="I1362" s="545">
        <v>7.6879999999999997</v>
      </c>
      <c r="J1362" s="545">
        <v>1118.24</v>
      </c>
      <c r="K1362" s="579">
        <v>7.6879999999999997</v>
      </c>
      <c r="L1362" s="545">
        <v>1118.24</v>
      </c>
      <c r="M1362" s="471">
        <f t="shared" si="211"/>
        <v>6.8750894262412359E-3</v>
      </c>
      <c r="N1362" s="622">
        <v>74.3</v>
      </c>
      <c r="O1362" s="586">
        <f t="shared" si="212"/>
        <v>0.51081914436972375</v>
      </c>
      <c r="P1362" s="582">
        <f t="shared" si="213"/>
        <v>412.50536557447413</v>
      </c>
      <c r="Q1362" s="587">
        <f t="shared" si="214"/>
        <v>30.649148662183425</v>
      </c>
    </row>
    <row r="1363" spans="1:17">
      <c r="A1363" s="1402"/>
      <c r="B1363" s="12">
        <v>6</v>
      </c>
      <c r="C1363" s="621" t="s">
        <v>484</v>
      </c>
      <c r="D1363" s="584">
        <v>5</v>
      </c>
      <c r="E1363" s="578" t="s">
        <v>37</v>
      </c>
      <c r="F1363" s="545">
        <v>1.968</v>
      </c>
      <c r="G1363" s="545">
        <v>0</v>
      </c>
      <c r="H1363" s="545">
        <v>0</v>
      </c>
      <c r="I1363" s="545">
        <v>1.968</v>
      </c>
      <c r="J1363" s="545">
        <v>183.02</v>
      </c>
      <c r="K1363" s="579">
        <v>1.968</v>
      </c>
      <c r="L1363" s="545">
        <v>183.02</v>
      </c>
      <c r="M1363" s="471">
        <f t="shared" si="211"/>
        <v>1.0752923177794776E-2</v>
      </c>
      <c r="N1363" s="622">
        <v>74.3</v>
      </c>
      <c r="O1363" s="586">
        <f t="shared" si="212"/>
        <v>0.79894219211015183</v>
      </c>
      <c r="P1363" s="582">
        <f t="shared" si="213"/>
        <v>645.17539066768654</v>
      </c>
      <c r="Q1363" s="587">
        <f t="shared" si="214"/>
        <v>47.936531526609109</v>
      </c>
    </row>
    <row r="1364" spans="1:17">
      <c r="A1364" s="1402"/>
      <c r="B1364" s="12">
        <v>7</v>
      </c>
      <c r="C1364" s="621" t="s">
        <v>485</v>
      </c>
      <c r="D1364" s="584">
        <v>30</v>
      </c>
      <c r="E1364" s="578" t="s">
        <v>37</v>
      </c>
      <c r="F1364" s="545">
        <v>18.100999999999999</v>
      </c>
      <c r="G1364" s="545">
        <v>1.7090000000000001</v>
      </c>
      <c r="H1364" s="545">
        <v>4.8</v>
      </c>
      <c r="I1364" s="545">
        <v>11.592000000000001</v>
      </c>
      <c r="J1364" s="545">
        <v>1592.21</v>
      </c>
      <c r="K1364" s="579">
        <v>11.592000000000001</v>
      </c>
      <c r="L1364" s="545">
        <v>1592.21</v>
      </c>
      <c r="M1364" s="471">
        <f t="shared" si="211"/>
        <v>7.2804466747476782E-3</v>
      </c>
      <c r="N1364" s="622">
        <v>74.3</v>
      </c>
      <c r="O1364" s="586">
        <f t="shared" si="212"/>
        <v>0.54093718793375245</v>
      </c>
      <c r="P1364" s="582">
        <f t="shared" si="213"/>
        <v>436.82680048486066</v>
      </c>
      <c r="Q1364" s="587">
        <f t="shared" si="214"/>
        <v>32.456231276025143</v>
      </c>
    </row>
    <row r="1365" spans="1:17">
      <c r="A1365" s="1402"/>
      <c r="B1365" s="12">
        <v>8</v>
      </c>
      <c r="C1365" s="621" t="s">
        <v>843</v>
      </c>
      <c r="D1365" s="584">
        <v>20</v>
      </c>
      <c r="E1365" s="578" t="s">
        <v>37</v>
      </c>
      <c r="F1365" s="545">
        <v>12</v>
      </c>
      <c r="G1365" s="545">
        <v>1.4530000000000001</v>
      </c>
      <c r="H1365" s="545">
        <v>3.1989999999999998</v>
      </c>
      <c r="I1365" s="545">
        <v>7.3479999999999999</v>
      </c>
      <c r="J1365" s="545">
        <v>1054.0899999999999</v>
      </c>
      <c r="K1365" s="579">
        <v>7.3479999999999999</v>
      </c>
      <c r="L1365" s="545">
        <v>1054.0899999999999</v>
      </c>
      <c r="M1365" s="471">
        <f t="shared" si="211"/>
        <v>6.970941760191255E-3</v>
      </c>
      <c r="N1365" s="622">
        <v>74.3</v>
      </c>
      <c r="O1365" s="586">
        <f t="shared" si="212"/>
        <v>0.51794097278221018</v>
      </c>
      <c r="P1365" s="582">
        <f t="shared" si="213"/>
        <v>418.25650561147529</v>
      </c>
      <c r="Q1365" s="587">
        <f t="shared" si="214"/>
        <v>31.076458366932613</v>
      </c>
    </row>
    <row r="1366" spans="1:17">
      <c r="A1366" s="1402"/>
      <c r="B1366" s="12">
        <v>9</v>
      </c>
      <c r="C1366" s="621" t="s">
        <v>844</v>
      </c>
      <c r="D1366" s="584">
        <v>20</v>
      </c>
      <c r="E1366" s="584">
        <v>2011</v>
      </c>
      <c r="F1366" s="545">
        <v>11.745000000000001</v>
      </c>
      <c r="G1366" s="545">
        <v>2.2949999999999999</v>
      </c>
      <c r="H1366" s="545">
        <v>0.91200000000000003</v>
      </c>
      <c r="I1366" s="545">
        <v>8.5380000000000003</v>
      </c>
      <c r="J1366" s="545">
        <v>1113.22</v>
      </c>
      <c r="K1366" s="579">
        <v>8.5380000000000003</v>
      </c>
      <c r="L1366" s="545">
        <v>1113.22</v>
      </c>
      <c r="M1366" s="471">
        <f t="shared" si="211"/>
        <v>7.6696430175526853E-3</v>
      </c>
      <c r="N1366" s="622">
        <v>74.3</v>
      </c>
      <c r="O1366" s="586">
        <f t="shared" si="212"/>
        <v>0.56985447620416452</v>
      </c>
      <c r="P1366" s="582">
        <f t="shared" si="213"/>
        <v>460.17858105316111</v>
      </c>
      <c r="Q1366" s="587">
        <f t="shared" si="214"/>
        <v>34.191268572249875</v>
      </c>
    </row>
    <row r="1367" spans="1:17" ht="12" thickBot="1">
      <c r="A1367" s="1403"/>
      <c r="B1367" s="31">
        <v>10</v>
      </c>
      <c r="C1367" s="639" t="s">
        <v>845</v>
      </c>
      <c r="D1367" s="664">
        <v>32</v>
      </c>
      <c r="E1367" s="664" t="s">
        <v>37</v>
      </c>
      <c r="F1367" s="750">
        <v>17.740000000000002</v>
      </c>
      <c r="G1367" s="750">
        <v>2.8460000000000001</v>
      </c>
      <c r="H1367" s="750">
        <v>4.9580000000000002</v>
      </c>
      <c r="I1367" s="750">
        <v>9.9359999999999999</v>
      </c>
      <c r="J1367" s="750">
        <v>1742.32</v>
      </c>
      <c r="K1367" s="751">
        <v>9.9359999999999999</v>
      </c>
      <c r="L1367" s="750">
        <v>1742.32</v>
      </c>
      <c r="M1367" s="657">
        <f t="shared" si="211"/>
        <v>5.7027411726892881E-3</v>
      </c>
      <c r="N1367" s="658">
        <v>74.3</v>
      </c>
      <c r="O1367" s="665">
        <f t="shared" si="212"/>
        <v>0.4237136691308141</v>
      </c>
      <c r="P1367" s="666">
        <f t="shared" si="213"/>
        <v>342.1644703613573</v>
      </c>
      <c r="Q1367" s="667">
        <f t="shared" si="214"/>
        <v>25.422820147848849</v>
      </c>
    </row>
    <row r="1368" spans="1:17">
      <c r="A1368" s="1404" t="s">
        <v>276</v>
      </c>
      <c r="B1368" s="171">
        <v>1</v>
      </c>
      <c r="C1368" s="627" t="s">
        <v>480</v>
      </c>
      <c r="D1368" s="779">
        <v>16</v>
      </c>
      <c r="E1368" s="779" t="s">
        <v>37</v>
      </c>
      <c r="F1368" s="1163">
        <v>11.009</v>
      </c>
      <c r="G1368" s="1163">
        <v>1.071</v>
      </c>
      <c r="H1368" s="1163">
        <v>2.56</v>
      </c>
      <c r="I1368" s="2009">
        <v>7.3780000000000001</v>
      </c>
      <c r="J1368" s="1163">
        <v>2195.46</v>
      </c>
      <c r="K1368" s="1164">
        <v>7.3780000000000001</v>
      </c>
      <c r="L1368" s="1163">
        <v>2195.46</v>
      </c>
      <c r="M1368" s="794">
        <f>K1368/L1368</f>
        <v>3.3605713608993106E-3</v>
      </c>
      <c r="N1368" s="795">
        <v>74.3</v>
      </c>
      <c r="O1368" s="615">
        <f t="shared" si="212"/>
        <v>0.24969045211481877</v>
      </c>
      <c r="P1368" s="615">
        <f t="shared" si="213"/>
        <v>201.63428165395862</v>
      </c>
      <c r="Q1368" s="656">
        <f t="shared" si="214"/>
        <v>14.981427126889125</v>
      </c>
    </row>
    <row r="1369" spans="1:17">
      <c r="A1369" s="1405"/>
      <c r="B1369" s="209">
        <v>2</v>
      </c>
      <c r="C1369" s="627" t="s">
        <v>846</v>
      </c>
      <c r="D1369" s="779">
        <v>6</v>
      </c>
      <c r="E1369" s="779" t="s">
        <v>37</v>
      </c>
      <c r="F1369" s="792">
        <v>3.4350000000000005</v>
      </c>
      <c r="G1369" s="792">
        <v>1.1220000000000001</v>
      </c>
      <c r="H1369" s="792">
        <v>0.06</v>
      </c>
      <c r="I1369" s="792">
        <v>2.2530000000000001</v>
      </c>
      <c r="J1369" s="792">
        <v>325.38</v>
      </c>
      <c r="K1369" s="796">
        <v>2.2530000000000001</v>
      </c>
      <c r="L1369" s="792">
        <v>325.38</v>
      </c>
      <c r="M1369" s="794">
        <f>K1369/L1369</f>
        <v>6.924211690945971E-3</v>
      </c>
      <c r="N1369" s="795">
        <v>74.3</v>
      </c>
      <c r="O1369" s="615">
        <f t="shared" si="212"/>
        <v>0.51446892863728566</v>
      </c>
      <c r="P1369" s="615">
        <f t="shared" si="213"/>
        <v>415.45270145675829</v>
      </c>
      <c r="Q1369" s="656">
        <f t="shared" si="214"/>
        <v>30.868135718237138</v>
      </c>
    </row>
    <row r="1370" spans="1:17">
      <c r="A1370" s="1405"/>
      <c r="B1370" s="168">
        <v>3</v>
      </c>
      <c r="C1370" s="627" t="s">
        <v>482</v>
      </c>
      <c r="D1370" s="779">
        <v>65</v>
      </c>
      <c r="E1370" s="779" t="s">
        <v>37</v>
      </c>
      <c r="F1370" s="792">
        <v>29.645000000000003</v>
      </c>
      <c r="G1370" s="792">
        <v>3.0219999999999998</v>
      </c>
      <c r="H1370" s="792">
        <v>10.308</v>
      </c>
      <c r="I1370" s="792">
        <v>16.315000000000001</v>
      </c>
      <c r="J1370" s="792">
        <v>2338.13</v>
      </c>
      <c r="K1370" s="796">
        <v>16.315000000000001</v>
      </c>
      <c r="L1370" s="792">
        <v>2338.13</v>
      </c>
      <c r="M1370" s="616">
        <f t="shared" ref="M1370:M1377" si="215">K1370/L1370</f>
        <v>6.9777984970895547E-3</v>
      </c>
      <c r="N1370" s="795">
        <v>74.3</v>
      </c>
      <c r="O1370" s="615">
        <f t="shared" si="212"/>
        <v>0.51845042833375388</v>
      </c>
      <c r="P1370" s="615">
        <f t="shared" si="213"/>
        <v>418.66790982537327</v>
      </c>
      <c r="Q1370" s="630">
        <f t="shared" si="214"/>
        <v>31.107025700025233</v>
      </c>
    </row>
    <row r="1371" spans="1:17">
      <c r="A1371" s="1405"/>
      <c r="B1371" s="168">
        <v>4</v>
      </c>
      <c r="C1371" s="627" t="s">
        <v>847</v>
      </c>
      <c r="D1371" s="779">
        <v>19</v>
      </c>
      <c r="E1371" s="779" t="s">
        <v>37</v>
      </c>
      <c r="F1371" s="792">
        <v>10</v>
      </c>
      <c r="G1371" s="792">
        <v>1.4790000000000001</v>
      </c>
      <c r="H1371" s="792">
        <v>3.04</v>
      </c>
      <c r="I1371" s="792">
        <v>5.4809999999999999</v>
      </c>
      <c r="J1371" s="792">
        <v>741.77</v>
      </c>
      <c r="K1371" s="796">
        <v>5.4809999999999999</v>
      </c>
      <c r="L1371" s="792">
        <v>741.77</v>
      </c>
      <c r="M1371" s="616">
        <f t="shared" si="215"/>
        <v>7.3890828693530339E-3</v>
      </c>
      <c r="N1371" s="795">
        <v>74.3</v>
      </c>
      <c r="O1371" s="629">
        <f t="shared" si="212"/>
        <v>0.54900885719293036</v>
      </c>
      <c r="P1371" s="615">
        <f t="shared" si="213"/>
        <v>443.344972161182</v>
      </c>
      <c r="Q1371" s="630">
        <f t="shared" si="214"/>
        <v>32.94053143157582</v>
      </c>
    </row>
    <row r="1372" spans="1:17">
      <c r="A1372" s="1405"/>
      <c r="B1372" s="168">
        <v>5</v>
      </c>
      <c r="C1372" s="627" t="s">
        <v>481</v>
      </c>
      <c r="D1372" s="779">
        <v>12</v>
      </c>
      <c r="E1372" s="779" t="s">
        <v>37</v>
      </c>
      <c r="F1372" s="792">
        <v>7.9619999999999997</v>
      </c>
      <c r="G1372" s="1039">
        <v>0.91800000000000004</v>
      </c>
      <c r="H1372" s="1039">
        <v>1.92</v>
      </c>
      <c r="I1372" s="1039">
        <v>5.1239999999999997</v>
      </c>
      <c r="J1372" s="1039">
        <v>616.07000000000005</v>
      </c>
      <c r="K1372" s="1165">
        <v>5.1239999999999997</v>
      </c>
      <c r="L1372" s="1039">
        <v>616.07000000000005</v>
      </c>
      <c r="M1372" s="616">
        <f t="shared" si="215"/>
        <v>8.3172366776502662E-3</v>
      </c>
      <c r="N1372" s="795">
        <v>74.3</v>
      </c>
      <c r="O1372" s="629">
        <f t="shared" si="212"/>
        <v>0.61797068514941478</v>
      </c>
      <c r="P1372" s="615">
        <f t="shared" si="213"/>
        <v>499.03420065901599</v>
      </c>
      <c r="Q1372" s="630">
        <f t="shared" si="214"/>
        <v>37.078241108964889</v>
      </c>
    </row>
    <row r="1373" spans="1:17">
      <c r="A1373" s="1405"/>
      <c r="B1373" s="168">
        <v>6</v>
      </c>
      <c r="C1373" s="627" t="s">
        <v>848</v>
      </c>
      <c r="D1373" s="779">
        <v>20</v>
      </c>
      <c r="E1373" s="779" t="s">
        <v>37</v>
      </c>
      <c r="F1373" s="792">
        <v>16</v>
      </c>
      <c r="G1373" s="1039">
        <v>1.6319999999999999</v>
      </c>
      <c r="H1373" s="1039">
        <v>3.1989999999999998</v>
      </c>
      <c r="I1373" s="1039">
        <v>11.169</v>
      </c>
      <c r="J1373" s="1039">
        <v>1276.4100000000001</v>
      </c>
      <c r="K1373" s="1165">
        <v>11.169</v>
      </c>
      <c r="L1373" s="1039">
        <v>1276.4100000000001</v>
      </c>
      <c r="M1373" s="616">
        <f t="shared" si="215"/>
        <v>8.7503231720215298E-3</v>
      </c>
      <c r="N1373" s="795">
        <v>74.3</v>
      </c>
      <c r="O1373" s="629">
        <f t="shared" si="212"/>
        <v>0.65014901168119965</v>
      </c>
      <c r="P1373" s="615">
        <f t="shared" si="213"/>
        <v>525.01939032129178</v>
      </c>
      <c r="Q1373" s="630">
        <f t="shared" si="214"/>
        <v>39.008940700871982</v>
      </c>
    </row>
    <row r="1374" spans="1:17">
      <c r="A1374" s="1405"/>
      <c r="B1374" s="168">
        <v>7</v>
      </c>
      <c r="C1374" s="627" t="s">
        <v>849</v>
      </c>
      <c r="D1374" s="779">
        <v>20</v>
      </c>
      <c r="E1374" s="779" t="s">
        <v>37</v>
      </c>
      <c r="F1374" s="792">
        <v>12.215</v>
      </c>
      <c r="G1374" s="1039">
        <v>1.3260000000000001</v>
      </c>
      <c r="H1374" s="1039">
        <v>3.0390000000000001</v>
      </c>
      <c r="I1374" s="1039">
        <v>7.85</v>
      </c>
      <c r="J1374" s="1039">
        <v>888.3</v>
      </c>
      <c r="K1374" s="1165">
        <v>7.85</v>
      </c>
      <c r="L1374" s="1039">
        <v>888.3</v>
      </c>
      <c r="M1374" s="616">
        <f t="shared" si="215"/>
        <v>8.8371045817854325E-3</v>
      </c>
      <c r="N1374" s="795">
        <v>74.3</v>
      </c>
      <c r="O1374" s="629">
        <f t="shared" si="212"/>
        <v>0.6565968704266576</v>
      </c>
      <c r="P1374" s="615">
        <f t="shared" si="213"/>
        <v>530.22627490712591</v>
      </c>
      <c r="Q1374" s="630">
        <f t="shared" si="214"/>
        <v>39.39581222559945</v>
      </c>
    </row>
    <row r="1375" spans="1:17">
      <c r="A1375" s="1405"/>
      <c r="B1375" s="168">
        <v>8</v>
      </c>
      <c r="C1375" s="627" t="s">
        <v>850</v>
      </c>
      <c r="D1375" s="779">
        <v>30</v>
      </c>
      <c r="E1375" s="779" t="s">
        <v>37</v>
      </c>
      <c r="F1375" s="792">
        <v>21.295999999999999</v>
      </c>
      <c r="G1375" s="1039">
        <v>1.9890000000000001</v>
      </c>
      <c r="H1375" s="1039">
        <v>4.8</v>
      </c>
      <c r="I1375" s="1039">
        <v>14.507</v>
      </c>
      <c r="J1375" s="1039">
        <v>1626.42</v>
      </c>
      <c r="K1375" s="1165">
        <v>14.507</v>
      </c>
      <c r="L1375" s="1039">
        <v>1626.42</v>
      </c>
      <c r="M1375" s="616">
        <f t="shared" si="215"/>
        <v>8.9195902657370173E-3</v>
      </c>
      <c r="N1375" s="795">
        <v>74.3</v>
      </c>
      <c r="O1375" s="629">
        <f t="shared" si="212"/>
        <v>0.66272555674426037</v>
      </c>
      <c r="P1375" s="615">
        <f t="shared" si="213"/>
        <v>535.17541594422107</v>
      </c>
      <c r="Q1375" s="630">
        <f t="shared" si="214"/>
        <v>39.763533404655625</v>
      </c>
    </row>
    <row r="1376" spans="1:17">
      <c r="A1376" s="1406"/>
      <c r="B1376" s="175">
        <v>9</v>
      </c>
      <c r="C1376" s="627" t="s">
        <v>479</v>
      </c>
      <c r="D1376" s="779">
        <v>32</v>
      </c>
      <c r="E1376" s="779" t="s">
        <v>37</v>
      </c>
      <c r="F1376" s="792">
        <v>24.867000000000001</v>
      </c>
      <c r="G1376" s="1039">
        <v>2.5190000000000001</v>
      </c>
      <c r="H1376" s="1039">
        <v>5.12</v>
      </c>
      <c r="I1376" s="1039">
        <v>17.228000000000002</v>
      </c>
      <c r="J1376" s="1039">
        <v>1803.8</v>
      </c>
      <c r="K1376" s="1165">
        <v>17.228000000000002</v>
      </c>
      <c r="L1376" s="1039">
        <v>1803.8</v>
      </c>
      <c r="M1376" s="616">
        <f t="shared" si="215"/>
        <v>9.5509479986694758E-3</v>
      </c>
      <c r="N1376" s="795">
        <v>74.3</v>
      </c>
      <c r="O1376" s="629">
        <f t="shared" si="212"/>
        <v>0.70963543630114201</v>
      </c>
      <c r="P1376" s="615">
        <f t="shared" si="213"/>
        <v>573.05687992016851</v>
      </c>
      <c r="Q1376" s="630">
        <f t="shared" si="214"/>
        <v>42.578126178068516</v>
      </c>
    </row>
    <row r="1377" spans="1:17" ht="12" thickBot="1">
      <c r="A1377" s="1407"/>
      <c r="B1377" s="172">
        <v>10</v>
      </c>
      <c r="C1377" s="1047"/>
      <c r="D1377" s="1048"/>
      <c r="E1377" s="1048"/>
      <c r="F1377" s="1050"/>
      <c r="G1377" s="1050"/>
      <c r="H1377" s="1050"/>
      <c r="I1377" s="1050"/>
      <c r="J1377" s="1050"/>
      <c r="K1377" s="1051"/>
      <c r="L1377" s="1050"/>
      <c r="M1377" s="1052"/>
      <c r="N1377" s="789"/>
      <c r="O1377" s="1053"/>
      <c r="P1377" s="1053"/>
      <c r="Q1377" s="1054"/>
    </row>
    <row r="1378" spans="1:17">
      <c r="A1378" s="1408" t="s">
        <v>499</v>
      </c>
      <c r="B1378" s="75">
        <v>1</v>
      </c>
      <c r="C1378" s="1161" t="s">
        <v>486</v>
      </c>
      <c r="D1378" s="2006">
        <v>8</v>
      </c>
      <c r="E1378" s="684" t="s">
        <v>37</v>
      </c>
      <c r="F1378" s="476">
        <v>5.3789999999999996</v>
      </c>
      <c r="G1378" s="2007">
        <v>0</v>
      </c>
      <c r="H1378" s="2007">
        <v>0</v>
      </c>
      <c r="I1378" s="2007">
        <v>5.3789999999999996</v>
      </c>
      <c r="J1378" s="2007">
        <v>366.13</v>
      </c>
      <c r="K1378" s="2008">
        <v>5.3789999999999996</v>
      </c>
      <c r="L1378" s="1162">
        <v>366.13</v>
      </c>
      <c r="M1378" s="602">
        <f>K1378/L1378</f>
        <v>1.4691503018053696E-2</v>
      </c>
      <c r="N1378" s="643">
        <v>74.3</v>
      </c>
      <c r="O1378" s="603">
        <f>M1378*N1378</f>
        <v>1.0915786742413895</v>
      </c>
      <c r="P1378" s="603">
        <f>M1378*60*1000</f>
        <v>881.49018108322173</v>
      </c>
      <c r="Q1378" s="604">
        <f>P1378*N1378/1000</f>
        <v>65.494720454483371</v>
      </c>
    </row>
    <row r="1379" spans="1:17">
      <c r="A1379" s="1409"/>
      <c r="B1379" s="70">
        <v>2</v>
      </c>
      <c r="C1379" s="642" t="s">
        <v>491</v>
      </c>
      <c r="D1379" s="687">
        <v>5</v>
      </c>
      <c r="E1379" s="687" t="s">
        <v>37</v>
      </c>
      <c r="F1379" s="476">
        <v>3.2850000000000001</v>
      </c>
      <c r="G1379" s="476">
        <v>0</v>
      </c>
      <c r="H1379" s="476">
        <v>0</v>
      </c>
      <c r="I1379" s="476">
        <v>3.2850000000000001</v>
      </c>
      <c r="J1379" s="476">
        <v>190.21</v>
      </c>
      <c r="K1379" s="605">
        <v>3.2850000000000001</v>
      </c>
      <c r="L1379" s="476">
        <v>190.21</v>
      </c>
      <c r="M1379" s="475">
        <f t="shared" ref="M1379:M1387" si="216">K1379/L1379</f>
        <v>1.7270385363545554E-2</v>
      </c>
      <c r="N1379" s="643">
        <v>74.3</v>
      </c>
      <c r="O1379" s="477">
        <f t="shared" ref="O1379:O1387" si="217">M1379*N1379</f>
        <v>1.2831896325114347</v>
      </c>
      <c r="P1379" s="603">
        <f t="shared" ref="P1379:P1387" si="218">M1379*60*1000</f>
        <v>1036.2231218127333</v>
      </c>
      <c r="Q1379" s="478">
        <f t="shared" ref="Q1379:Q1387" si="219">P1379*N1379/1000</f>
        <v>76.991377950686086</v>
      </c>
    </row>
    <row r="1380" spans="1:17">
      <c r="A1380" s="1409"/>
      <c r="B1380" s="70">
        <v>3</v>
      </c>
      <c r="C1380" s="642" t="s">
        <v>851</v>
      </c>
      <c r="D1380" s="687">
        <v>8</v>
      </c>
      <c r="E1380" s="687" t="s">
        <v>37</v>
      </c>
      <c r="F1380" s="476">
        <v>3.2639999999999998</v>
      </c>
      <c r="G1380" s="476">
        <v>0.219</v>
      </c>
      <c r="H1380" s="476">
        <v>8.8999999999999996E-2</v>
      </c>
      <c r="I1380" s="476">
        <v>2.956</v>
      </c>
      <c r="J1380" s="476">
        <v>193.93</v>
      </c>
      <c r="K1380" s="605">
        <v>2.956</v>
      </c>
      <c r="L1380" s="476">
        <v>193.93</v>
      </c>
      <c r="M1380" s="475">
        <f t="shared" si="216"/>
        <v>1.5242613314082399E-2</v>
      </c>
      <c r="N1380" s="643">
        <v>74.3</v>
      </c>
      <c r="O1380" s="477">
        <f t="shared" si="217"/>
        <v>1.1325261692363222</v>
      </c>
      <c r="P1380" s="603">
        <f t="shared" si="218"/>
        <v>914.55679884494396</v>
      </c>
      <c r="Q1380" s="478">
        <f t="shared" si="219"/>
        <v>67.951570154179336</v>
      </c>
    </row>
    <row r="1381" spans="1:17">
      <c r="A1381" s="1409"/>
      <c r="B1381" s="70">
        <v>4</v>
      </c>
      <c r="C1381" s="642" t="s">
        <v>852</v>
      </c>
      <c r="D1381" s="687">
        <v>36</v>
      </c>
      <c r="E1381" s="687" t="s">
        <v>37</v>
      </c>
      <c r="F1381" s="476">
        <v>22.695</v>
      </c>
      <c r="G1381" s="476">
        <v>0</v>
      </c>
      <c r="H1381" s="476">
        <v>0</v>
      </c>
      <c r="I1381" s="476">
        <v>22.695</v>
      </c>
      <c r="J1381" s="476">
        <v>1465.9</v>
      </c>
      <c r="K1381" s="605">
        <v>22.695</v>
      </c>
      <c r="L1381" s="476">
        <v>1465.9</v>
      </c>
      <c r="M1381" s="475">
        <f t="shared" si="216"/>
        <v>1.5481956477249471E-2</v>
      </c>
      <c r="N1381" s="643">
        <v>74.3</v>
      </c>
      <c r="O1381" s="477">
        <f t="shared" si="217"/>
        <v>1.1503093662596355</v>
      </c>
      <c r="P1381" s="603">
        <f t="shared" si="218"/>
        <v>928.91738863496823</v>
      </c>
      <c r="Q1381" s="478">
        <f t="shared" si="219"/>
        <v>69.018561975578137</v>
      </c>
    </row>
    <row r="1382" spans="1:17">
      <c r="A1382" s="1409"/>
      <c r="B1382" s="70">
        <v>5</v>
      </c>
      <c r="C1382" s="642" t="s">
        <v>496</v>
      </c>
      <c r="D1382" s="687">
        <v>42</v>
      </c>
      <c r="E1382" s="687" t="s">
        <v>37</v>
      </c>
      <c r="F1382" s="476">
        <v>33.255000000000003</v>
      </c>
      <c r="G1382" s="476">
        <v>1.8879999999999999</v>
      </c>
      <c r="H1382" s="476">
        <v>4.32</v>
      </c>
      <c r="I1382" s="476">
        <v>27.047000000000001</v>
      </c>
      <c r="J1382" s="476">
        <v>1713.13</v>
      </c>
      <c r="K1382" s="605">
        <v>27.047000000000001</v>
      </c>
      <c r="L1382" s="476">
        <v>1713.13</v>
      </c>
      <c r="M1382" s="475">
        <f t="shared" si="216"/>
        <v>1.5788060450753882E-2</v>
      </c>
      <c r="N1382" s="643">
        <v>74.3</v>
      </c>
      <c r="O1382" s="477">
        <f t="shared" si="217"/>
        <v>1.1730528914910134</v>
      </c>
      <c r="P1382" s="603">
        <f t="shared" si="218"/>
        <v>947.28362704523295</v>
      </c>
      <c r="Q1382" s="478">
        <f t="shared" si="219"/>
        <v>70.383173489460802</v>
      </c>
    </row>
    <row r="1383" spans="1:17">
      <c r="A1383" s="1409"/>
      <c r="B1383" s="70">
        <v>6</v>
      </c>
      <c r="C1383" s="642" t="s">
        <v>494</v>
      </c>
      <c r="D1383" s="687">
        <v>8</v>
      </c>
      <c r="E1383" s="687" t="s">
        <v>37</v>
      </c>
      <c r="F1383" s="476">
        <v>6.2850000000000001</v>
      </c>
      <c r="G1383" s="476">
        <v>0</v>
      </c>
      <c r="H1383" s="476">
        <v>0</v>
      </c>
      <c r="I1383" s="476">
        <v>6.2850000000000001</v>
      </c>
      <c r="J1383" s="476">
        <v>397.76</v>
      </c>
      <c r="K1383" s="605">
        <v>6.2850000000000001</v>
      </c>
      <c r="L1383" s="476">
        <v>397.76</v>
      </c>
      <c r="M1383" s="475">
        <f t="shared" si="216"/>
        <v>1.5800985518905873E-2</v>
      </c>
      <c r="N1383" s="643">
        <v>74.3</v>
      </c>
      <c r="O1383" s="477">
        <f t="shared" si="217"/>
        <v>1.1740132240547063</v>
      </c>
      <c r="P1383" s="603">
        <f t="shared" si="218"/>
        <v>948.05913113435236</v>
      </c>
      <c r="Q1383" s="478">
        <f t="shared" si="219"/>
        <v>70.440793443282388</v>
      </c>
    </row>
    <row r="1384" spans="1:17">
      <c r="A1384" s="1409"/>
      <c r="B1384" s="70">
        <v>7</v>
      </c>
      <c r="C1384" s="642" t="s">
        <v>853</v>
      </c>
      <c r="D1384" s="687">
        <v>6</v>
      </c>
      <c r="E1384" s="687" t="s">
        <v>37</v>
      </c>
      <c r="F1384" s="476">
        <v>3.37</v>
      </c>
      <c r="G1384" s="476">
        <v>0</v>
      </c>
      <c r="H1384" s="476">
        <v>0</v>
      </c>
      <c r="I1384" s="476">
        <v>3.37</v>
      </c>
      <c r="J1384" s="476">
        <v>212.89</v>
      </c>
      <c r="K1384" s="605">
        <v>3.37</v>
      </c>
      <c r="L1384" s="476">
        <v>212.89</v>
      </c>
      <c r="M1384" s="475">
        <f t="shared" si="216"/>
        <v>1.5829771243365119E-2</v>
      </c>
      <c r="N1384" s="643">
        <v>74.3</v>
      </c>
      <c r="O1384" s="477">
        <f t="shared" si="217"/>
        <v>1.1761520033820283</v>
      </c>
      <c r="P1384" s="603">
        <f t="shared" si="218"/>
        <v>949.78627460190717</v>
      </c>
      <c r="Q1384" s="478">
        <f t="shared" si="219"/>
        <v>70.569120202921695</v>
      </c>
    </row>
    <row r="1385" spans="1:17">
      <c r="A1385" s="1409"/>
      <c r="B1385" s="70">
        <v>8</v>
      </c>
      <c r="C1385" s="642" t="s">
        <v>854</v>
      </c>
      <c r="D1385" s="687">
        <v>8</v>
      </c>
      <c r="E1385" s="687" t="s">
        <v>37</v>
      </c>
      <c r="F1385" s="476">
        <v>7.07</v>
      </c>
      <c r="G1385" s="476">
        <v>0.40799999999999997</v>
      </c>
      <c r="H1385" s="476">
        <v>0.08</v>
      </c>
      <c r="I1385" s="476">
        <v>6.5819999999999999</v>
      </c>
      <c r="J1385" s="476">
        <v>414.27</v>
      </c>
      <c r="K1385" s="605">
        <v>6.5819999999999999</v>
      </c>
      <c r="L1385" s="476">
        <v>414.27</v>
      </c>
      <c r="M1385" s="475">
        <f t="shared" si="216"/>
        <v>1.5888188862336158E-2</v>
      </c>
      <c r="N1385" s="643">
        <v>74.3</v>
      </c>
      <c r="O1385" s="477">
        <f t="shared" si="217"/>
        <v>1.1804924324715764</v>
      </c>
      <c r="P1385" s="603">
        <f t="shared" si="218"/>
        <v>953.29133174016943</v>
      </c>
      <c r="Q1385" s="478">
        <f t="shared" si="219"/>
        <v>70.829545948294594</v>
      </c>
    </row>
    <row r="1386" spans="1:17">
      <c r="A1386" s="1409"/>
      <c r="B1386" s="70">
        <v>9</v>
      </c>
      <c r="C1386" s="790" t="s">
        <v>490</v>
      </c>
      <c r="D1386" s="756">
        <v>14</v>
      </c>
      <c r="E1386" s="687" t="s">
        <v>37</v>
      </c>
      <c r="F1386" s="476">
        <v>11.417999999999999</v>
      </c>
      <c r="G1386" s="476">
        <v>0.71399999999999997</v>
      </c>
      <c r="H1386" s="476">
        <v>0.13900000000000001</v>
      </c>
      <c r="I1386" s="476">
        <v>10.565</v>
      </c>
      <c r="J1386" s="476">
        <v>635.91</v>
      </c>
      <c r="K1386" s="605">
        <v>10.565</v>
      </c>
      <c r="L1386" s="476">
        <v>635.91</v>
      </c>
      <c r="M1386" s="475">
        <f t="shared" si="216"/>
        <v>1.6613986255916719E-2</v>
      </c>
      <c r="N1386" s="643">
        <v>74.3</v>
      </c>
      <c r="O1386" s="477">
        <f t="shared" si="217"/>
        <v>1.2344191788146122</v>
      </c>
      <c r="P1386" s="603">
        <f t="shared" si="218"/>
        <v>996.83917535500314</v>
      </c>
      <c r="Q1386" s="478">
        <f t="shared" si="219"/>
        <v>74.065150728876731</v>
      </c>
    </row>
    <row r="1387" spans="1:17" ht="12" thickBot="1">
      <c r="A1387" s="1409"/>
      <c r="B1387" s="70">
        <v>10</v>
      </c>
      <c r="C1387" s="644" t="s">
        <v>489</v>
      </c>
      <c r="D1387" s="690">
        <v>18</v>
      </c>
      <c r="E1387" s="690" t="s">
        <v>37</v>
      </c>
      <c r="F1387" s="709">
        <v>19.835999999999999</v>
      </c>
      <c r="G1387" s="709">
        <v>1.1859999999999999</v>
      </c>
      <c r="H1387" s="709">
        <v>2.879</v>
      </c>
      <c r="I1387" s="709">
        <v>15.771000000000001</v>
      </c>
      <c r="J1387" s="709">
        <v>902.29</v>
      </c>
      <c r="K1387" s="729">
        <v>15.771000000000001</v>
      </c>
      <c r="L1387" s="709">
        <v>902.29</v>
      </c>
      <c r="M1387" s="659">
        <f t="shared" si="216"/>
        <v>1.7478859346773214E-2</v>
      </c>
      <c r="N1387" s="660">
        <v>74.3</v>
      </c>
      <c r="O1387" s="645">
        <f t="shared" si="217"/>
        <v>1.2986792494652497</v>
      </c>
      <c r="P1387" s="645">
        <f t="shared" si="218"/>
        <v>1048.7315608063927</v>
      </c>
      <c r="Q1387" s="646">
        <f t="shared" si="219"/>
        <v>77.920754967914988</v>
      </c>
    </row>
    <row r="1388" spans="1:17">
      <c r="A1388" s="1410" t="s">
        <v>285</v>
      </c>
      <c r="B1388" s="38">
        <v>1</v>
      </c>
      <c r="C1388" s="606" t="s">
        <v>495</v>
      </c>
      <c r="D1388" s="607">
        <v>4</v>
      </c>
      <c r="E1388" s="607" t="s">
        <v>37</v>
      </c>
      <c r="F1388" s="480">
        <v>4.1999999999999993</v>
      </c>
      <c r="G1388" s="609">
        <v>0.51</v>
      </c>
      <c r="H1388" s="609">
        <v>0.64</v>
      </c>
      <c r="I1388" s="609">
        <v>3.05</v>
      </c>
      <c r="J1388" s="609">
        <v>151.85</v>
      </c>
      <c r="K1388" s="608">
        <v>3.05</v>
      </c>
      <c r="L1388" s="609">
        <v>151.85</v>
      </c>
      <c r="M1388" s="610">
        <f>K1388/L1388</f>
        <v>2.0085610800131708E-2</v>
      </c>
      <c r="N1388" s="581">
        <v>74.3</v>
      </c>
      <c r="O1388" s="611">
        <f>M1388*N1388</f>
        <v>1.4923608824497858</v>
      </c>
      <c r="P1388" s="611">
        <f>M1388*60*1000</f>
        <v>1205.1366480079025</v>
      </c>
      <c r="Q1388" s="612">
        <f>P1388*N1388/1000</f>
        <v>89.541652946987156</v>
      </c>
    </row>
    <row r="1389" spans="1:17">
      <c r="A1389" s="1411"/>
      <c r="B1389" s="18">
        <v>2</v>
      </c>
      <c r="C1389" s="648" t="s">
        <v>497</v>
      </c>
      <c r="D1389" s="695">
        <v>15</v>
      </c>
      <c r="E1389" s="695" t="s">
        <v>37</v>
      </c>
      <c r="F1389" s="480">
        <v>9.6429999999999989</v>
      </c>
      <c r="G1389" s="609">
        <v>0.63700000000000001</v>
      </c>
      <c r="H1389" s="609">
        <v>0.14899999999999999</v>
      </c>
      <c r="I1389" s="609">
        <v>8.8569999999999993</v>
      </c>
      <c r="J1389" s="609">
        <v>502.04</v>
      </c>
      <c r="K1389" s="614">
        <v>8.8569999999999993</v>
      </c>
      <c r="L1389" s="480">
        <v>502.04</v>
      </c>
      <c r="M1389" s="479">
        <f t="shared" ref="M1389:M1396" si="220">K1389/L1389</f>
        <v>1.7642020556130983E-2</v>
      </c>
      <c r="N1389" s="581">
        <v>74.3</v>
      </c>
      <c r="O1389" s="481">
        <f t="shared" ref="O1389:O1396" si="221">M1389*N1389</f>
        <v>1.3108021273205319</v>
      </c>
      <c r="P1389" s="611">
        <f t="shared" ref="P1389:P1396" si="222">M1389*60*1000</f>
        <v>1058.5212333678592</v>
      </c>
      <c r="Q1389" s="482">
        <f t="shared" ref="Q1389:Q1396" si="223">P1389*N1389/1000</f>
        <v>78.64812763923193</v>
      </c>
    </row>
    <row r="1390" spans="1:17">
      <c r="A1390" s="1411"/>
      <c r="B1390" s="18">
        <v>3</v>
      </c>
      <c r="C1390" s="648" t="s">
        <v>855</v>
      </c>
      <c r="D1390" s="695">
        <v>8</v>
      </c>
      <c r="E1390" s="695" t="s">
        <v>37</v>
      </c>
      <c r="F1390" s="480">
        <v>8.1</v>
      </c>
      <c r="G1390" s="609">
        <v>0.71399999999999997</v>
      </c>
      <c r="H1390" s="609">
        <v>7.0000000000000007E-2</v>
      </c>
      <c r="I1390" s="609">
        <v>7.3159999999999998</v>
      </c>
      <c r="J1390" s="609">
        <v>412.72</v>
      </c>
      <c r="K1390" s="614">
        <v>7.3159999999999998</v>
      </c>
      <c r="L1390" s="480">
        <v>412.72</v>
      </c>
      <c r="M1390" s="479">
        <f t="shared" si="220"/>
        <v>1.772630354719907E-2</v>
      </c>
      <c r="N1390" s="581">
        <v>74.3</v>
      </c>
      <c r="O1390" s="481">
        <f t="shared" si="221"/>
        <v>1.3170643535568909</v>
      </c>
      <c r="P1390" s="611">
        <f t="shared" si="222"/>
        <v>1063.5782128319443</v>
      </c>
      <c r="Q1390" s="482">
        <f t="shared" si="223"/>
        <v>79.023861213413454</v>
      </c>
    </row>
    <row r="1391" spans="1:17">
      <c r="A1391" s="1412"/>
      <c r="B1391" s="18">
        <v>4</v>
      </c>
      <c r="C1391" s="648" t="s">
        <v>856</v>
      </c>
      <c r="D1391" s="695">
        <v>2</v>
      </c>
      <c r="E1391" s="695" t="s">
        <v>37</v>
      </c>
      <c r="F1391" s="480">
        <v>2.0129999999999999</v>
      </c>
      <c r="G1391" s="609">
        <v>5.0999999999999997E-2</v>
      </c>
      <c r="H1391" s="609">
        <v>0.02</v>
      </c>
      <c r="I1391" s="609">
        <v>1.9419999999999999</v>
      </c>
      <c r="J1391" s="609">
        <v>107.98</v>
      </c>
      <c r="K1391" s="614">
        <v>1.9419999999999999</v>
      </c>
      <c r="L1391" s="480">
        <v>107.98</v>
      </c>
      <c r="M1391" s="479">
        <f t="shared" si="220"/>
        <v>1.7984812002222631E-2</v>
      </c>
      <c r="N1391" s="581">
        <v>74.3</v>
      </c>
      <c r="O1391" s="481">
        <f t="shared" si="221"/>
        <v>1.3362715317651415</v>
      </c>
      <c r="P1391" s="611">
        <f t="shared" si="222"/>
        <v>1079.0887201333578</v>
      </c>
      <c r="Q1391" s="482">
        <f t="shared" si="223"/>
        <v>80.176291905908485</v>
      </c>
    </row>
    <row r="1392" spans="1:17">
      <c r="A1392" s="1412"/>
      <c r="B1392" s="18">
        <v>5</v>
      </c>
      <c r="C1392" s="648" t="s">
        <v>487</v>
      </c>
      <c r="D1392" s="695">
        <v>6</v>
      </c>
      <c r="E1392" s="695" t="s">
        <v>37</v>
      </c>
      <c r="F1392" s="480">
        <v>4.2220000000000004</v>
      </c>
      <c r="G1392" s="609">
        <v>0</v>
      </c>
      <c r="H1392" s="609">
        <v>0</v>
      </c>
      <c r="I1392" s="609">
        <v>4.2220000000000004</v>
      </c>
      <c r="J1392" s="609">
        <v>234.73</v>
      </c>
      <c r="K1392" s="614">
        <v>4.2220000000000004</v>
      </c>
      <c r="L1392" s="480">
        <v>234.73</v>
      </c>
      <c r="M1392" s="479">
        <f t="shared" si="220"/>
        <v>1.7986622928471013E-2</v>
      </c>
      <c r="N1392" s="581">
        <v>74.3</v>
      </c>
      <c r="O1392" s="481">
        <f t="shared" si="221"/>
        <v>1.3364060835853961</v>
      </c>
      <c r="P1392" s="611">
        <f t="shared" si="222"/>
        <v>1079.1973757082608</v>
      </c>
      <c r="Q1392" s="482">
        <f t="shared" si="223"/>
        <v>80.184365015123774</v>
      </c>
    </row>
    <row r="1393" spans="1:17">
      <c r="A1393" s="1412"/>
      <c r="B1393" s="18">
        <v>6</v>
      </c>
      <c r="C1393" s="648" t="s">
        <v>493</v>
      </c>
      <c r="D1393" s="695">
        <v>4</v>
      </c>
      <c r="E1393" s="695" t="s">
        <v>37</v>
      </c>
      <c r="F1393" s="480">
        <v>4.5890000000000004</v>
      </c>
      <c r="G1393" s="609">
        <v>0</v>
      </c>
      <c r="H1393" s="609">
        <v>0</v>
      </c>
      <c r="I1393" s="609">
        <v>4.5890000000000004</v>
      </c>
      <c r="J1393" s="609">
        <v>253.29</v>
      </c>
      <c r="K1393" s="614">
        <v>4.5890000000000004</v>
      </c>
      <c r="L1393" s="480">
        <v>253.29</v>
      </c>
      <c r="M1393" s="479">
        <f t="shared" si="220"/>
        <v>1.8117572742705992E-2</v>
      </c>
      <c r="N1393" s="581">
        <v>74.3</v>
      </c>
      <c r="O1393" s="481">
        <f t="shared" si="221"/>
        <v>1.3461356547830552</v>
      </c>
      <c r="P1393" s="611">
        <f t="shared" si="222"/>
        <v>1087.0543645623595</v>
      </c>
      <c r="Q1393" s="482">
        <f t="shared" si="223"/>
        <v>80.768139286983313</v>
      </c>
    </row>
    <row r="1394" spans="1:17">
      <c r="A1394" s="1412"/>
      <c r="B1394" s="18">
        <v>7</v>
      </c>
      <c r="C1394" s="648" t="s">
        <v>488</v>
      </c>
      <c r="D1394" s="695">
        <v>36</v>
      </c>
      <c r="E1394" s="695" t="s">
        <v>37</v>
      </c>
      <c r="F1394" s="480">
        <v>25.891999999999999</v>
      </c>
      <c r="G1394" s="609">
        <v>1.67</v>
      </c>
      <c r="H1394" s="609">
        <v>3.6379999999999999</v>
      </c>
      <c r="I1394" s="609">
        <v>20.584</v>
      </c>
      <c r="J1394" s="609">
        <v>1135.42</v>
      </c>
      <c r="K1394" s="614">
        <v>20.584</v>
      </c>
      <c r="L1394" s="480">
        <v>1135.42</v>
      </c>
      <c r="M1394" s="479">
        <f t="shared" si="220"/>
        <v>1.8128974300258935E-2</v>
      </c>
      <c r="N1394" s="581">
        <v>74.3</v>
      </c>
      <c r="O1394" s="481">
        <f t="shared" si="221"/>
        <v>1.3469827905092389</v>
      </c>
      <c r="P1394" s="611">
        <f t="shared" si="222"/>
        <v>1087.738458015536</v>
      </c>
      <c r="Q1394" s="482">
        <f t="shared" si="223"/>
        <v>80.818967430554324</v>
      </c>
    </row>
    <row r="1395" spans="1:17">
      <c r="A1395" s="1412"/>
      <c r="B1395" s="18">
        <v>8</v>
      </c>
      <c r="C1395" s="648" t="s">
        <v>498</v>
      </c>
      <c r="D1395" s="695">
        <v>5</v>
      </c>
      <c r="E1395" s="695" t="s">
        <v>37</v>
      </c>
      <c r="F1395" s="480">
        <v>5.5730000000000004</v>
      </c>
      <c r="G1395" s="609">
        <v>0.153</v>
      </c>
      <c r="H1395" s="609">
        <v>0.8</v>
      </c>
      <c r="I1395" s="609">
        <v>4.62</v>
      </c>
      <c r="J1395" s="609">
        <v>220.11</v>
      </c>
      <c r="K1395" s="614">
        <v>4.62</v>
      </c>
      <c r="L1395" s="480">
        <v>220.11</v>
      </c>
      <c r="M1395" s="479">
        <f t="shared" si="220"/>
        <v>2.0989505247376312E-2</v>
      </c>
      <c r="N1395" s="581">
        <v>74.3</v>
      </c>
      <c r="O1395" s="481">
        <f t="shared" si="221"/>
        <v>1.5595202398800601</v>
      </c>
      <c r="P1395" s="611">
        <f t="shared" si="222"/>
        <v>1259.3703148425789</v>
      </c>
      <c r="Q1395" s="482">
        <f t="shared" si="223"/>
        <v>93.571214392803611</v>
      </c>
    </row>
    <row r="1396" spans="1:17">
      <c r="A1396" s="1412"/>
      <c r="B1396" s="18">
        <v>9</v>
      </c>
      <c r="C1396" s="648" t="s">
        <v>492</v>
      </c>
      <c r="D1396" s="695">
        <v>5</v>
      </c>
      <c r="E1396" s="695" t="s">
        <v>37</v>
      </c>
      <c r="F1396" s="480">
        <v>7.5329999999999995</v>
      </c>
      <c r="G1396" s="609">
        <v>0.20399999999999999</v>
      </c>
      <c r="H1396" s="609">
        <v>1.2</v>
      </c>
      <c r="I1396" s="609">
        <v>6.1289999999999996</v>
      </c>
      <c r="J1396" s="609">
        <v>265.25</v>
      </c>
      <c r="K1396" s="614">
        <v>6.1289999999999996</v>
      </c>
      <c r="L1396" s="480">
        <v>265.25</v>
      </c>
      <c r="M1396" s="479">
        <f t="shared" si="220"/>
        <v>2.3106503298774738E-2</v>
      </c>
      <c r="N1396" s="581">
        <v>74.3</v>
      </c>
      <c r="O1396" s="481">
        <f t="shared" si="221"/>
        <v>1.7168131950989629</v>
      </c>
      <c r="P1396" s="611">
        <f t="shared" si="222"/>
        <v>1386.3901979264842</v>
      </c>
      <c r="Q1396" s="482">
        <f t="shared" si="223"/>
        <v>103.00879170593778</v>
      </c>
    </row>
    <row r="1397" spans="1:17" ht="12" thickBot="1">
      <c r="A1397" s="1413"/>
      <c r="B1397" s="19">
        <v>10</v>
      </c>
      <c r="C1397" s="23"/>
      <c r="D1397" s="19"/>
      <c r="E1397" s="19"/>
      <c r="F1397" s="206"/>
      <c r="G1397" s="206"/>
      <c r="H1397" s="206"/>
      <c r="I1397" s="206"/>
      <c r="J1397" s="27"/>
      <c r="K1397" s="800"/>
      <c r="L1397" s="27"/>
      <c r="M1397" s="39"/>
      <c r="N1397" s="27"/>
      <c r="O1397" s="801"/>
      <c r="P1397" s="37"/>
      <c r="Q1397" s="190"/>
    </row>
    <row r="1399" spans="1:17" ht="15">
      <c r="A1399" s="1419" t="s">
        <v>764</v>
      </c>
      <c r="B1399" s="1419"/>
      <c r="C1399" s="1419"/>
      <c r="D1399" s="1419"/>
      <c r="E1399" s="1419"/>
      <c r="F1399" s="1419"/>
      <c r="G1399" s="1419"/>
      <c r="H1399" s="1419"/>
      <c r="I1399" s="1419"/>
      <c r="J1399" s="1419"/>
      <c r="K1399" s="1419"/>
      <c r="L1399" s="1419"/>
      <c r="M1399" s="1419"/>
      <c r="N1399" s="1419"/>
      <c r="O1399" s="1419"/>
      <c r="P1399" s="1419"/>
      <c r="Q1399" s="1419"/>
    </row>
    <row r="1400" spans="1:17" ht="13.5" thickBot="1">
      <c r="A1400" s="747"/>
      <c r="B1400" s="747"/>
      <c r="C1400" s="747"/>
      <c r="D1400" s="747"/>
      <c r="E1400" s="1420" t="s">
        <v>323</v>
      </c>
      <c r="F1400" s="1420"/>
      <c r="G1400" s="1420"/>
      <c r="H1400" s="1420"/>
      <c r="I1400" s="747">
        <v>4.9000000000000004</v>
      </c>
      <c r="J1400" s="747" t="s">
        <v>322</v>
      </c>
      <c r="K1400" s="747" t="s">
        <v>324</v>
      </c>
      <c r="L1400" s="748">
        <v>393</v>
      </c>
      <c r="M1400" s="747"/>
      <c r="N1400" s="747"/>
      <c r="O1400" s="747"/>
      <c r="P1400" s="747"/>
      <c r="Q1400" s="747"/>
    </row>
    <row r="1401" spans="1:17">
      <c r="A1401" s="1421" t="s">
        <v>1</v>
      </c>
      <c r="B1401" s="1423" t="s">
        <v>0</v>
      </c>
      <c r="C1401" s="1425" t="s">
        <v>2</v>
      </c>
      <c r="D1401" s="1425" t="s">
        <v>3</v>
      </c>
      <c r="E1401" s="1425" t="s">
        <v>11</v>
      </c>
      <c r="F1401" s="1428" t="s">
        <v>12</v>
      </c>
      <c r="G1401" s="1429"/>
      <c r="H1401" s="1429"/>
      <c r="I1401" s="1430"/>
      <c r="J1401" s="1425" t="s">
        <v>4</v>
      </c>
      <c r="K1401" s="1425" t="s">
        <v>13</v>
      </c>
      <c r="L1401" s="1425" t="s">
        <v>5</v>
      </c>
      <c r="M1401" s="1425" t="s">
        <v>6</v>
      </c>
      <c r="N1401" s="1425" t="s">
        <v>14</v>
      </c>
      <c r="O1401" s="1425" t="s">
        <v>15</v>
      </c>
      <c r="P1401" s="1431" t="s">
        <v>22</v>
      </c>
      <c r="Q1401" s="1433" t="s">
        <v>23</v>
      </c>
    </row>
    <row r="1402" spans="1:17" ht="33.75">
      <c r="A1402" s="1422"/>
      <c r="B1402" s="1424"/>
      <c r="C1402" s="1426"/>
      <c r="D1402" s="1427"/>
      <c r="E1402" s="1427"/>
      <c r="F1402" s="1101" t="s">
        <v>16</v>
      </c>
      <c r="G1402" s="1101" t="s">
        <v>17</v>
      </c>
      <c r="H1402" s="1101" t="s">
        <v>18</v>
      </c>
      <c r="I1402" s="1101" t="s">
        <v>19</v>
      </c>
      <c r="J1402" s="1427"/>
      <c r="K1402" s="1427"/>
      <c r="L1402" s="1427"/>
      <c r="M1402" s="1427"/>
      <c r="N1402" s="1427"/>
      <c r="O1402" s="1427"/>
      <c r="P1402" s="1432"/>
      <c r="Q1402" s="1434"/>
    </row>
    <row r="1403" spans="1:17" ht="12" thickBot="1">
      <c r="A1403" s="1422"/>
      <c r="B1403" s="1424"/>
      <c r="C1403" s="1426"/>
      <c r="D1403" s="8" t="s">
        <v>7</v>
      </c>
      <c r="E1403" s="8" t="s">
        <v>8</v>
      </c>
      <c r="F1403" s="8" t="s">
        <v>9</v>
      </c>
      <c r="G1403" s="8" t="s">
        <v>9</v>
      </c>
      <c r="H1403" s="8" t="s">
        <v>9</v>
      </c>
      <c r="I1403" s="8" t="s">
        <v>9</v>
      </c>
      <c r="J1403" s="8" t="s">
        <v>20</v>
      </c>
      <c r="K1403" s="8" t="s">
        <v>9</v>
      </c>
      <c r="L1403" s="8" t="s">
        <v>20</v>
      </c>
      <c r="M1403" s="8" t="s">
        <v>21</v>
      </c>
      <c r="N1403" s="8" t="s">
        <v>359</v>
      </c>
      <c r="O1403" s="8" t="s">
        <v>360</v>
      </c>
      <c r="P1403" s="1105" t="s">
        <v>24</v>
      </c>
      <c r="Q1403" s="1106" t="s">
        <v>361</v>
      </c>
    </row>
    <row r="1404" spans="1:17">
      <c r="A1404" s="1401" t="s">
        <v>284</v>
      </c>
      <c r="B1404" s="44">
        <v>1</v>
      </c>
      <c r="C1404" s="1125" t="s">
        <v>765</v>
      </c>
      <c r="D1404" s="11">
        <v>8</v>
      </c>
      <c r="E1404" s="11">
        <v>1975</v>
      </c>
      <c r="F1404" s="105">
        <f>SUM(G1404:I1404)</f>
        <v>2.8740000000000001</v>
      </c>
      <c r="G1404" s="105">
        <v>0</v>
      </c>
      <c r="H1404" s="105">
        <v>0</v>
      </c>
      <c r="I1404" s="105">
        <v>2.8740000000000001</v>
      </c>
      <c r="J1404" s="105">
        <v>488.96</v>
      </c>
      <c r="K1404" s="1868">
        <v>2.8740000000000001</v>
      </c>
      <c r="L1404" s="105">
        <v>488.96</v>
      </c>
      <c r="M1404" s="1869">
        <f t="shared" ref="M1404:M1410" si="224">K1404/L1404</f>
        <v>5.8777814136125655E-3</v>
      </c>
      <c r="N1404" s="1870">
        <v>68.2</v>
      </c>
      <c r="O1404" s="106">
        <f t="shared" ref="O1404:O1410" si="225">M1404*N1404</f>
        <v>0.40086469240837697</v>
      </c>
      <c r="P1404" s="106">
        <f t="shared" ref="P1404:P1410" si="226">M1404*60*1000</f>
        <v>352.66688481675396</v>
      </c>
      <c r="Q1404" s="107">
        <f t="shared" ref="Q1404:Q1410" si="227">P1404*N1404/1000</f>
        <v>24.051881544502624</v>
      </c>
    </row>
    <row r="1405" spans="1:17">
      <c r="A1405" s="1402"/>
      <c r="B1405" s="41">
        <v>2</v>
      </c>
      <c r="C1405" s="1871" t="s">
        <v>766</v>
      </c>
      <c r="D1405" s="12">
        <v>10</v>
      </c>
      <c r="E1405" s="12">
        <v>1997</v>
      </c>
      <c r="F1405" s="108">
        <f>SUM(G1405:I1405)</f>
        <v>6.3120000000000003</v>
      </c>
      <c r="G1405" s="108">
        <v>0</v>
      </c>
      <c r="H1405" s="108">
        <v>0</v>
      </c>
      <c r="I1405" s="108">
        <v>6.3120000000000003</v>
      </c>
      <c r="J1405" s="108">
        <v>822.7</v>
      </c>
      <c r="K1405" s="1872">
        <v>6.3120000000000003</v>
      </c>
      <c r="L1405" s="108">
        <v>822.7</v>
      </c>
      <c r="M1405" s="109">
        <f t="shared" si="224"/>
        <v>7.6722985292330135E-3</v>
      </c>
      <c r="N1405" s="110">
        <v>68.2</v>
      </c>
      <c r="O1405" s="111">
        <f t="shared" si="225"/>
        <v>0.5232507596936915</v>
      </c>
      <c r="P1405" s="111">
        <f t="shared" si="226"/>
        <v>460.33791175398079</v>
      </c>
      <c r="Q1405" s="112">
        <f t="shared" si="227"/>
        <v>31.395045581621492</v>
      </c>
    </row>
    <row r="1406" spans="1:17">
      <c r="A1406" s="1402"/>
      <c r="B1406" s="41">
        <v>3</v>
      </c>
      <c r="C1406" s="1871" t="s">
        <v>767</v>
      </c>
      <c r="D1406" s="12">
        <v>48</v>
      </c>
      <c r="E1406" s="12">
        <v>1962</v>
      </c>
      <c r="F1406" s="108">
        <f>SUM(G1406:I1406)</f>
        <v>17.693999999999999</v>
      </c>
      <c r="G1406" s="108">
        <v>0</v>
      </c>
      <c r="H1406" s="108">
        <v>0</v>
      </c>
      <c r="I1406" s="108">
        <v>17.693999999999999</v>
      </c>
      <c r="J1406" s="108">
        <v>1908.69</v>
      </c>
      <c r="K1406" s="1872">
        <v>17.693999999999999</v>
      </c>
      <c r="L1406" s="108">
        <v>1908.69</v>
      </c>
      <c r="M1406" s="109">
        <f t="shared" si="224"/>
        <v>9.2702324631029655E-3</v>
      </c>
      <c r="N1406" s="110">
        <v>68.2</v>
      </c>
      <c r="O1406" s="111">
        <f t="shared" si="225"/>
        <v>0.6322298539836223</v>
      </c>
      <c r="P1406" s="111">
        <f t="shared" si="226"/>
        <v>556.21394778617798</v>
      </c>
      <c r="Q1406" s="112">
        <f t="shared" si="227"/>
        <v>37.933791239017339</v>
      </c>
    </row>
    <row r="1407" spans="1:17">
      <c r="A1407" s="1402"/>
      <c r="B1407" s="12">
        <v>4</v>
      </c>
      <c r="C1407" s="1871" t="s">
        <v>768</v>
      </c>
      <c r="D1407" s="12">
        <v>8</v>
      </c>
      <c r="E1407" s="12">
        <v>1966</v>
      </c>
      <c r="F1407" s="108">
        <f>SUM(G1407:I1407)</f>
        <v>3.7610000000000001</v>
      </c>
      <c r="G1407" s="108">
        <v>0</v>
      </c>
      <c r="H1407" s="108">
        <v>0</v>
      </c>
      <c r="I1407" s="108">
        <v>3.7610000000000001</v>
      </c>
      <c r="J1407" s="108">
        <v>350.21</v>
      </c>
      <c r="K1407" s="1872">
        <v>3.7610000000000001</v>
      </c>
      <c r="L1407" s="108">
        <v>350.21</v>
      </c>
      <c r="M1407" s="109">
        <f t="shared" si="224"/>
        <v>1.0739270723280318E-2</v>
      </c>
      <c r="N1407" s="110">
        <v>68.2</v>
      </c>
      <c r="O1407" s="111">
        <f t="shared" si="225"/>
        <v>0.73241826332771776</v>
      </c>
      <c r="P1407" s="111">
        <f t="shared" si="226"/>
        <v>644.35624339681908</v>
      </c>
      <c r="Q1407" s="112">
        <f t="shared" si="227"/>
        <v>43.945095799663058</v>
      </c>
    </row>
    <row r="1408" spans="1:17">
      <c r="A1408" s="1402"/>
      <c r="B1408" s="12">
        <v>5</v>
      </c>
      <c r="C1408" s="1873" t="s">
        <v>769</v>
      </c>
      <c r="D1408" s="1874">
        <v>75</v>
      </c>
      <c r="E1408" s="1874">
        <v>1990</v>
      </c>
      <c r="F1408" s="108">
        <f>SUM(G1408:I1408)</f>
        <v>52.994</v>
      </c>
      <c r="G1408" s="108">
        <v>3.9780000000000002</v>
      </c>
      <c r="H1408" s="108">
        <v>10.94</v>
      </c>
      <c r="I1408" s="108">
        <v>38.076000000000001</v>
      </c>
      <c r="J1408" s="108">
        <v>3527.11</v>
      </c>
      <c r="K1408" s="1872">
        <v>38.076000000000001</v>
      </c>
      <c r="L1408" s="108">
        <v>3527.11</v>
      </c>
      <c r="M1408" s="109">
        <f t="shared" si="224"/>
        <v>1.0795240295879629E-2</v>
      </c>
      <c r="N1408" s="110">
        <v>68.2</v>
      </c>
      <c r="O1408" s="111">
        <f t="shared" si="225"/>
        <v>0.7362353881789907</v>
      </c>
      <c r="P1408" s="111">
        <f t="shared" si="226"/>
        <v>647.71441775277776</v>
      </c>
      <c r="Q1408" s="112">
        <f t="shared" si="227"/>
        <v>44.174123290739445</v>
      </c>
    </row>
    <row r="1409" spans="1:17">
      <c r="A1409" s="1402"/>
      <c r="B1409" s="12">
        <v>6</v>
      </c>
      <c r="C1409" s="1873" t="s">
        <v>770</v>
      </c>
      <c r="D1409" s="1874">
        <v>75</v>
      </c>
      <c r="E1409" s="1874">
        <v>1983</v>
      </c>
      <c r="F1409" s="108">
        <f t="shared" ref="F1409" si="228">SUM(G1409:I1409)</f>
        <v>54.366999999999997</v>
      </c>
      <c r="G1409" s="108">
        <v>4.335</v>
      </c>
      <c r="H1409" s="108">
        <v>12</v>
      </c>
      <c r="I1409" s="108">
        <v>38.031999999999996</v>
      </c>
      <c r="J1409" s="108">
        <v>3467.27</v>
      </c>
      <c r="K1409" s="1872">
        <v>38.031999999999996</v>
      </c>
      <c r="L1409" s="108">
        <v>3467.27</v>
      </c>
      <c r="M1409" s="109">
        <f t="shared" si="224"/>
        <v>1.0968860227210456E-2</v>
      </c>
      <c r="N1409" s="110">
        <v>68.2</v>
      </c>
      <c r="O1409" s="111">
        <f t="shared" si="225"/>
        <v>0.74807626749575307</v>
      </c>
      <c r="P1409" s="111">
        <f t="shared" si="226"/>
        <v>658.13161363262736</v>
      </c>
      <c r="Q1409" s="112">
        <f t="shared" si="227"/>
        <v>44.884576049745185</v>
      </c>
    </row>
    <row r="1410" spans="1:17">
      <c r="A1410" s="1402"/>
      <c r="B1410" s="12">
        <v>7</v>
      </c>
      <c r="C1410" s="1871" t="s">
        <v>771</v>
      </c>
      <c r="D1410" s="12">
        <v>85</v>
      </c>
      <c r="E1410" s="12">
        <v>1969</v>
      </c>
      <c r="F1410" s="108">
        <f>SUM(G1410:I1410)</f>
        <v>45.3</v>
      </c>
      <c r="G1410" s="108">
        <v>0</v>
      </c>
      <c r="H1410" s="108">
        <v>0</v>
      </c>
      <c r="I1410" s="108">
        <v>45.3</v>
      </c>
      <c r="J1410" s="108">
        <v>3919.55</v>
      </c>
      <c r="K1410" s="1872">
        <v>45.344000000000001</v>
      </c>
      <c r="L1410" s="108">
        <v>3919.55</v>
      </c>
      <c r="M1410" s="109">
        <f t="shared" si="224"/>
        <v>1.1568674975443609E-2</v>
      </c>
      <c r="N1410" s="110">
        <v>68.2</v>
      </c>
      <c r="O1410" s="111">
        <f t="shared" si="225"/>
        <v>0.78898363332525412</v>
      </c>
      <c r="P1410" s="111">
        <f t="shared" si="226"/>
        <v>694.12049852661653</v>
      </c>
      <c r="Q1410" s="112">
        <f t="shared" si="227"/>
        <v>47.339017999515249</v>
      </c>
    </row>
    <row r="1411" spans="1:17">
      <c r="A1411" s="1402"/>
      <c r="B1411" s="12">
        <v>8</v>
      </c>
      <c r="C1411" s="1875"/>
      <c r="D1411" s="12"/>
      <c r="E1411" s="12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1876"/>
    </row>
    <row r="1412" spans="1:17">
      <c r="A1412" s="1402"/>
      <c r="B1412" s="12">
        <v>9</v>
      </c>
      <c r="C1412" s="1875"/>
      <c r="D1412" s="12"/>
      <c r="E1412" s="12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1876"/>
    </row>
    <row r="1413" spans="1:17" ht="12" thickBot="1">
      <c r="A1413" s="1403"/>
      <c r="B1413" s="31">
        <v>10</v>
      </c>
      <c r="C1413" s="1877"/>
      <c r="D1413" s="31"/>
      <c r="E1413" s="31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1878"/>
    </row>
    <row r="1414" spans="1:17">
      <c r="A1414" s="1404" t="s">
        <v>276</v>
      </c>
      <c r="B1414" s="171">
        <v>1</v>
      </c>
      <c r="C1414" s="1879" t="s">
        <v>772</v>
      </c>
      <c r="D1414" s="178">
        <v>50</v>
      </c>
      <c r="E1414" s="178">
        <v>1973</v>
      </c>
      <c r="F1414" s="1880">
        <f t="shared" ref="F1414" si="229">SUM(G1414:I1414)</f>
        <v>36.198999999999998</v>
      </c>
      <c r="G1414" s="1880">
        <v>1.6319999999999999</v>
      </c>
      <c r="H1414" s="1880">
        <v>0.5</v>
      </c>
      <c r="I1414" s="1880">
        <v>34.067</v>
      </c>
      <c r="J1414" s="1880">
        <v>2549.69</v>
      </c>
      <c r="K1414" s="1881">
        <v>34.067</v>
      </c>
      <c r="L1414" s="1880">
        <v>2549.69</v>
      </c>
      <c r="M1414" s="1882">
        <f t="shared" ref="M1414" si="230">K1414/L1414</f>
        <v>1.3361232149790759E-2</v>
      </c>
      <c r="N1414" s="1883">
        <v>68.2</v>
      </c>
      <c r="O1414" s="1884">
        <f t="shared" ref="O1414" si="231">M1414*N1414</f>
        <v>0.91123603261572972</v>
      </c>
      <c r="P1414" s="1884">
        <f t="shared" ref="P1414" si="232">M1414*60*1000</f>
        <v>801.67392898744549</v>
      </c>
      <c r="Q1414" s="1885">
        <f t="shared" ref="Q1414" si="233">P1414*N1414/1000</f>
        <v>54.674161956943784</v>
      </c>
    </row>
    <row r="1415" spans="1:17">
      <c r="A1415" s="1405"/>
      <c r="B1415" s="209">
        <v>2</v>
      </c>
      <c r="C1415" s="1138" t="s">
        <v>773</v>
      </c>
      <c r="D1415" s="168">
        <v>17</v>
      </c>
      <c r="E1415" s="168">
        <v>1973</v>
      </c>
      <c r="F1415" s="194">
        <f>SUM(G1415:I1415)</f>
        <v>17.786999999999999</v>
      </c>
      <c r="G1415" s="194">
        <v>0</v>
      </c>
      <c r="H1415" s="194">
        <v>0</v>
      </c>
      <c r="I1415" s="194">
        <v>17.786999999999999</v>
      </c>
      <c r="J1415" s="194">
        <v>1317.97</v>
      </c>
      <c r="K1415" s="1886">
        <v>17.786999999999999</v>
      </c>
      <c r="L1415" s="194">
        <v>1317.97</v>
      </c>
      <c r="M1415" s="1887">
        <f>K1415/L1415</f>
        <v>1.3495754835087293E-2</v>
      </c>
      <c r="N1415" s="1888">
        <v>68.2</v>
      </c>
      <c r="O1415" s="169">
        <f>M1415*N1415</f>
        <v>0.92041047975295343</v>
      </c>
      <c r="P1415" s="169">
        <f>M1415*60*1000</f>
        <v>809.74529010523759</v>
      </c>
      <c r="Q1415" s="170">
        <f>P1415*N1415/1000</f>
        <v>55.22462878517721</v>
      </c>
    </row>
    <row r="1416" spans="1:17">
      <c r="A1416" s="1405"/>
      <c r="B1416" s="168">
        <v>3</v>
      </c>
      <c r="C1416" s="1138" t="s">
        <v>774</v>
      </c>
      <c r="D1416" s="168">
        <v>47</v>
      </c>
      <c r="E1416" s="168">
        <v>1964</v>
      </c>
      <c r="F1416" s="194">
        <f>SUM(G1416:I1416)</f>
        <v>28.429000000000002</v>
      </c>
      <c r="G1416" s="194">
        <v>0.35699999999999998</v>
      </c>
      <c r="H1416" s="194">
        <v>0.33600000000000002</v>
      </c>
      <c r="I1416" s="194">
        <v>27.736000000000001</v>
      </c>
      <c r="J1416" s="194">
        <v>2011.69</v>
      </c>
      <c r="K1416" s="1886">
        <v>27.736000000000001</v>
      </c>
      <c r="L1416" s="194">
        <v>2011.69</v>
      </c>
      <c r="M1416" s="1887">
        <f>K1416/L1416</f>
        <v>1.3787412573507846E-2</v>
      </c>
      <c r="N1416" s="1888">
        <v>68.2</v>
      </c>
      <c r="O1416" s="169">
        <f>M1416*N1416</f>
        <v>0.94030153751323509</v>
      </c>
      <c r="P1416" s="169">
        <f>M1416*60*1000</f>
        <v>827.2447544104707</v>
      </c>
      <c r="Q1416" s="170">
        <f>P1416*N1416/1000</f>
        <v>56.418092250794103</v>
      </c>
    </row>
    <row r="1417" spans="1:17">
      <c r="A1417" s="1405"/>
      <c r="B1417" s="168">
        <v>4</v>
      </c>
      <c r="C1417" s="1138" t="s">
        <v>775</v>
      </c>
      <c r="D1417" s="168">
        <v>46</v>
      </c>
      <c r="E1417" s="168">
        <v>1960</v>
      </c>
      <c r="F1417" s="194">
        <f>SUM(G1417:I1417)</f>
        <v>35.398000000000003</v>
      </c>
      <c r="G1417" s="194">
        <v>0</v>
      </c>
      <c r="H1417" s="194">
        <v>0</v>
      </c>
      <c r="I1417" s="194">
        <v>35.398000000000003</v>
      </c>
      <c r="J1417" s="194">
        <v>1833.82</v>
      </c>
      <c r="K1417" s="1886">
        <v>25.398</v>
      </c>
      <c r="L1417" s="194">
        <v>1833.82</v>
      </c>
      <c r="M1417" s="1887">
        <f>K1417/L1417</f>
        <v>1.384977805891527E-2</v>
      </c>
      <c r="N1417" s="1888">
        <v>68.2</v>
      </c>
      <c r="O1417" s="169">
        <f>M1417*N1417</f>
        <v>0.94455486361802143</v>
      </c>
      <c r="P1417" s="169">
        <f>M1417*60*1000</f>
        <v>830.98668353491621</v>
      </c>
      <c r="Q1417" s="170">
        <f>P1417*N1417/1000</f>
        <v>56.673291817081285</v>
      </c>
    </row>
    <row r="1418" spans="1:17">
      <c r="A1418" s="1405"/>
      <c r="B1418" s="168">
        <v>5</v>
      </c>
      <c r="C1418" s="1138" t="s">
        <v>776</v>
      </c>
      <c r="D1418" s="168">
        <v>8</v>
      </c>
      <c r="E1418" s="168">
        <v>1970</v>
      </c>
      <c r="F1418" s="194">
        <f>SUM(G1418:I1418)</f>
        <v>6.0620000000000003</v>
      </c>
      <c r="G1418" s="194">
        <v>0</v>
      </c>
      <c r="H1418" s="194">
        <v>0</v>
      </c>
      <c r="I1418" s="194">
        <v>6.0620000000000003</v>
      </c>
      <c r="J1418" s="194">
        <v>412.7</v>
      </c>
      <c r="K1418" s="1886">
        <v>6.0620000000000003</v>
      </c>
      <c r="L1418" s="194">
        <v>412.7</v>
      </c>
      <c r="M1418" s="1887">
        <f>K1418/L1418</f>
        <v>1.4688635812939181E-2</v>
      </c>
      <c r="N1418" s="1888">
        <v>68.2</v>
      </c>
      <c r="O1418" s="169">
        <f>M1418*N1418</f>
        <v>1.0017649624424523</v>
      </c>
      <c r="P1418" s="169">
        <f>M1418*60*1000</f>
        <v>881.31814877635088</v>
      </c>
      <c r="Q1418" s="170">
        <f>P1418*N1418/1000</f>
        <v>60.105897746547136</v>
      </c>
    </row>
    <row r="1419" spans="1:17">
      <c r="A1419" s="1405"/>
      <c r="B1419" s="168">
        <v>6</v>
      </c>
      <c r="C1419" s="1138" t="s">
        <v>777</v>
      </c>
      <c r="D1419" s="168">
        <v>45</v>
      </c>
      <c r="E1419" s="168">
        <v>1972</v>
      </c>
      <c r="F1419" s="194">
        <f t="shared" ref="F1419" si="234">SUM(G1419:I1419)</f>
        <v>21.119</v>
      </c>
      <c r="G1419" s="194">
        <v>0</v>
      </c>
      <c r="H1419" s="194">
        <v>0</v>
      </c>
      <c r="I1419" s="194">
        <v>21.119</v>
      </c>
      <c r="J1419" s="194">
        <v>1424.91</v>
      </c>
      <c r="K1419" s="1886">
        <v>21.119</v>
      </c>
      <c r="L1419" s="194">
        <v>1424.91</v>
      </c>
      <c r="M1419" s="1887">
        <f t="shared" ref="M1419" si="235">K1419/L1419</f>
        <v>1.482128695847457E-2</v>
      </c>
      <c r="N1419" s="1888">
        <v>68.2</v>
      </c>
      <c r="O1419" s="169">
        <f t="shared" ref="O1419" si="236">M1419*N1419</f>
        <v>1.0108117705679658</v>
      </c>
      <c r="P1419" s="169">
        <f t="shared" ref="P1419" si="237">M1419*60*1000</f>
        <v>889.27721750847422</v>
      </c>
      <c r="Q1419" s="170">
        <f t="shared" ref="Q1419" si="238">P1419*N1419/1000</f>
        <v>60.648706234077942</v>
      </c>
    </row>
    <row r="1420" spans="1:17">
      <c r="A1420" s="1405"/>
      <c r="B1420" s="168">
        <v>7</v>
      </c>
      <c r="C1420" s="1138" t="s">
        <v>778</v>
      </c>
      <c r="D1420" s="168">
        <v>55</v>
      </c>
      <c r="E1420" s="168">
        <v>1966</v>
      </c>
      <c r="F1420" s="194">
        <f>SUM(G1420:I1420)</f>
        <v>38.292000000000002</v>
      </c>
      <c r="G1420" s="194">
        <v>0</v>
      </c>
      <c r="H1420" s="194">
        <v>0</v>
      </c>
      <c r="I1420" s="194">
        <v>38.292000000000002</v>
      </c>
      <c r="J1420" s="194">
        <v>2582.66</v>
      </c>
      <c r="K1420" s="1886">
        <v>38.292000000000002</v>
      </c>
      <c r="L1420" s="194">
        <v>2582.66</v>
      </c>
      <c r="M1420" s="1887">
        <f>K1420/L1420</f>
        <v>1.4826574152230647E-2</v>
      </c>
      <c r="N1420" s="1888">
        <v>68.2</v>
      </c>
      <c r="O1420" s="169">
        <f>M1420*N1420</f>
        <v>1.0111723571821301</v>
      </c>
      <c r="P1420" s="169">
        <f>M1420*60*1000</f>
        <v>889.59444913383879</v>
      </c>
      <c r="Q1420" s="170">
        <f>P1420*N1420/1000</f>
        <v>60.670341430927806</v>
      </c>
    </row>
    <row r="1421" spans="1:17">
      <c r="A1421" s="1405"/>
      <c r="B1421" s="168">
        <v>8</v>
      </c>
      <c r="C1421" s="1138" t="s">
        <v>779</v>
      </c>
      <c r="D1421" s="168">
        <v>7</v>
      </c>
      <c r="E1421" s="168">
        <v>1984</v>
      </c>
      <c r="F1421" s="194">
        <f>SUM(G1421:I1421)</f>
        <v>5.2270000000000003</v>
      </c>
      <c r="G1421" s="194">
        <v>0</v>
      </c>
      <c r="H1421" s="194">
        <v>0</v>
      </c>
      <c r="I1421" s="1889">
        <v>5.2270000000000003</v>
      </c>
      <c r="J1421" s="1889">
        <v>349.29</v>
      </c>
      <c r="K1421" s="1886">
        <v>5.2270000000000003</v>
      </c>
      <c r="L1421" s="194">
        <v>349.29</v>
      </c>
      <c r="M1421" s="1887">
        <f>K1421/L1421</f>
        <v>1.4964642560622979E-2</v>
      </c>
      <c r="N1421" s="1888">
        <v>68.2</v>
      </c>
      <c r="O1421" s="169">
        <f>M1421*N1421</f>
        <v>1.0205886226344871</v>
      </c>
      <c r="P1421" s="1890">
        <f>M1421*60*1000</f>
        <v>897.87855363737879</v>
      </c>
      <c r="Q1421" s="170">
        <f>P1421*N1421/1000</f>
        <v>61.235317358069238</v>
      </c>
    </row>
    <row r="1422" spans="1:17">
      <c r="A1422" s="1406"/>
      <c r="B1422" s="175">
        <v>9</v>
      </c>
      <c r="C1422" s="1138" t="s">
        <v>780</v>
      </c>
      <c r="D1422" s="168">
        <v>19</v>
      </c>
      <c r="E1422" s="168">
        <v>1986</v>
      </c>
      <c r="F1422" s="194">
        <f t="shared" ref="F1422" si="239">SUM(G1422:I1422)</f>
        <v>12.9</v>
      </c>
      <c r="G1422" s="194">
        <v>0</v>
      </c>
      <c r="H1422" s="194">
        <v>0</v>
      </c>
      <c r="I1422" s="194">
        <v>12.9</v>
      </c>
      <c r="J1422" s="194">
        <v>850.94</v>
      </c>
      <c r="K1422" s="1886">
        <v>12.891</v>
      </c>
      <c r="L1422" s="194">
        <v>850.94</v>
      </c>
      <c r="M1422" s="1887">
        <f t="shared" ref="M1422" si="240">K1422/L1422</f>
        <v>1.5149129198298351E-2</v>
      </c>
      <c r="N1422" s="1888">
        <v>68.2</v>
      </c>
      <c r="O1422" s="169">
        <f t="shared" ref="O1422" si="241">M1422*N1422</f>
        <v>1.0331706113239476</v>
      </c>
      <c r="P1422" s="169">
        <f t="shared" ref="P1422" si="242">M1422*60*1000</f>
        <v>908.94775189790096</v>
      </c>
      <c r="Q1422" s="170">
        <f t="shared" ref="Q1422" si="243">P1422*N1422/1000</f>
        <v>61.990236679436848</v>
      </c>
    </row>
    <row r="1423" spans="1:17" ht="12" thickBot="1">
      <c r="A1423" s="1407"/>
      <c r="B1423" s="172">
        <v>10</v>
      </c>
      <c r="C1423" s="1891"/>
      <c r="D1423" s="175"/>
      <c r="E1423" s="175"/>
      <c r="F1423" s="1892"/>
      <c r="G1423" s="1892"/>
      <c r="H1423" s="1892"/>
      <c r="I1423" s="1892"/>
      <c r="J1423" s="1892"/>
      <c r="K1423" s="1892"/>
      <c r="L1423" s="1892"/>
      <c r="M1423" s="1892"/>
      <c r="N1423" s="1892"/>
      <c r="O1423" s="1892"/>
      <c r="P1423" s="1892"/>
      <c r="Q1423" s="1893"/>
    </row>
    <row r="1424" spans="1:17">
      <c r="A1424" s="1408" t="s">
        <v>499</v>
      </c>
      <c r="B1424" s="75">
        <v>1</v>
      </c>
      <c r="C1424" s="1140" t="s">
        <v>781</v>
      </c>
      <c r="D1424" s="184">
        <v>10</v>
      </c>
      <c r="E1424" s="184">
        <v>1973</v>
      </c>
      <c r="F1424" s="752">
        <f>SUM(G1424:I1424)</f>
        <v>13.093</v>
      </c>
      <c r="G1424" s="752">
        <v>0</v>
      </c>
      <c r="H1424" s="752">
        <v>0</v>
      </c>
      <c r="I1424" s="752">
        <v>13.093</v>
      </c>
      <c r="J1424" s="752">
        <v>804.68</v>
      </c>
      <c r="K1424" s="1894">
        <v>13.093</v>
      </c>
      <c r="L1424" s="752">
        <v>804.68</v>
      </c>
      <c r="M1424" s="1895">
        <f t="shared" ref="M1424:M1425" si="244">K1424/L1424</f>
        <v>1.6271064273997118E-2</v>
      </c>
      <c r="N1424" s="753">
        <v>68.2</v>
      </c>
      <c r="O1424" s="754">
        <f t="shared" ref="O1424:O1425" si="245">M1424*N1424</f>
        <v>1.1096865834866034</v>
      </c>
      <c r="P1424" s="754">
        <f t="shared" ref="P1424:P1425" si="246">M1424*60*1000</f>
        <v>976.26385643982712</v>
      </c>
      <c r="Q1424" s="755">
        <f t="shared" ref="Q1424:Q1425" si="247">P1424*N1424/1000</f>
        <v>66.581195009196207</v>
      </c>
    </row>
    <row r="1425" spans="1:17">
      <c r="A1425" s="1409"/>
      <c r="B1425" s="70">
        <v>2</v>
      </c>
      <c r="C1425" s="1145" t="s">
        <v>782</v>
      </c>
      <c r="D1425" s="179">
        <v>19</v>
      </c>
      <c r="E1425" s="179">
        <v>1978</v>
      </c>
      <c r="F1425" s="617">
        <f t="shared" ref="F1425" si="248">SUM(G1425:I1425)</f>
        <v>14.776</v>
      </c>
      <c r="G1425" s="617">
        <v>0</v>
      </c>
      <c r="H1425" s="617">
        <v>0</v>
      </c>
      <c r="I1425" s="617">
        <v>14.776</v>
      </c>
      <c r="J1425" s="617">
        <v>961.74</v>
      </c>
      <c r="K1425" s="1896">
        <v>14.776</v>
      </c>
      <c r="L1425" s="617">
        <v>961.74</v>
      </c>
      <c r="M1425" s="1897">
        <f t="shared" si="244"/>
        <v>1.5363819743381787E-2</v>
      </c>
      <c r="N1425" s="618">
        <v>68.2</v>
      </c>
      <c r="O1425" s="619">
        <f t="shared" si="245"/>
        <v>1.0478125064986379</v>
      </c>
      <c r="P1425" s="619">
        <f t="shared" si="246"/>
        <v>921.82918460290716</v>
      </c>
      <c r="Q1425" s="620">
        <f t="shared" si="247"/>
        <v>62.868750389918269</v>
      </c>
    </row>
    <row r="1426" spans="1:17">
      <c r="A1426" s="1409"/>
      <c r="B1426" s="70">
        <v>3</v>
      </c>
      <c r="C1426" s="1145" t="s">
        <v>783</v>
      </c>
      <c r="D1426" s="179">
        <v>17</v>
      </c>
      <c r="E1426" s="179">
        <v>1975</v>
      </c>
      <c r="F1426" s="617">
        <f>SUM(G1426:I1426)</f>
        <v>22.472000000000001</v>
      </c>
      <c r="G1426" s="617">
        <v>0</v>
      </c>
      <c r="H1426" s="617">
        <v>0</v>
      </c>
      <c r="I1426" s="617">
        <v>22.472000000000001</v>
      </c>
      <c r="J1426" s="617">
        <v>1315.92</v>
      </c>
      <c r="K1426" s="1896">
        <v>22.472000000000001</v>
      </c>
      <c r="L1426" s="617">
        <v>1315.92</v>
      </c>
      <c r="M1426" s="1897">
        <f>K1426/L1426</f>
        <v>1.7077025959024866E-2</v>
      </c>
      <c r="N1426" s="618">
        <v>68.2</v>
      </c>
      <c r="O1426" s="619">
        <f>M1426*N1426</f>
        <v>1.1646531704054959</v>
      </c>
      <c r="P1426" s="619">
        <f>M1426*60*1000</f>
        <v>1024.6215575414919</v>
      </c>
      <c r="Q1426" s="620">
        <f>P1426*N1426/1000</f>
        <v>69.879190224329747</v>
      </c>
    </row>
    <row r="1427" spans="1:17">
      <c r="A1427" s="1409"/>
      <c r="B1427" s="70">
        <v>4</v>
      </c>
      <c r="C1427" s="1145" t="s">
        <v>784</v>
      </c>
      <c r="D1427" s="179">
        <v>6</v>
      </c>
      <c r="E1427" s="179">
        <v>1971</v>
      </c>
      <c r="F1427" s="617">
        <f>SUM(G1427:I1427)</f>
        <v>5.7809999999999997</v>
      </c>
      <c r="G1427" s="617">
        <v>0</v>
      </c>
      <c r="H1427" s="617">
        <v>0</v>
      </c>
      <c r="I1427" s="617">
        <v>5.7809999999999997</v>
      </c>
      <c r="J1427" s="617">
        <v>328.45</v>
      </c>
      <c r="K1427" s="1896">
        <v>5.7809999999999997</v>
      </c>
      <c r="L1427" s="617">
        <v>328.45</v>
      </c>
      <c r="M1427" s="1897">
        <f>K1427/L1427</f>
        <v>1.7600852488963311E-2</v>
      </c>
      <c r="N1427" s="618">
        <v>68.2</v>
      </c>
      <c r="O1427" s="619">
        <f>M1427*N1427</f>
        <v>1.2003781397472979</v>
      </c>
      <c r="P1427" s="619">
        <f>M1427*60*1000</f>
        <v>1056.0511493377987</v>
      </c>
      <c r="Q1427" s="620">
        <f>P1427*N1427/1000</f>
        <v>72.022688384837878</v>
      </c>
    </row>
    <row r="1428" spans="1:17">
      <c r="A1428" s="1409"/>
      <c r="B1428" s="70">
        <v>5</v>
      </c>
      <c r="C1428" s="1145" t="s">
        <v>785</v>
      </c>
      <c r="D1428" s="179">
        <v>5</v>
      </c>
      <c r="E1428" s="179">
        <v>1984</v>
      </c>
      <c r="F1428" s="617">
        <f>SUM(G1428:I1428)</f>
        <v>5.6609999999999996</v>
      </c>
      <c r="G1428" s="617">
        <v>0</v>
      </c>
      <c r="H1428" s="617">
        <v>0</v>
      </c>
      <c r="I1428" s="617">
        <v>5.6609999999999996</v>
      </c>
      <c r="J1428" s="617">
        <v>307.22000000000003</v>
      </c>
      <c r="K1428" s="1896">
        <v>5.6609999999999996</v>
      </c>
      <c r="L1428" s="617">
        <v>307.22000000000003</v>
      </c>
      <c r="M1428" s="1897">
        <f>K1428/L1428</f>
        <v>1.8426534730811794E-2</v>
      </c>
      <c r="N1428" s="618">
        <v>68.2</v>
      </c>
      <c r="O1428" s="619">
        <f>M1428*N1428</f>
        <v>1.2566896686413644</v>
      </c>
      <c r="P1428" s="619">
        <f>M1428*60*1000</f>
        <v>1105.5920838487077</v>
      </c>
      <c r="Q1428" s="620">
        <f>P1428*N1428/1000</f>
        <v>75.401380118481867</v>
      </c>
    </row>
    <row r="1429" spans="1:17">
      <c r="A1429" s="1409"/>
      <c r="B1429" s="70">
        <v>6</v>
      </c>
      <c r="C1429" s="1145" t="s">
        <v>786</v>
      </c>
      <c r="D1429" s="179">
        <v>8</v>
      </c>
      <c r="E1429" s="179">
        <v>1966</v>
      </c>
      <c r="F1429" s="617">
        <f>SUM(G1429:I1429)</f>
        <v>6.56</v>
      </c>
      <c r="G1429" s="617">
        <v>0</v>
      </c>
      <c r="H1429" s="617">
        <v>0</v>
      </c>
      <c r="I1429" s="617">
        <v>6.56</v>
      </c>
      <c r="J1429" s="617">
        <v>350.82</v>
      </c>
      <c r="K1429" s="1896">
        <v>6.56</v>
      </c>
      <c r="L1429" s="617">
        <v>350.82</v>
      </c>
      <c r="M1429" s="1897">
        <f>K1429/L1429</f>
        <v>1.8699047944815004E-2</v>
      </c>
      <c r="N1429" s="618">
        <v>68.2</v>
      </c>
      <c r="O1429" s="619">
        <f>M1429*N1429</f>
        <v>1.2752750698363833</v>
      </c>
      <c r="P1429" s="619">
        <f>M1429*60*1000</f>
        <v>1121.9428766889002</v>
      </c>
      <c r="Q1429" s="620">
        <f>P1429*N1429/1000</f>
        <v>76.516504190182999</v>
      </c>
    </row>
    <row r="1430" spans="1:17">
      <c r="A1430" s="1409"/>
      <c r="B1430" s="70">
        <v>7</v>
      </c>
      <c r="C1430" s="1145" t="s">
        <v>787</v>
      </c>
      <c r="D1430" s="179">
        <v>8</v>
      </c>
      <c r="E1430" s="179">
        <v>1966</v>
      </c>
      <c r="F1430" s="617">
        <f t="shared" ref="F1430" si="249">SUM(G1430:I1430)</f>
        <v>6.6420000000000003</v>
      </c>
      <c r="G1430" s="617">
        <v>0</v>
      </c>
      <c r="H1430" s="617">
        <v>0</v>
      </c>
      <c r="I1430" s="617">
        <v>6.6420000000000003</v>
      </c>
      <c r="J1430" s="617">
        <v>353.96</v>
      </c>
      <c r="K1430" s="1896">
        <v>6.6420000000000003</v>
      </c>
      <c r="L1430" s="617">
        <v>353.96</v>
      </c>
      <c r="M1430" s="1897">
        <f t="shared" ref="M1430" si="250">K1430/L1430</f>
        <v>1.8764832184427621E-2</v>
      </c>
      <c r="N1430" s="618">
        <v>68.2</v>
      </c>
      <c r="O1430" s="619">
        <f t="shared" ref="O1430" si="251">M1430*N1430</f>
        <v>1.2797615549779637</v>
      </c>
      <c r="P1430" s="619">
        <f t="shared" ref="P1430" si="252">M1430*60*1000</f>
        <v>1125.8899310656575</v>
      </c>
      <c r="Q1430" s="620">
        <f t="shared" ref="Q1430" si="253">P1430*N1430/1000</f>
        <v>76.785693298677842</v>
      </c>
    </row>
    <row r="1431" spans="1:17">
      <c r="A1431" s="1409"/>
      <c r="B1431" s="70">
        <v>8</v>
      </c>
      <c r="C1431" s="1898"/>
      <c r="D1431" s="179"/>
      <c r="E1431" s="179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899"/>
    </row>
    <row r="1432" spans="1:17">
      <c r="A1432" s="1409"/>
      <c r="B1432" s="70">
        <v>9</v>
      </c>
      <c r="C1432" s="1898"/>
      <c r="D1432" s="179"/>
      <c r="E1432" s="179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899"/>
    </row>
    <row r="1433" spans="1:17" ht="12" thickBot="1">
      <c r="A1433" s="1409"/>
      <c r="B1433" s="70">
        <v>10</v>
      </c>
      <c r="C1433" s="1900"/>
      <c r="D1433" s="199"/>
      <c r="E1433" s="199"/>
      <c r="F1433" s="1901"/>
      <c r="G1433" s="1901"/>
      <c r="H1433" s="1901"/>
      <c r="I1433" s="1901"/>
      <c r="J1433" s="1901"/>
      <c r="K1433" s="1901"/>
      <c r="L1433" s="1901"/>
      <c r="M1433" s="1901"/>
      <c r="N1433" s="1901"/>
      <c r="O1433" s="1901"/>
      <c r="P1433" s="1901"/>
      <c r="Q1433" s="1902"/>
    </row>
    <row r="1434" spans="1:17">
      <c r="A1434" s="1410" t="s">
        <v>285</v>
      </c>
      <c r="B1434" s="38">
        <v>1</v>
      </c>
      <c r="C1434" s="1123" t="s">
        <v>788</v>
      </c>
      <c r="D1434" s="17">
        <v>8</v>
      </c>
      <c r="E1434" s="17">
        <v>1965</v>
      </c>
      <c r="F1434" s="197">
        <f t="shared" ref="F1434" si="254">SUM(G1434:I1434)</f>
        <v>7.98</v>
      </c>
      <c r="G1434" s="197">
        <v>0</v>
      </c>
      <c r="H1434" s="197">
        <v>0</v>
      </c>
      <c r="I1434" s="197">
        <v>7.98</v>
      </c>
      <c r="J1434" s="197">
        <v>398.85</v>
      </c>
      <c r="K1434" s="1903">
        <v>7.98</v>
      </c>
      <c r="L1434" s="197">
        <v>398.85</v>
      </c>
      <c r="M1434" s="1904">
        <f t="shared" ref="M1434" si="255">K1434/L1434</f>
        <v>2.000752162467093E-2</v>
      </c>
      <c r="N1434" s="1905">
        <v>68.2</v>
      </c>
      <c r="O1434" s="546">
        <f t="shared" ref="O1434" si="256">M1434*N1434</f>
        <v>1.3645129748025575</v>
      </c>
      <c r="P1434" s="546">
        <f t="shared" ref="P1434" si="257">M1434*60*1000</f>
        <v>1200.4512974802558</v>
      </c>
      <c r="Q1434" s="547">
        <f t="shared" ref="Q1434" si="258">P1434*N1434/1000</f>
        <v>81.870778488153448</v>
      </c>
    </row>
    <row r="1435" spans="1:17">
      <c r="A1435" s="1411"/>
      <c r="B1435" s="18">
        <v>2</v>
      </c>
      <c r="C1435" s="1124" t="s">
        <v>789</v>
      </c>
      <c r="D1435" s="18">
        <v>14</v>
      </c>
      <c r="E1435" s="18">
        <v>1966</v>
      </c>
      <c r="F1435" s="193">
        <f>SUM(G1435:I1435)</f>
        <v>10.015000000000001</v>
      </c>
      <c r="G1435" s="193">
        <v>0</v>
      </c>
      <c r="H1435" s="193">
        <v>0</v>
      </c>
      <c r="I1435" s="193">
        <v>10.015000000000001</v>
      </c>
      <c r="J1435" s="193">
        <v>466.51</v>
      </c>
      <c r="K1435" s="200">
        <v>10.015000000000001</v>
      </c>
      <c r="L1435" s="193">
        <v>466.51</v>
      </c>
      <c r="M1435" s="26">
        <f>K1435/L1435</f>
        <v>2.1467921373603996E-2</v>
      </c>
      <c r="N1435" s="25">
        <v>68.2</v>
      </c>
      <c r="O1435" s="35">
        <f>M1435*N1435</f>
        <v>1.4641122376797926</v>
      </c>
      <c r="P1435" s="35">
        <f>M1435*60*1000</f>
        <v>1288.0752824162398</v>
      </c>
      <c r="Q1435" s="36">
        <f>P1435*N1435/1000</f>
        <v>87.846734260787557</v>
      </c>
    </row>
    <row r="1436" spans="1:17">
      <c r="A1436" s="1411"/>
      <c r="B1436" s="18">
        <v>3</v>
      </c>
      <c r="C1436" s="1124" t="s">
        <v>790</v>
      </c>
      <c r="D1436" s="18">
        <v>4</v>
      </c>
      <c r="E1436" s="18">
        <v>1973</v>
      </c>
      <c r="F1436" s="193">
        <f>SUM(G1436:I1436)</f>
        <v>3.8010000000000002</v>
      </c>
      <c r="G1436" s="193">
        <v>0</v>
      </c>
      <c r="H1436" s="193">
        <v>0</v>
      </c>
      <c r="I1436" s="193">
        <v>3.8010000000000002</v>
      </c>
      <c r="J1436" s="193">
        <v>174.77</v>
      </c>
      <c r="K1436" s="200">
        <v>3.8010000000000002</v>
      </c>
      <c r="L1436" s="193">
        <v>174.77</v>
      </c>
      <c r="M1436" s="26">
        <f>K1436/L1436</f>
        <v>2.1748583853064028E-2</v>
      </c>
      <c r="N1436" s="25">
        <v>68.2</v>
      </c>
      <c r="O1436" s="35">
        <f>M1436*N1436</f>
        <v>1.4832534187789668</v>
      </c>
      <c r="P1436" s="35">
        <f>M1436*60*1000</f>
        <v>1304.9150311838416</v>
      </c>
      <c r="Q1436" s="36">
        <f>P1436*N1436/1000</f>
        <v>88.995205126738</v>
      </c>
    </row>
    <row r="1437" spans="1:17">
      <c r="A1437" s="1412"/>
      <c r="B1437" s="18">
        <v>4</v>
      </c>
      <c r="C1437" s="1124" t="s">
        <v>791</v>
      </c>
      <c r="D1437" s="18">
        <v>16</v>
      </c>
      <c r="E1437" s="18">
        <v>1978</v>
      </c>
      <c r="F1437" s="193">
        <f t="shared" ref="F1437:F1438" si="259">SUM(G1437:I1437)</f>
        <v>10.676</v>
      </c>
      <c r="G1437" s="193">
        <v>0</v>
      </c>
      <c r="H1437" s="193">
        <v>0</v>
      </c>
      <c r="I1437" s="193">
        <v>10.676</v>
      </c>
      <c r="J1437" s="193">
        <v>461.27</v>
      </c>
      <c r="K1437" s="200">
        <v>10.676</v>
      </c>
      <c r="L1437" s="193">
        <v>461.27</v>
      </c>
      <c r="M1437" s="26">
        <f t="shared" ref="M1437" si="260">K1437/L1437</f>
        <v>2.3144795889609125E-2</v>
      </c>
      <c r="N1437" s="25">
        <v>68.2</v>
      </c>
      <c r="O1437" s="35">
        <f t="shared" ref="O1437" si="261">M1437*N1437</f>
        <v>1.5784750796713425</v>
      </c>
      <c r="P1437" s="35">
        <f t="shared" ref="P1437" si="262">M1437*60*1000</f>
        <v>1388.6877533765476</v>
      </c>
      <c r="Q1437" s="36">
        <f t="shared" ref="Q1437" si="263">P1437*N1437/1000</f>
        <v>94.708504780280549</v>
      </c>
    </row>
    <row r="1438" spans="1:17">
      <c r="A1438" s="1412"/>
      <c r="B1438" s="18">
        <v>5</v>
      </c>
      <c r="C1438" s="1124" t="s">
        <v>792</v>
      </c>
      <c r="D1438" s="18">
        <v>6</v>
      </c>
      <c r="E1438" s="18">
        <v>1995</v>
      </c>
      <c r="F1438" s="193">
        <f t="shared" si="259"/>
        <v>3.6160000000000001</v>
      </c>
      <c r="G1438" s="193">
        <v>0</v>
      </c>
      <c r="H1438" s="193">
        <v>0</v>
      </c>
      <c r="I1438" s="193">
        <v>3.6160000000000001</v>
      </c>
      <c r="J1438" s="193">
        <v>147.27000000000001</v>
      </c>
      <c r="K1438" s="200">
        <v>3.6160000000000001</v>
      </c>
      <c r="L1438" s="193">
        <v>147.27000000000001</v>
      </c>
      <c r="M1438" s="26">
        <f>K1438/L1438</f>
        <v>2.4553541114958919E-2</v>
      </c>
      <c r="N1438" s="25">
        <v>68.2</v>
      </c>
      <c r="O1438" s="35">
        <f>M1438*N1438</f>
        <v>1.6745515040401984</v>
      </c>
      <c r="P1438" s="35">
        <f>M1438*60*1000</f>
        <v>1473.212466897535</v>
      </c>
      <c r="Q1438" s="36">
        <f>P1438*N1438/1000</f>
        <v>100.4730902424119</v>
      </c>
    </row>
    <row r="1439" spans="1:17">
      <c r="A1439" s="1412"/>
      <c r="B1439" s="18">
        <v>6</v>
      </c>
      <c r="C1439" s="1906" t="s">
        <v>793</v>
      </c>
      <c r="D1439" s="18">
        <v>7</v>
      </c>
      <c r="E1439" s="18">
        <v>1985</v>
      </c>
      <c r="F1439" s="193">
        <f>SUM(G1439:I1439)</f>
        <v>3.6549999999999998</v>
      </c>
      <c r="G1439" s="193">
        <v>0</v>
      </c>
      <c r="H1439" s="193">
        <v>0</v>
      </c>
      <c r="I1439" s="193">
        <v>3.6549999999999998</v>
      </c>
      <c r="J1439" s="193">
        <v>108.3</v>
      </c>
      <c r="K1439" s="200">
        <v>3.6549999999999998</v>
      </c>
      <c r="L1439" s="193">
        <v>108.3</v>
      </c>
      <c r="M1439" s="26">
        <f>K1439/L1439</f>
        <v>3.3748845798707294E-2</v>
      </c>
      <c r="N1439" s="25">
        <v>68.2</v>
      </c>
      <c r="O1439" s="35">
        <f>M1439*N1439</f>
        <v>2.3016712834718374</v>
      </c>
      <c r="P1439" s="35">
        <f>M1439*60*1000</f>
        <v>2024.9307479224376</v>
      </c>
      <c r="Q1439" s="36">
        <f>P1439*N1439/1000</f>
        <v>138.10027700831026</v>
      </c>
    </row>
    <row r="1440" spans="1:17">
      <c r="A1440" s="1412"/>
      <c r="B1440" s="18">
        <v>7</v>
      </c>
      <c r="C1440" s="648"/>
      <c r="D1440" s="695"/>
      <c r="E1440" s="695"/>
      <c r="F1440" s="480"/>
      <c r="G1440" s="609"/>
      <c r="H1440" s="609"/>
      <c r="I1440" s="609"/>
      <c r="J1440" s="609"/>
      <c r="K1440" s="614"/>
      <c r="L1440" s="480"/>
      <c r="M1440" s="479"/>
      <c r="N1440" s="581"/>
      <c r="O1440" s="481"/>
      <c r="P1440" s="611"/>
      <c r="Q1440" s="482"/>
    </row>
    <row r="1441" spans="1:17">
      <c r="A1441" s="1412"/>
      <c r="B1441" s="18">
        <v>8</v>
      </c>
      <c r="C1441" s="648"/>
      <c r="D1441" s="695"/>
      <c r="E1441" s="695"/>
      <c r="F1441" s="480"/>
      <c r="G1441" s="609"/>
      <c r="H1441" s="609"/>
      <c r="I1441" s="609"/>
      <c r="J1441" s="609"/>
      <c r="K1441" s="614"/>
      <c r="L1441" s="480"/>
      <c r="M1441" s="479"/>
      <c r="N1441" s="581"/>
      <c r="O1441" s="481"/>
      <c r="P1441" s="611"/>
      <c r="Q1441" s="482"/>
    </row>
    <row r="1442" spans="1:17">
      <c r="A1442" s="1412"/>
      <c r="B1442" s="18">
        <v>9</v>
      </c>
      <c r="C1442" s="648"/>
      <c r="D1442" s="695"/>
      <c r="E1442" s="695"/>
      <c r="F1442" s="480"/>
      <c r="G1442" s="609"/>
      <c r="H1442" s="609"/>
      <c r="I1442" s="609"/>
      <c r="J1442" s="609"/>
      <c r="K1442" s="614"/>
      <c r="L1442" s="480"/>
      <c r="M1442" s="479"/>
      <c r="N1442" s="581"/>
      <c r="O1442" s="481"/>
      <c r="P1442" s="611"/>
      <c r="Q1442" s="482"/>
    </row>
    <row r="1443" spans="1:17" ht="12" thickBot="1">
      <c r="A1443" s="1413"/>
      <c r="B1443" s="19">
        <v>10</v>
      </c>
      <c r="C1443" s="23"/>
      <c r="D1443" s="19"/>
      <c r="E1443" s="19"/>
      <c r="F1443" s="206"/>
      <c r="G1443" s="206"/>
      <c r="H1443" s="206"/>
      <c r="I1443" s="206"/>
      <c r="J1443" s="27"/>
      <c r="K1443" s="800"/>
      <c r="L1443" s="27"/>
      <c r="M1443" s="39"/>
      <c r="N1443" s="27"/>
      <c r="O1443" s="801"/>
      <c r="P1443" s="37"/>
      <c r="Q1443" s="190"/>
    </row>
    <row r="1445" spans="1:17" ht="15">
      <c r="A1445" s="1419" t="s">
        <v>794</v>
      </c>
      <c r="B1445" s="1419"/>
      <c r="C1445" s="1419"/>
      <c r="D1445" s="1419"/>
      <c r="E1445" s="1419"/>
      <c r="F1445" s="1419"/>
      <c r="G1445" s="1419"/>
      <c r="H1445" s="1419"/>
      <c r="I1445" s="1419"/>
      <c r="J1445" s="1419"/>
      <c r="K1445" s="1419"/>
      <c r="L1445" s="1419"/>
      <c r="M1445" s="1419"/>
      <c r="N1445" s="1419"/>
      <c r="O1445" s="1419"/>
      <c r="P1445" s="1419"/>
      <c r="Q1445" s="1419"/>
    </row>
    <row r="1446" spans="1:17" ht="13.5" thickBot="1">
      <c r="A1446" s="747"/>
      <c r="B1446" s="747"/>
      <c r="C1446" s="747"/>
      <c r="D1446" s="747"/>
      <c r="E1446" s="1420" t="s">
        <v>323</v>
      </c>
      <c r="F1446" s="1420"/>
      <c r="G1446" s="1420"/>
      <c r="H1446" s="1420"/>
      <c r="I1446" s="747">
        <v>4.5</v>
      </c>
      <c r="J1446" s="747" t="s">
        <v>322</v>
      </c>
      <c r="K1446" s="747" t="s">
        <v>324</v>
      </c>
      <c r="L1446" s="748">
        <v>405</v>
      </c>
      <c r="M1446" s="747"/>
      <c r="N1446" s="747"/>
      <c r="O1446" s="747"/>
      <c r="P1446" s="747"/>
      <c r="Q1446" s="747"/>
    </row>
    <row r="1447" spans="1:17">
      <c r="A1447" s="1421" t="s">
        <v>1</v>
      </c>
      <c r="B1447" s="1423" t="s">
        <v>0</v>
      </c>
      <c r="C1447" s="1425" t="s">
        <v>2</v>
      </c>
      <c r="D1447" s="1425" t="s">
        <v>3</v>
      </c>
      <c r="E1447" s="1425" t="s">
        <v>11</v>
      </c>
      <c r="F1447" s="1428" t="s">
        <v>12</v>
      </c>
      <c r="G1447" s="1429"/>
      <c r="H1447" s="1429"/>
      <c r="I1447" s="1430"/>
      <c r="J1447" s="1425" t="s">
        <v>4</v>
      </c>
      <c r="K1447" s="1425" t="s">
        <v>13</v>
      </c>
      <c r="L1447" s="1425" t="s">
        <v>5</v>
      </c>
      <c r="M1447" s="1425" t="s">
        <v>6</v>
      </c>
      <c r="N1447" s="1425" t="s">
        <v>14</v>
      </c>
      <c r="O1447" s="1425" t="s">
        <v>15</v>
      </c>
      <c r="P1447" s="1431" t="s">
        <v>22</v>
      </c>
      <c r="Q1447" s="1433" t="s">
        <v>23</v>
      </c>
    </row>
    <row r="1448" spans="1:17" ht="33.75">
      <c r="A1448" s="1422"/>
      <c r="B1448" s="1424"/>
      <c r="C1448" s="1426"/>
      <c r="D1448" s="1427"/>
      <c r="E1448" s="1427"/>
      <c r="F1448" s="1101" t="s">
        <v>16</v>
      </c>
      <c r="G1448" s="1101" t="s">
        <v>17</v>
      </c>
      <c r="H1448" s="1101" t="s">
        <v>18</v>
      </c>
      <c r="I1448" s="1101" t="s">
        <v>19</v>
      </c>
      <c r="J1448" s="1427"/>
      <c r="K1448" s="1427"/>
      <c r="L1448" s="1427"/>
      <c r="M1448" s="1427"/>
      <c r="N1448" s="1427"/>
      <c r="O1448" s="1427"/>
      <c r="P1448" s="1432"/>
      <c r="Q1448" s="1434"/>
    </row>
    <row r="1449" spans="1:17" ht="12" thickBot="1">
      <c r="A1449" s="1422"/>
      <c r="B1449" s="1424"/>
      <c r="C1449" s="1426"/>
      <c r="D1449" s="8" t="s">
        <v>7</v>
      </c>
      <c r="E1449" s="8" t="s">
        <v>8</v>
      </c>
      <c r="F1449" s="8" t="s">
        <v>9</v>
      </c>
      <c r="G1449" s="8" t="s">
        <v>9</v>
      </c>
      <c r="H1449" s="8" t="s">
        <v>9</v>
      </c>
      <c r="I1449" s="8" t="s">
        <v>9</v>
      </c>
      <c r="J1449" s="8" t="s">
        <v>20</v>
      </c>
      <c r="K1449" s="8" t="s">
        <v>9</v>
      </c>
      <c r="L1449" s="8" t="s">
        <v>20</v>
      </c>
      <c r="M1449" s="8" t="s">
        <v>21</v>
      </c>
      <c r="N1449" s="8" t="s">
        <v>359</v>
      </c>
      <c r="O1449" s="8" t="s">
        <v>360</v>
      </c>
      <c r="P1449" s="1105" t="s">
        <v>24</v>
      </c>
      <c r="Q1449" s="1106" t="s">
        <v>361</v>
      </c>
    </row>
    <row r="1450" spans="1:17">
      <c r="A1450" s="1401" t="s">
        <v>284</v>
      </c>
      <c r="B1450" s="44">
        <v>1</v>
      </c>
      <c r="C1450" s="259" t="s">
        <v>795</v>
      </c>
      <c r="D1450" s="234">
        <v>40</v>
      </c>
      <c r="E1450" s="234">
        <v>1990</v>
      </c>
      <c r="F1450" s="261">
        <f>G1450+H1450+I1450</f>
        <v>23.1</v>
      </c>
      <c r="G1450" s="467">
        <v>3.9929999999999999</v>
      </c>
      <c r="H1450" s="261">
        <v>6.4</v>
      </c>
      <c r="I1450" s="261">
        <v>12.707000000000001</v>
      </c>
      <c r="J1450" s="1925">
        <v>2290.61</v>
      </c>
      <c r="K1450" s="261">
        <v>12.707000000000001</v>
      </c>
      <c r="L1450" s="1925">
        <v>2290.61</v>
      </c>
      <c r="M1450" s="260">
        <f>K1450/L1450</f>
        <v>5.5474305970898584E-3</v>
      </c>
      <c r="N1450" s="556">
        <v>58.8</v>
      </c>
      <c r="O1450" s="106">
        <f>M1450*N1450*1.09</f>
        <v>0.35554592182868322</v>
      </c>
      <c r="P1450" s="106">
        <f>M1450*60*1000</f>
        <v>332.84583582539153</v>
      </c>
      <c r="Q1450" s="107">
        <f>P1450*N1450/1000</f>
        <v>19.57133514653302</v>
      </c>
    </row>
    <row r="1451" spans="1:17">
      <c r="A1451" s="1402"/>
      <c r="B1451" s="41">
        <v>2</v>
      </c>
      <c r="C1451" s="244" t="s">
        <v>796</v>
      </c>
      <c r="D1451" s="237">
        <v>40</v>
      </c>
      <c r="E1451" s="237">
        <v>1983</v>
      </c>
      <c r="F1451" s="255">
        <f t="shared" ref="F1451:F1455" si="264">G1451+H1451+I1451</f>
        <v>26.413000000000004</v>
      </c>
      <c r="G1451" s="465">
        <v>2.762</v>
      </c>
      <c r="H1451" s="255">
        <v>6.24</v>
      </c>
      <c r="I1451" s="255">
        <v>17.411000000000001</v>
      </c>
      <c r="J1451" s="238">
        <v>2268.94</v>
      </c>
      <c r="K1451" s="255">
        <v>17.411000000000001</v>
      </c>
      <c r="L1451" s="238">
        <v>2190.15</v>
      </c>
      <c r="M1451" s="245">
        <f t="shared" ref="M1451:M1455" si="265">K1451/L1451</f>
        <v>7.9496838116110777E-3</v>
      </c>
      <c r="N1451" s="553">
        <v>58.8</v>
      </c>
      <c r="O1451" s="111">
        <f t="shared" ref="O1451:O1455" si="266">M1451*N1451*1.09</f>
        <v>0.50951113485377719</v>
      </c>
      <c r="P1451" s="111">
        <f t="shared" ref="P1451:P1455" si="267">M1451*60*1000</f>
        <v>476.98102869666462</v>
      </c>
      <c r="Q1451" s="112">
        <f t="shared" ref="Q1451:Q1455" si="268">P1451*N1451/1000</f>
        <v>28.04648448736388</v>
      </c>
    </row>
    <row r="1452" spans="1:17">
      <c r="A1452" s="1402"/>
      <c r="B1452" s="41">
        <v>3</v>
      </c>
      <c r="C1452" s="244" t="s">
        <v>797</v>
      </c>
      <c r="D1452" s="237">
        <v>40</v>
      </c>
      <c r="E1452" s="237">
        <v>1992</v>
      </c>
      <c r="F1452" s="255">
        <f t="shared" si="264"/>
        <v>22.700000000000003</v>
      </c>
      <c r="G1452" s="465">
        <v>3.9540000000000002</v>
      </c>
      <c r="H1452" s="255">
        <v>6.4</v>
      </c>
      <c r="I1452" s="255">
        <v>12.346</v>
      </c>
      <c r="J1452" s="238">
        <v>2169.38</v>
      </c>
      <c r="K1452" s="255">
        <v>12.346</v>
      </c>
      <c r="L1452" s="238">
        <v>2169.38</v>
      </c>
      <c r="M1452" s="245">
        <f t="shared" si="265"/>
        <v>5.6910269293530867E-3</v>
      </c>
      <c r="N1452" s="553">
        <v>58.8</v>
      </c>
      <c r="O1452" s="111">
        <f t="shared" si="266"/>
        <v>0.36474929795609801</v>
      </c>
      <c r="P1452" s="111">
        <f t="shared" si="267"/>
        <v>341.46161576118521</v>
      </c>
      <c r="Q1452" s="112">
        <f t="shared" si="268"/>
        <v>20.077943006757689</v>
      </c>
    </row>
    <row r="1453" spans="1:17">
      <c r="A1453" s="1402"/>
      <c r="B1453" s="12">
        <v>4</v>
      </c>
      <c r="C1453" s="244" t="s">
        <v>798</v>
      </c>
      <c r="D1453" s="237">
        <v>20</v>
      </c>
      <c r="E1453" s="237">
        <v>1993</v>
      </c>
      <c r="F1453" s="255">
        <f t="shared" si="264"/>
        <v>14.4</v>
      </c>
      <c r="G1453" s="465">
        <v>1.5269999999999999</v>
      </c>
      <c r="H1453" s="255">
        <v>3.2</v>
      </c>
      <c r="I1453" s="255">
        <v>9.673</v>
      </c>
      <c r="J1453" s="238">
        <v>1238.6099999999999</v>
      </c>
      <c r="K1453" s="255">
        <v>9.673</v>
      </c>
      <c r="L1453" s="238">
        <v>1238.6099999999999</v>
      </c>
      <c r="M1453" s="245">
        <f t="shared" si="265"/>
        <v>7.8095607172556343E-3</v>
      </c>
      <c r="N1453" s="553">
        <v>58.8</v>
      </c>
      <c r="O1453" s="111">
        <f t="shared" si="266"/>
        <v>0.50053036549034813</v>
      </c>
      <c r="P1453" s="111">
        <f t="shared" si="267"/>
        <v>468.57364303533802</v>
      </c>
      <c r="Q1453" s="112">
        <f t="shared" si="268"/>
        <v>27.552130210477873</v>
      </c>
    </row>
    <row r="1454" spans="1:17">
      <c r="A1454" s="1402"/>
      <c r="B1454" s="12">
        <v>5</v>
      </c>
      <c r="C1454" s="244" t="s">
        <v>799</v>
      </c>
      <c r="D1454" s="237">
        <v>6</v>
      </c>
      <c r="E1454" s="237">
        <v>1970</v>
      </c>
      <c r="F1454" s="255">
        <f t="shared" si="264"/>
        <v>5</v>
      </c>
      <c r="G1454" s="465">
        <v>0.45500000000000002</v>
      </c>
      <c r="H1454" s="255">
        <v>0</v>
      </c>
      <c r="I1454" s="255">
        <v>4.5449999999999999</v>
      </c>
      <c r="J1454" s="238">
        <v>379.07</v>
      </c>
      <c r="K1454" s="255">
        <v>4.5449999999999999</v>
      </c>
      <c r="L1454" s="238">
        <v>379.07</v>
      </c>
      <c r="M1454" s="245">
        <f t="shared" si="265"/>
        <v>1.1989869944865065E-2</v>
      </c>
      <c r="N1454" s="553">
        <v>58.8</v>
      </c>
      <c r="O1454" s="111">
        <f t="shared" si="266"/>
        <v>0.76845474450629181</v>
      </c>
      <c r="P1454" s="111">
        <f t="shared" si="267"/>
        <v>719.39219669190391</v>
      </c>
      <c r="Q1454" s="112">
        <f t="shared" si="268"/>
        <v>42.300261165483953</v>
      </c>
    </row>
    <row r="1455" spans="1:17">
      <c r="A1455" s="1402"/>
      <c r="B1455" s="12">
        <v>6</v>
      </c>
      <c r="C1455" s="244" t="s">
        <v>800</v>
      </c>
      <c r="D1455" s="237">
        <v>9</v>
      </c>
      <c r="E1455" s="237">
        <v>1980</v>
      </c>
      <c r="F1455" s="255">
        <f t="shared" si="264"/>
        <v>9.6</v>
      </c>
      <c r="G1455" s="465">
        <v>1.4179999999999999</v>
      </c>
      <c r="H1455" s="255">
        <v>1.44</v>
      </c>
      <c r="I1455" s="255">
        <v>6.742</v>
      </c>
      <c r="J1455" s="238">
        <v>553.67999999999995</v>
      </c>
      <c r="K1455" s="255">
        <v>6.742</v>
      </c>
      <c r="L1455" s="238">
        <v>553.67999999999995</v>
      </c>
      <c r="M1455" s="245">
        <f t="shared" si="265"/>
        <v>1.2176708568125994E-2</v>
      </c>
      <c r="N1455" s="553">
        <v>58.8</v>
      </c>
      <c r="O1455" s="111">
        <f t="shared" si="266"/>
        <v>0.7804296055483313</v>
      </c>
      <c r="P1455" s="111">
        <f t="shared" si="267"/>
        <v>730.6025140875596</v>
      </c>
      <c r="Q1455" s="112">
        <f t="shared" si="268"/>
        <v>42.959427828348502</v>
      </c>
    </row>
    <row r="1456" spans="1:17">
      <c r="A1456" s="1402"/>
      <c r="B1456" s="12">
        <v>7</v>
      </c>
      <c r="C1456" s="244"/>
      <c r="D1456" s="237"/>
      <c r="E1456" s="237"/>
      <c r="F1456" s="238"/>
      <c r="G1456" s="465"/>
      <c r="H1456" s="255"/>
      <c r="I1456" s="238"/>
      <c r="J1456" s="238"/>
      <c r="K1456" s="238"/>
      <c r="L1456" s="238"/>
      <c r="M1456" s="245"/>
      <c r="N1456" s="255"/>
      <c r="O1456" s="111"/>
      <c r="P1456" s="111"/>
      <c r="Q1456" s="112"/>
    </row>
    <row r="1457" spans="1:17">
      <c r="A1457" s="1402"/>
      <c r="B1457" s="12">
        <v>8</v>
      </c>
      <c r="C1457" s="244"/>
      <c r="D1457" s="237"/>
      <c r="E1457" s="237"/>
      <c r="F1457" s="238"/>
      <c r="G1457" s="465"/>
      <c r="H1457" s="255"/>
      <c r="I1457" s="238"/>
      <c r="J1457" s="238"/>
      <c r="K1457" s="238"/>
      <c r="L1457" s="238"/>
      <c r="M1457" s="245"/>
      <c r="N1457" s="255"/>
      <c r="O1457" s="111"/>
      <c r="P1457" s="111"/>
      <c r="Q1457" s="112"/>
    </row>
    <row r="1458" spans="1:17">
      <c r="A1458" s="1402"/>
      <c r="B1458" s="12">
        <v>9</v>
      </c>
      <c r="C1458" s="244"/>
      <c r="D1458" s="237"/>
      <c r="E1458" s="237"/>
      <c r="F1458" s="238"/>
      <c r="G1458" s="465"/>
      <c r="H1458" s="255"/>
      <c r="I1458" s="238"/>
      <c r="J1458" s="238"/>
      <c r="K1458" s="238"/>
      <c r="L1458" s="238"/>
      <c r="M1458" s="245"/>
      <c r="N1458" s="255"/>
      <c r="O1458" s="111"/>
      <c r="P1458" s="111"/>
      <c r="Q1458" s="112"/>
    </row>
    <row r="1459" spans="1:17" ht="12" thickBot="1">
      <c r="A1459" s="1403"/>
      <c r="B1459" s="31">
        <v>10</v>
      </c>
      <c r="C1459" s="246"/>
      <c r="D1459" s="247"/>
      <c r="E1459" s="247"/>
      <c r="F1459" s="1907"/>
      <c r="G1459" s="466"/>
      <c r="H1459" s="249"/>
      <c r="I1459" s="1907"/>
      <c r="J1459" s="1907"/>
      <c r="K1459" s="1907"/>
      <c r="L1459" s="1907"/>
      <c r="M1459" s="248"/>
      <c r="N1459" s="249"/>
      <c r="O1459" s="1908"/>
      <c r="P1459" s="1908"/>
      <c r="Q1459" s="1909"/>
    </row>
    <row r="1460" spans="1:17">
      <c r="A1460" s="1926" t="s">
        <v>276</v>
      </c>
      <c r="B1460" s="1927">
        <v>1</v>
      </c>
      <c r="C1460" s="1928" t="s">
        <v>801</v>
      </c>
      <c r="D1460" s="1927">
        <v>40</v>
      </c>
      <c r="E1460" s="1927">
        <v>1992</v>
      </c>
      <c r="F1460" s="1929">
        <f t="shared" ref="F1460:F1486" si="269">G1460+H1460+I1460</f>
        <v>40.200000000000003</v>
      </c>
      <c r="G1460" s="1930">
        <v>4.4960000000000004</v>
      </c>
      <c r="H1460" s="1931">
        <v>6.4</v>
      </c>
      <c r="I1460" s="1929">
        <v>29.303999999999998</v>
      </c>
      <c r="J1460" s="1929">
        <v>2256.0300000000002</v>
      </c>
      <c r="K1460" s="1929">
        <v>29.303999999999998</v>
      </c>
      <c r="L1460" s="1929">
        <v>2256.0300000000002</v>
      </c>
      <c r="M1460" s="1932">
        <f>K1460/L1460</f>
        <v>1.2989188973550881E-2</v>
      </c>
      <c r="N1460" s="1933">
        <v>58.8</v>
      </c>
      <c r="O1460" s="1934">
        <f>M1460*N1460*1.09</f>
        <v>0.8325030996928231</v>
      </c>
      <c r="P1460" s="1934">
        <f>M1460*60*1000</f>
        <v>779.35133841305287</v>
      </c>
      <c r="Q1460" s="1935">
        <f t="shared" ref="Q1460:Q1466" si="270">P1460*N1460/1000</f>
        <v>45.825858698687512</v>
      </c>
    </row>
    <row r="1461" spans="1:17">
      <c r="A1461" s="1936"/>
      <c r="B1461" s="1937">
        <v>2</v>
      </c>
      <c r="C1461" s="1938" t="s">
        <v>802</v>
      </c>
      <c r="D1461" s="1939">
        <v>40</v>
      </c>
      <c r="E1461" s="1939">
        <v>1992</v>
      </c>
      <c r="F1461" s="1940">
        <f t="shared" si="269"/>
        <v>32.1</v>
      </c>
      <c r="G1461" s="1941">
        <v>3.794</v>
      </c>
      <c r="H1461" s="1942">
        <v>6.4</v>
      </c>
      <c r="I1461" s="1943">
        <v>21.905999999999999</v>
      </c>
      <c r="J1461" s="1943">
        <v>2289.4899999999998</v>
      </c>
      <c r="K1461" s="1943">
        <v>21.905999999999999</v>
      </c>
      <c r="L1461" s="1943">
        <v>2289.4899999999998</v>
      </c>
      <c r="M1461" s="1944">
        <f>K1461/L1461</f>
        <v>9.5680697447903251E-3</v>
      </c>
      <c r="N1461" s="1945">
        <v>58.8</v>
      </c>
      <c r="O1461" s="1946">
        <f t="shared" ref="O1461:O1466" si="271">M1461*N1461*1.09</f>
        <v>0.61323672608310142</v>
      </c>
      <c r="P1461" s="1946">
        <f t="shared" ref="P1461:P1466" si="272">M1461*60*1000</f>
        <v>574.08418468741945</v>
      </c>
      <c r="Q1461" s="1947">
        <f t="shared" si="270"/>
        <v>33.756150059620261</v>
      </c>
    </row>
    <row r="1462" spans="1:17">
      <c r="A1462" s="1936"/>
      <c r="B1462" s="1939">
        <v>3</v>
      </c>
      <c r="C1462" s="1938" t="s">
        <v>803</v>
      </c>
      <c r="D1462" s="1939">
        <v>39</v>
      </c>
      <c r="E1462" s="1939">
        <v>1988</v>
      </c>
      <c r="F1462" s="1940">
        <f t="shared" si="269"/>
        <v>31.400000000000002</v>
      </c>
      <c r="G1462" s="1941">
        <v>3.508</v>
      </c>
      <c r="H1462" s="1942">
        <v>6.24</v>
      </c>
      <c r="I1462" s="1943">
        <v>21.652000000000001</v>
      </c>
      <c r="J1462" s="1943">
        <v>2275.19</v>
      </c>
      <c r="K1462" s="1943">
        <v>21.652000000000001</v>
      </c>
      <c r="L1462" s="1943">
        <v>2275.19</v>
      </c>
      <c r="M1462" s="1948">
        <f t="shared" ref="M1462:M1466" si="273">K1462/L1462</f>
        <v>9.5165678470809038E-3</v>
      </c>
      <c r="N1462" s="1945">
        <v>58.8</v>
      </c>
      <c r="O1462" s="1946">
        <f t="shared" si="271"/>
        <v>0.60993586645510933</v>
      </c>
      <c r="P1462" s="1946">
        <f t="shared" si="272"/>
        <v>570.99407082485425</v>
      </c>
      <c r="Q1462" s="1949">
        <f t="shared" si="270"/>
        <v>33.574451364501428</v>
      </c>
    </row>
    <row r="1463" spans="1:17">
      <c r="A1463" s="1936"/>
      <c r="B1463" s="1939">
        <v>4</v>
      </c>
      <c r="C1463" s="1938" t="s">
        <v>804</v>
      </c>
      <c r="D1463" s="1939">
        <v>50</v>
      </c>
      <c r="E1463" s="1939">
        <v>1980</v>
      </c>
      <c r="F1463" s="1940">
        <f t="shared" si="269"/>
        <v>45.3</v>
      </c>
      <c r="G1463" s="1941">
        <v>7.7640000000000002</v>
      </c>
      <c r="H1463" s="1942">
        <v>8</v>
      </c>
      <c r="I1463" s="1943">
        <v>29.536000000000001</v>
      </c>
      <c r="J1463" s="1943">
        <v>2615.04</v>
      </c>
      <c r="K1463" s="1943">
        <v>29.536000000000001</v>
      </c>
      <c r="L1463" s="1943">
        <v>2615.04</v>
      </c>
      <c r="M1463" s="1948">
        <f t="shared" si="273"/>
        <v>1.1294664708761625E-2</v>
      </c>
      <c r="N1463" s="1945">
        <v>58.8</v>
      </c>
      <c r="O1463" s="1946">
        <f t="shared" si="271"/>
        <v>0.72389765051395016</v>
      </c>
      <c r="P1463" s="1946">
        <f t="shared" si="272"/>
        <v>677.67988252569751</v>
      </c>
      <c r="Q1463" s="1949">
        <f t="shared" si="270"/>
        <v>39.84757709251101</v>
      </c>
    </row>
    <row r="1464" spans="1:17">
      <c r="A1464" s="1936"/>
      <c r="B1464" s="1939">
        <v>5</v>
      </c>
      <c r="C1464" s="1938" t="s">
        <v>805</v>
      </c>
      <c r="D1464" s="1939">
        <v>40</v>
      </c>
      <c r="E1464" s="1939">
        <v>1987</v>
      </c>
      <c r="F1464" s="1940">
        <f t="shared" si="269"/>
        <v>33.5</v>
      </c>
      <c r="G1464" s="1941">
        <v>2.4119999999999999</v>
      </c>
      <c r="H1464" s="1942">
        <v>6.4</v>
      </c>
      <c r="I1464" s="1943">
        <v>24.687999999999999</v>
      </c>
      <c r="J1464" s="1943">
        <v>2272</v>
      </c>
      <c r="K1464" s="1943">
        <v>24.687999999999999</v>
      </c>
      <c r="L1464" s="1943">
        <v>2272</v>
      </c>
      <c r="M1464" s="1948">
        <f t="shared" si="273"/>
        <v>1.0866197183098591E-2</v>
      </c>
      <c r="N1464" s="1945">
        <v>58.8</v>
      </c>
      <c r="O1464" s="1946">
        <f t="shared" si="271"/>
        <v>0.69643630985915483</v>
      </c>
      <c r="P1464" s="1946">
        <f t="shared" si="272"/>
        <v>651.97183098591552</v>
      </c>
      <c r="Q1464" s="1949">
        <f t="shared" si="270"/>
        <v>38.335943661971832</v>
      </c>
    </row>
    <row r="1465" spans="1:17">
      <c r="A1465" s="1936"/>
      <c r="B1465" s="1939">
        <v>6</v>
      </c>
      <c r="C1465" s="1938" t="s">
        <v>806</v>
      </c>
      <c r="D1465" s="1939">
        <v>24</v>
      </c>
      <c r="E1465" s="1939">
        <v>1993</v>
      </c>
      <c r="F1465" s="1940">
        <f t="shared" si="269"/>
        <v>18.959</v>
      </c>
      <c r="G1465" s="1941">
        <v>0</v>
      </c>
      <c r="H1465" s="1942">
        <v>0</v>
      </c>
      <c r="I1465" s="1943">
        <v>18.959</v>
      </c>
      <c r="J1465" s="1943">
        <v>1614.06</v>
      </c>
      <c r="K1465" s="1943">
        <v>18.959</v>
      </c>
      <c r="L1465" s="1943">
        <v>1614.06</v>
      </c>
      <c r="M1465" s="1948">
        <f t="shared" si="273"/>
        <v>1.1746155657162683E-2</v>
      </c>
      <c r="N1465" s="1945">
        <v>58.8</v>
      </c>
      <c r="O1465" s="1946">
        <f t="shared" si="271"/>
        <v>0.75283460837887073</v>
      </c>
      <c r="P1465" s="1946">
        <f t="shared" si="272"/>
        <v>704.76933942976098</v>
      </c>
      <c r="Q1465" s="1949">
        <f t="shared" si="270"/>
        <v>41.44043715846994</v>
      </c>
    </row>
    <row r="1466" spans="1:17">
      <c r="A1466" s="1936"/>
      <c r="B1466" s="1939">
        <v>7</v>
      </c>
      <c r="C1466" s="1938" t="s">
        <v>807</v>
      </c>
      <c r="D1466" s="1939">
        <v>39</v>
      </c>
      <c r="E1466" s="1939">
        <v>1973</v>
      </c>
      <c r="F1466" s="1940">
        <f t="shared" si="269"/>
        <v>29.570999999999998</v>
      </c>
      <c r="G1466" s="1941">
        <v>2.7589999999999999</v>
      </c>
      <c r="H1466" s="1942">
        <v>6.24</v>
      </c>
      <c r="I1466" s="1943">
        <v>20.571999999999999</v>
      </c>
      <c r="J1466" s="1943">
        <v>1952.48</v>
      </c>
      <c r="K1466" s="1943">
        <v>20.571999999999999</v>
      </c>
      <c r="L1466" s="1943">
        <v>1882.15</v>
      </c>
      <c r="M1466" s="1948">
        <f t="shared" si="273"/>
        <v>1.0930053396381796E-2</v>
      </c>
      <c r="N1466" s="1945">
        <v>58.8</v>
      </c>
      <c r="O1466" s="1946">
        <f t="shared" si="271"/>
        <v>0.7005289822809021</v>
      </c>
      <c r="P1466" s="1946">
        <f t="shared" si="272"/>
        <v>655.80320378290776</v>
      </c>
      <c r="Q1466" s="1949">
        <f t="shared" si="270"/>
        <v>38.561228382434976</v>
      </c>
    </row>
    <row r="1467" spans="1:17">
      <c r="A1467" s="1936"/>
      <c r="B1467" s="1939">
        <v>8</v>
      </c>
      <c r="C1467" s="1938"/>
      <c r="D1467" s="1939"/>
      <c r="E1467" s="1939"/>
      <c r="F1467" s="1940"/>
      <c r="G1467" s="1941"/>
      <c r="H1467" s="1942"/>
      <c r="I1467" s="1943"/>
      <c r="J1467" s="1943"/>
      <c r="K1467" s="1943"/>
      <c r="L1467" s="1943"/>
      <c r="M1467" s="1948"/>
      <c r="N1467" s="1942"/>
      <c r="O1467" s="1950"/>
      <c r="P1467" s="1946"/>
      <c r="Q1467" s="1949"/>
    </row>
    <row r="1468" spans="1:17">
      <c r="A1468" s="1936"/>
      <c r="B1468" s="1939">
        <v>9</v>
      </c>
      <c r="C1468" s="1938"/>
      <c r="D1468" s="1939"/>
      <c r="E1468" s="1939"/>
      <c r="F1468" s="1940"/>
      <c r="G1468" s="1941"/>
      <c r="H1468" s="1942"/>
      <c r="I1468" s="1943"/>
      <c r="J1468" s="1943"/>
      <c r="K1468" s="1943"/>
      <c r="L1468" s="1943"/>
      <c r="M1468" s="1948"/>
      <c r="N1468" s="1942"/>
      <c r="O1468" s="1950"/>
      <c r="P1468" s="1946"/>
      <c r="Q1468" s="1949"/>
    </row>
    <row r="1469" spans="1:17" ht="12" thickBot="1">
      <c r="A1469" s="1951"/>
      <c r="B1469" s="1952">
        <v>10</v>
      </c>
      <c r="C1469" s="1953"/>
      <c r="D1469" s="1952"/>
      <c r="E1469" s="1952"/>
      <c r="F1469" s="1954"/>
      <c r="G1469" s="1955"/>
      <c r="H1469" s="1956"/>
      <c r="I1469" s="1957"/>
      <c r="J1469" s="1957"/>
      <c r="K1469" s="1957"/>
      <c r="L1469" s="1957"/>
      <c r="M1469" s="1958"/>
      <c r="N1469" s="1956"/>
      <c r="O1469" s="1959"/>
      <c r="P1469" s="1959"/>
      <c r="Q1469" s="1960"/>
    </row>
    <row r="1470" spans="1:17">
      <c r="A1470" s="1961" t="s">
        <v>277</v>
      </c>
      <c r="B1470" s="541">
        <v>1</v>
      </c>
      <c r="C1470" s="1962" t="s">
        <v>808</v>
      </c>
      <c r="D1470" s="541">
        <v>39</v>
      </c>
      <c r="E1470" s="541">
        <v>1982</v>
      </c>
      <c r="F1470" s="1963">
        <f t="shared" si="269"/>
        <v>35.311</v>
      </c>
      <c r="G1470" s="1964">
        <v>2.476</v>
      </c>
      <c r="H1470" s="1965">
        <v>5.76</v>
      </c>
      <c r="I1470" s="1963">
        <v>27.074999999999999</v>
      </c>
      <c r="J1470" s="1963">
        <v>2093.63</v>
      </c>
      <c r="K1470" s="1963">
        <v>27.074999999999999</v>
      </c>
      <c r="L1470" s="1963">
        <v>1965.02</v>
      </c>
      <c r="M1470" s="1966">
        <f>K1470/L1470</f>
        <v>1.3778485715158115E-2</v>
      </c>
      <c r="N1470" s="1967">
        <v>58.8</v>
      </c>
      <c r="O1470" s="1968">
        <f>M1470*N1470*1.09</f>
        <v>0.88309070645591392</v>
      </c>
      <c r="P1470" s="1968">
        <f>M1470*60*1000</f>
        <v>826.7091429094869</v>
      </c>
      <c r="Q1470" s="1969">
        <f>P1470*N1470/1000</f>
        <v>48.610497603077825</v>
      </c>
    </row>
    <row r="1471" spans="1:17">
      <c r="A1471" s="1445"/>
      <c r="B1471" s="179">
        <v>2</v>
      </c>
      <c r="C1471" s="167" t="s">
        <v>809</v>
      </c>
      <c r="D1471" s="179">
        <v>20</v>
      </c>
      <c r="E1471" s="179">
        <v>1970</v>
      </c>
      <c r="F1471" s="1963">
        <f t="shared" si="269"/>
        <v>18.2</v>
      </c>
      <c r="G1471" s="1065">
        <v>1.153</v>
      </c>
      <c r="H1471" s="618">
        <v>3.2</v>
      </c>
      <c r="I1471" s="617">
        <v>13.847</v>
      </c>
      <c r="J1471" s="617">
        <v>957.46</v>
      </c>
      <c r="K1471" s="617">
        <v>13.847</v>
      </c>
      <c r="L1471" s="617">
        <v>957.46</v>
      </c>
      <c r="M1471" s="1897">
        <f t="shared" ref="M1471:M1476" si="274">K1471/L1471</f>
        <v>1.4462222964928037E-2</v>
      </c>
      <c r="N1471" s="1967">
        <v>58.8</v>
      </c>
      <c r="O1471" s="1968">
        <f t="shared" ref="O1471:O1476" si="275">M1471*N1471*1.09</f>
        <v>0.92691279426816786</v>
      </c>
      <c r="P1471" s="1968">
        <f t="shared" ref="P1471:P1476" si="276">M1471*60*1000</f>
        <v>867.73337789568222</v>
      </c>
      <c r="Q1471" s="620">
        <f t="shared" ref="Q1471:Q1476" si="277">P1471*N1471/1000</f>
        <v>51.022722620266109</v>
      </c>
    </row>
    <row r="1472" spans="1:17">
      <c r="A1472" s="1445"/>
      <c r="B1472" s="179">
        <v>3</v>
      </c>
      <c r="C1472" s="167" t="s">
        <v>810</v>
      </c>
      <c r="D1472" s="179">
        <v>20</v>
      </c>
      <c r="E1472" s="179">
        <v>1986</v>
      </c>
      <c r="F1472" s="1963">
        <f>G1472+H1472+I1472</f>
        <v>15</v>
      </c>
      <c r="G1472" s="1065">
        <v>1.679</v>
      </c>
      <c r="H1472" s="618">
        <v>3.2</v>
      </c>
      <c r="I1472" s="617">
        <v>10.121</v>
      </c>
      <c r="J1472" s="617">
        <v>1062.4000000000001</v>
      </c>
      <c r="K1472" s="617">
        <v>10.121</v>
      </c>
      <c r="L1472" s="617">
        <v>1062.4000000000001</v>
      </c>
      <c r="M1472" s="1897">
        <f t="shared" si="274"/>
        <v>9.5265436746987953E-3</v>
      </c>
      <c r="N1472" s="1967">
        <v>58.8</v>
      </c>
      <c r="O1472" s="1968">
        <f t="shared" si="275"/>
        <v>0.61057523719879514</v>
      </c>
      <c r="P1472" s="1968">
        <f t="shared" si="276"/>
        <v>571.59262048192772</v>
      </c>
      <c r="Q1472" s="620">
        <f t="shared" si="277"/>
        <v>33.609646084337349</v>
      </c>
    </row>
    <row r="1473" spans="1:17">
      <c r="A1473" s="1445"/>
      <c r="B1473" s="179">
        <v>4</v>
      </c>
      <c r="C1473" s="167" t="s">
        <v>811</v>
      </c>
      <c r="D1473" s="179">
        <v>18</v>
      </c>
      <c r="E1473" s="179">
        <v>1977</v>
      </c>
      <c r="F1473" s="1963">
        <f t="shared" si="269"/>
        <v>13.6</v>
      </c>
      <c r="G1473" s="1065">
        <v>1.5429999999999999</v>
      </c>
      <c r="H1473" s="618">
        <v>2.88</v>
      </c>
      <c r="I1473" s="617">
        <v>9.1769999999999996</v>
      </c>
      <c r="J1473" s="617">
        <v>787</v>
      </c>
      <c r="K1473" s="617">
        <v>9.1769999999999996</v>
      </c>
      <c r="L1473" s="617">
        <v>787.7</v>
      </c>
      <c r="M1473" s="1897">
        <f t="shared" si="274"/>
        <v>1.1650374508061443E-2</v>
      </c>
      <c r="N1473" s="1967">
        <v>58.8</v>
      </c>
      <c r="O1473" s="1968">
        <f t="shared" si="275"/>
        <v>0.74669580297067395</v>
      </c>
      <c r="P1473" s="1968">
        <f t="shared" si="276"/>
        <v>699.02247048368656</v>
      </c>
      <c r="Q1473" s="620">
        <f t="shared" si="277"/>
        <v>41.102521264440767</v>
      </c>
    </row>
    <row r="1474" spans="1:17">
      <c r="A1474" s="1445"/>
      <c r="B1474" s="179">
        <v>5</v>
      </c>
      <c r="C1474" s="167" t="s">
        <v>812</v>
      </c>
      <c r="D1474" s="179">
        <v>20</v>
      </c>
      <c r="E1474" s="179">
        <v>1976</v>
      </c>
      <c r="F1474" s="1963">
        <f t="shared" si="269"/>
        <v>16.12</v>
      </c>
      <c r="G1474" s="1065">
        <v>1.2</v>
      </c>
      <c r="H1474" s="618">
        <v>3.2</v>
      </c>
      <c r="I1474" s="617">
        <v>11.72</v>
      </c>
      <c r="J1474" s="617">
        <v>712.6</v>
      </c>
      <c r="K1474" s="617">
        <v>11.72</v>
      </c>
      <c r="L1474" s="617">
        <v>712.76</v>
      </c>
      <c r="M1474" s="1897">
        <f t="shared" si="274"/>
        <v>1.6443122509680681E-2</v>
      </c>
      <c r="N1474" s="1967">
        <v>58.8</v>
      </c>
      <c r="O1474" s="1968">
        <f t="shared" si="275"/>
        <v>1.0538726078904541</v>
      </c>
      <c r="P1474" s="1968">
        <f t="shared" si="276"/>
        <v>986.58735058084085</v>
      </c>
      <c r="Q1474" s="620">
        <f t="shared" si="277"/>
        <v>58.011336214153438</v>
      </c>
    </row>
    <row r="1475" spans="1:17">
      <c r="A1475" s="1445"/>
      <c r="B1475" s="179">
        <v>6</v>
      </c>
      <c r="C1475" s="167" t="s">
        <v>813</v>
      </c>
      <c r="D1475" s="179">
        <v>20</v>
      </c>
      <c r="E1475" s="179">
        <v>1985</v>
      </c>
      <c r="F1475" s="1963">
        <f>G1475+H1475+I1475</f>
        <v>12.9</v>
      </c>
      <c r="G1475" s="1065">
        <v>1.6359999999999999</v>
      </c>
      <c r="H1475" s="618">
        <v>3.04</v>
      </c>
      <c r="I1475" s="617">
        <v>8.2240000000000002</v>
      </c>
      <c r="J1475" s="617">
        <v>978.64</v>
      </c>
      <c r="K1475" s="617">
        <v>8.2240000000000002</v>
      </c>
      <c r="L1475" s="617">
        <v>1056.8699999999999</v>
      </c>
      <c r="M1475" s="1897">
        <f t="shared" si="274"/>
        <v>7.7814679194224464E-3</v>
      </c>
      <c r="N1475" s="1967">
        <v>58.8</v>
      </c>
      <c r="O1475" s="1968">
        <f t="shared" si="275"/>
        <v>0.4987298418916235</v>
      </c>
      <c r="P1475" s="1968">
        <f t="shared" si="276"/>
        <v>466.88807516534678</v>
      </c>
      <c r="Q1475" s="620">
        <f t="shared" si="277"/>
        <v>27.453018819722391</v>
      </c>
    </row>
    <row r="1476" spans="1:17">
      <c r="A1476" s="1445"/>
      <c r="B1476" s="179">
        <v>7</v>
      </c>
      <c r="C1476" s="167" t="s">
        <v>814</v>
      </c>
      <c r="D1476" s="179">
        <v>33</v>
      </c>
      <c r="E1476" s="179">
        <v>1968</v>
      </c>
      <c r="F1476" s="1963">
        <f t="shared" si="269"/>
        <v>27.415000000000003</v>
      </c>
      <c r="G1476" s="1065">
        <v>1.5349999999999999</v>
      </c>
      <c r="H1476" s="618">
        <v>5.44</v>
      </c>
      <c r="I1476" s="617">
        <v>20.440000000000001</v>
      </c>
      <c r="J1476" s="617">
        <v>1523.06</v>
      </c>
      <c r="K1476" s="617">
        <v>20.440000000000001</v>
      </c>
      <c r="L1476" s="617">
        <v>1439.65</v>
      </c>
      <c r="M1476" s="1897">
        <f t="shared" si="274"/>
        <v>1.41978953217796E-2</v>
      </c>
      <c r="N1476" s="1967">
        <v>58.8</v>
      </c>
      <c r="O1476" s="1968">
        <f t="shared" si="275"/>
        <v>0.90997150696349816</v>
      </c>
      <c r="P1476" s="1968">
        <f t="shared" si="276"/>
        <v>851.87371930677602</v>
      </c>
      <c r="Q1476" s="620">
        <f t="shared" si="277"/>
        <v>50.090174695238424</v>
      </c>
    </row>
    <row r="1477" spans="1:17">
      <c r="A1477" s="1445"/>
      <c r="B1477" s="179">
        <v>8</v>
      </c>
      <c r="C1477" s="167"/>
      <c r="D1477" s="179"/>
      <c r="E1477" s="179"/>
      <c r="F1477" s="1963"/>
      <c r="G1477" s="1065"/>
      <c r="H1477" s="618"/>
      <c r="I1477" s="617"/>
      <c r="J1477" s="617"/>
      <c r="K1477" s="617"/>
      <c r="L1477" s="617"/>
      <c r="M1477" s="1897"/>
      <c r="N1477" s="618"/>
      <c r="O1477" s="1968"/>
      <c r="P1477" s="1968"/>
      <c r="Q1477" s="620"/>
    </row>
    <row r="1478" spans="1:17">
      <c r="A1478" s="1445"/>
      <c r="B1478" s="179">
        <v>9</v>
      </c>
      <c r="C1478" s="167"/>
      <c r="D1478" s="179"/>
      <c r="E1478" s="179"/>
      <c r="F1478" s="1963"/>
      <c r="G1478" s="1065"/>
      <c r="H1478" s="618"/>
      <c r="I1478" s="617"/>
      <c r="J1478" s="617"/>
      <c r="K1478" s="617"/>
      <c r="L1478" s="617"/>
      <c r="M1478" s="1897"/>
      <c r="N1478" s="618"/>
      <c r="O1478" s="1968"/>
      <c r="P1478" s="1968"/>
      <c r="Q1478" s="620"/>
    </row>
    <row r="1479" spans="1:17" ht="12" thickBot="1">
      <c r="A1479" s="1446"/>
      <c r="B1479" s="199">
        <v>10</v>
      </c>
      <c r="C1479" s="177"/>
      <c r="D1479" s="180"/>
      <c r="E1479" s="180"/>
      <c r="F1479" s="1963"/>
      <c r="G1479" s="1229"/>
      <c r="H1479" s="636"/>
      <c r="I1479" s="635"/>
      <c r="J1479" s="635"/>
      <c r="K1479" s="635"/>
      <c r="L1479" s="635"/>
      <c r="M1479" s="1970"/>
      <c r="N1479" s="636"/>
      <c r="O1479" s="1968"/>
      <c r="P1479" s="637"/>
      <c r="Q1479" s="638"/>
    </row>
    <row r="1480" spans="1:17">
      <c r="A1480" s="1470" t="s">
        <v>285</v>
      </c>
      <c r="B1480" s="17">
        <v>1</v>
      </c>
      <c r="C1480" s="1971" t="s">
        <v>815</v>
      </c>
      <c r="D1480" s="17">
        <v>6</v>
      </c>
      <c r="E1480" s="17">
        <v>1965</v>
      </c>
      <c r="F1480" s="201">
        <f t="shared" si="269"/>
        <v>6.4619999999999997</v>
      </c>
      <c r="G1480" s="1972">
        <v>0.65400000000000003</v>
      </c>
      <c r="H1480" s="1905">
        <v>0</v>
      </c>
      <c r="I1480" s="197">
        <v>5.8079999999999998</v>
      </c>
      <c r="J1480" s="197">
        <v>326.74</v>
      </c>
      <c r="K1480" s="197">
        <v>5.8079999999999998</v>
      </c>
      <c r="L1480" s="197">
        <v>400.03</v>
      </c>
      <c r="M1480" s="1973">
        <f>K1480/L1480</f>
        <v>1.4518911081668875E-2</v>
      </c>
      <c r="N1480" s="1974">
        <v>58.8</v>
      </c>
      <c r="O1480" s="202">
        <f t="shared" ref="O1480:O1486" si="278">M1480*N1480*1.09</f>
        <v>0.93054604904632165</v>
      </c>
      <c r="P1480" s="202">
        <f>M1480*60*1000</f>
        <v>871.13466490013263</v>
      </c>
      <c r="Q1480" s="1243">
        <f>P1480*N1480/1000</f>
        <v>51.222718296127795</v>
      </c>
    </row>
    <row r="1481" spans="1:17">
      <c r="A1481" s="1411"/>
      <c r="B1481" s="18">
        <v>2</v>
      </c>
      <c r="C1481" s="22" t="s">
        <v>816</v>
      </c>
      <c r="D1481" s="18">
        <v>8</v>
      </c>
      <c r="E1481" s="18">
        <v>1962</v>
      </c>
      <c r="F1481" s="201">
        <f t="shared" si="269"/>
        <v>6.5750000000000011</v>
      </c>
      <c r="G1481" s="78">
        <v>0.38200000000000001</v>
      </c>
      <c r="H1481" s="25">
        <v>1.1200000000000001</v>
      </c>
      <c r="I1481" s="193">
        <v>5.0730000000000004</v>
      </c>
      <c r="J1481" s="193">
        <v>318.54000000000002</v>
      </c>
      <c r="K1481" s="193">
        <v>5.0730000000000004</v>
      </c>
      <c r="L1481" s="193">
        <v>318.54000000000002</v>
      </c>
      <c r="M1481" s="26">
        <f t="shared" ref="M1481:M1486" si="279">K1481/L1481</f>
        <v>1.5925786400452061E-2</v>
      </c>
      <c r="N1481" s="1974">
        <v>58.8</v>
      </c>
      <c r="O1481" s="202">
        <f t="shared" si="278"/>
        <v>1.0207155019777736</v>
      </c>
      <c r="P1481" s="202">
        <f t="shared" ref="P1481:P1486" si="280">M1481*60*1000</f>
        <v>955.54718402712365</v>
      </c>
      <c r="Q1481" s="36">
        <f t="shared" ref="Q1481:Q1486" si="281">P1481*N1481/1000</f>
        <v>56.186174420794863</v>
      </c>
    </row>
    <row r="1482" spans="1:17">
      <c r="A1482" s="1411"/>
      <c r="B1482" s="18">
        <v>3</v>
      </c>
      <c r="C1482" s="22" t="s">
        <v>817</v>
      </c>
      <c r="D1482" s="18">
        <v>24</v>
      </c>
      <c r="E1482" s="18">
        <v>1972</v>
      </c>
      <c r="F1482" s="201">
        <f t="shared" si="269"/>
        <v>24.616999999999997</v>
      </c>
      <c r="G1482" s="78">
        <v>1.39</v>
      </c>
      <c r="H1482" s="25">
        <v>0.24</v>
      </c>
      <c r="I1482" s="193">
        <v>22.986999999999998</v>
      </c>
      <c r="J1482" s="193">
        <v>1689.3</v>
      </c>
      <c r="K1482" s="193">
        <v>22.986999999999998</v>
      </c>
      <c r="L1482" s="193">
        <v>1271.24</v>
      </c>
      <c r="M1482" s="26">
        <f t="shared" si="279"/>
        <v>1.8082344797205878E-2</v>
      </c>
      <c r="N1482" s="1974">
        <v>58.8</v>
      </c>
      <c r="O1482" s="202">
        <f t="shared" si="278"/>
        <v>1.158933642742519</v>
      </c>
      <c r="P1482" s="202">
        <f t="shared" si="280"/>
        <v>1084.9406878323528</v>
      </c>
      <c r="Q1482" s="36">
        <f t="shared" si="281"/>
        <v>63.794512444542335</v>
      </c>
    </row>
    <row r="1483" spans="1:17">
      <c r="A1483" s="1412"/>
      <c r="B1483" s="18">
        <v>4</v>
      </c>
      <c r="C1483" s="22" t="s">
        <v>818</v>
      </c>
      <c r="D1483" s="18">
        <v>48</v>
      </c>
      <c r="E1483" s="18">
        <v>1957</v>
      </c>
      <c r="F1483" s="201">
        <f t="shared" si="269"/>
        <v>24.141999999999999</v>
      </c>
      <c r="G1483" s="78">
        <v>1.1779999999999999</v>
      </c>
      <c r="H1483" s="25">
        <v>0.01</v>
      </c>
      <c r="I1483" s="193">
        <v>22.954000000000001</v>
      </c>
      <c r="J1483" s="193">
        <v>1295.54</v>
      </c>
      <c r="K1483" s="193">
        <v>22.954000000000001</v>
      </c>
      <c r="L1483" s="193">
        <v>1107.3699999999999</v>
      </c>
      <c r="M1483" s="26">
        <f t="shared" si="279"/>
        <v>2.0728392497539216E-2</v>
      </c>
      <c r="N1483" s="1974">
        <v>58.8</v>
      </c>
      <c r="O1483" s="202">
        <f t="shared" si="278"/>
        <v>1.3285241319522834</v>
      </c>
      <c r="P1483" s="202">
        <f t="shared" si="280"/>
        <v>1243.703549852353</v>
      </c>
      <c r="Q1483" s="36">
        <f t="shared" si="281"/>
        <v>73.12976873131835</v>
      </c>
    </row>
    <row r="1484" spans="1:17">
      <c r="A1484" s="1412"/>
      <c r="B1484" s="18">
        <v>5</v>
      </c>
      <c r="C1484" s="22" t="s">
        <v>819</v>
      </c>
      <c r="D1484" s="18">
        <v>8</v>
      </c>
      <c r="E1484" s="18">
        <v>1964</v>
      </c>
      <c r="F1484" s="201">
        <f t="shared" si="269"/>
        <v>8.7959999999999994</v>
      </c>
      <c r="G1484" s="78">
        <v>0.27300000000000002</v>
      </c>
      <c r="H1484" s="25">
        <v>1.28</v>
      </c>
      <c r="I1484" s="193">
        <v>7.2430000000000003</v>
      </c>
      <c r="J1484" s="193">
        <v>322.77999999999997</v>
      </c>
      <c r="K1484" s="193">
        <v>7.2430000000000003</v>
      </c>
      <c r="L1484" s="193">
        <v>273.02999999999997</v>
      </c>
      <c r="M1484" s="26">
        <f t="shared" si="279"/>
        <v>2.6528220342086954E-2</v>
      </c>
      <c r="N1484" s="1974">
        <v>58.8</v>
      </c>
      <c r="O1484" s="202">
        <f t="shared" si="278"/>
        <v>1.7002466981650373</v>
      </c>
      <c r="P1484" s="202">
        <f t="shared" si="280"/>
        <v>1591.6932205252172</v>
      </c>
      <c r="Q1484" s="36">
        <f t="shared" si="281"/>
        <v>93.591561366882758</v>
      </c>
    </row>
    <row r="1485" spans="1:17">
      <c r="A1485" s="1412"/>
      <c r="B1485" s="18">
        <v>6</v>
      </c>
      <c r="C1485" s="22" t="s">
        <v>820</v>
      </c>
      <c r="D1485" s="18">
        <v>9</v>
      </c>
      <c r="E1485" s="18">
        <v>1979</v>
      </c>
      <c r="F1485" s="201">
        <f t="shared" si="269"/>
        <v>11.440000000000001</v>
      </c>
      <c r="G1485" s="78">
        <v>0.6</v>
      </c>
      <c r="H1485" s="25">
        <v>1.44</v>
      </c>
      <c r="I1485" s="193">
        <v>9.4</v>
      </c>
      <c r="J1485" s="193">
        <v>475.45</v>
      </c>
      <c r="K1485" s="193">
        <v>9.4</v>
      </c>
      <c r="L1485" s="193">
        <v>475.45</v>
      </c>
      <c r="M1485" s="26">
        <f t="shared" si="279"/>
        <v>1.9770743506152069E-2</v>
      </c>
      <c r="N1485" s="1974">
        <v>58.8</v>
      </c>
      <c r="O1485" s="202">
        <f t="shared" si="278"/>
        <v>1.2671464927962983</v>
      </c>
      <c r="P1485" s="202">
        <f t="shared" si="280"/>
        <v>1186.2446103691243</v>
      </c>
      <c r="Q1485" s="36">
        <f t="shared" si="281"/>
        <v>69.751183089704497</v>
      </c>
    </row>
    <row r="1486" spans="1:17">
      <c r="A1486" s="1412"/>
      <c r="B1486" s="18">
        <v>7</v>
      </c>
      <c r="C1486" s="22" t="s">
        <v>821</v>
      </c>
      <c r="D1486" s="18">
        <v>2</v>
      </c>
      <c r="E1486" s="18">
        <v>1985</v>
      </c>
      <c r="F1486" s="201">
        <f t="shared" si="269"/>
        <v>3.7399999999999998</v>
      </c>
      <c r="G1486" s="78">
        <v>0.16400000000000001</v>
      </c>
      <c r="H1486" s="25">
        <v>0.32</v>
      </c>
      <c r="I1486" s="193">
        <v>3.2559999999999998</v>
      </c>
      <c r="J1486" s="193">
        <v>121.2</v>
      </c>
      <c r="K1486" s="193">
        <v>3.2559999999999998</v>
      </c>
      <c r="L1486" s="193">
        <v>121.22</v>
      </c>
      <c r="M1486" s="26">
        <f t="shared" si="279"/>
        <v>2.6860254083484573E-2</v>
      </c>
      <c r="N1486" s="1974">
        <v>58.8</v>
      </c>
      <c r="O1486" s="202">
        <f t="shared" si="278"/>
        <v>1.7215274047186933</v>
      </c>
      <c r="P1486" s="202">
        <f t="shared" si="280"/>
        <v>1611.6152450090744</v>
      </c>
      <c r="Q1486" s="36">
        <f t="shared" si="281"/>
        <v>94.762976406533582</v>
      </c>
    </row>
    <row r="1487" spans="1:17">
      <c r="A1487" s="1412"/>
      <c r="B1487" s="18">
        <v>8</v>
      </c>
      <c r="C1487" s="1975"/>
      <c r="D1487" s="1976"/>
      <c r="E1487" s="1976"/>
      <c r="F1487" s="1977"/>
      <c r="G1487" s="1977"/>
      <c r="H1487" s="1977"/>
      <c r="I1487" s="1977"/>
      <c r="J1487" s="1977"/>
      <c r="K1487" s="1978"/>
      <c r="L1487" s="1977"/>
      <c r="M1487" s="1979"/>
      <c r="N1487" s="1203"/>
      <c r="O1487" s="1980"/>
      <c r="P1487" s="1981"/>
      <c r="Q1487" s="1982"/>
    </row>
    <row r="1488" spans="1:17">
      <c r="A1488" s="1412"/>
      <c r="B1488" s="18">
        <v>9</v>
      </c>
      <c r="C1488" s="1983"/>
      <c r="D1488" s="1976"/>
      <c r="E1488" s="1976"/>
      <c r="F1488" s="1975"/>
      <c r="G1488" s="1975"/>
      <c r="H1488" s="1975"/>
      <c r="I1488" s="1975"/>
      <c r="J1488" s="1975"/>
      <c r="K1488" s="1975"/>
      <c r="L1488" s="1975"/>
      <c r="M1488" s="1979"/>
      <c r="N1488" s="1203"/>
      <c r="O1488" s="1980"/>
      <c r="P1488" s="1981"/>
      <c r="Q1488" s="1982"/>
    </row>
    <row r="1489" spans="1:17" ht="12" thickBot="1">
      <c r="A1489" s="1413"/>
      <c r="B1489" s="19">
        <v>10</v>
      </c>
      <c r="C1489" s="1984"/>
      <c r="D1489" s="1985"/>
      <c r="E1489" s="1985"/>
      <c r="F1489" s="1986"/>
      <c r="G1489" s="1986"/>
      <c r="H1489" s="1986"/>
      <c r="I1489" s="1986"/>
      <c r="J1489" s="1986"/>
      <c r="K1489" s="1986"/>
      <c r="L1489" s="1986"/>
      <c r="M1489" s="1987"/>
      <c r="N1489" s="1986"/>
      <c r="O1489" s="1988"/>
      <c r="P1489" s="1988"/>
      <c r="Q1489" s="1989"/>
    </row>
  </sheetData>
  <dataConsolidate/>
  <mergeCells count="593">
    <mergeCell ref="A1450:A1459"/>
    <mergeCell ref="A1460:A1469"/>
    <mergeCell ref="A1470:A1479"/>
    <mergeCell ref="A1480:A1489"/>
    <mergeCell ref="A1404:A1413"/>
    <mergeCell ref="A1414:A1423"/>
    <mergeCell ref="A1424:A1433"/>
    <mergeCell ref="A1434:A1443"/>
    <mergeCell ref="A1445:Q1445"/>
    <mergeCell ref="E1446:H1446"/>
    <mergeCell ref="A1447:A1449"/>
    <mergeCell ref="B1447:B1449"/>
    <mergeCell ref="C1447:C1449"/>
    <mergeCell ref="D1447:D1448"/>
    <mergeCell ref="E1447:E1448"/>
    <mergeCell ref="F1447:I1447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E4:H4"/>
    <mergeCell ref="A1264:A1273"/>
    <mergeCell ref="A1274:A1283"/>
    <mergeCell ref="A1284:A1293"/>
    <mergeCell ref="A1399:Q1399"/>
    <mergeCell ref="E1400:H1400"/>
    <mergeCell ref="A1401:A1403"/>
    <mergeCell ref="B1401:B1403"/>
    <mergeCell ref="C1401:C1403"/>
    <mergeCell ref="D1401:D1402"/>
    <mergeCell ref="E1401:E1402"/>
    <mergeCell ref="F1401:I1401"/>
    <mergeCell ref="J1401:J1402"/>
    <mergeCell ref="K1401:K1402"/>
    <mergeCell ref="L1401:L1402"/>
    <mergeCell ref="M1401:M1402"/>
    <mergeCell ref="N1401:N1402"/>
    <mergeCell ref="O1401:O1402"/>
    <mergeCell ref="P1401:P1402"/>
    <mergeCell ref="Q1401:Q1402"/>
    <mergeCell ref="A1294:A1303"/>
    <mergeCell ref="A1259:Q1259"/>
    <mergeCell ref="E1260:H1260"/>
    <mergeCell ref="A1261:A1263"/>
    <mergeCell ref="B1261:B1263"/>
    <mergeCell ref="C1261:C1263"/>
    <mergeCell ref="D1261:D1262"/>
    <mergeCell ref="E1261:E1262"/>
    <mergeCell ref="F1261:I1261"/>
    <mergeCell ref="J1261:J1262"/>
    <mergeCell ref="K1261:K1262"/>
    <mergeCell ref="L1261:L1262"/>
    <mergeCell ref="M1261:M1262"/>
    <mergeCell ref="N1261:N1262"/>
    <mergeCell ref="O1261:O1262"/>
    <mergeCell ref="P1261:P1262"/>
    <mergeCell ref="Q1261:Q1262"/>
    <mergeCell ref="A1215:A1224"/>
    <mergeCell ref="A1225:A1234"/>
    <mergeCell ref="A1235:A1244"/>
    <mergeCell ref="A1245:A1254"/>
    <mergeCell ref="A312:Q312"/>
    <mergeCell ref="E313:H313"/>
    <mergeCell ref="A314:A316"/>
    <mergeCell ref="B314:B316"/>
    <mergeCell ref="C314:C316"/>
    <mergeCell ref="D314:D315"/>
    <mergeCell ref="E314:E315"/>
    <mergeCell ref="F314:I314"/>
    <mergeCell ref="J314:J315"/>
    <mergeCell ref="K314:K315"/>
    <mergeCell ref="L314:L315"/>
    <mergeCell ref="M314:M315"/>
    <mergeCell ref="N314:N315"/>
    <mergeCell ref="O314:O315"/>
    <mergeCell ref="P314:P315"/>
    <mergeCell ref="Q314:Q315"/>
    <mergeCell ref="A318:A327"/>
    <mergeCell ref="A328:A337"/>
    <mergeCell ref="A338:A347"/>
    <mergeCell ref="A348:A357"/>
    <mergeCell ref="A1169:A1178"/>
    <mergeCell ref="A1179:A1188"/>
    <mergeCell ref="A1189:A1198"/>
    <mergeCell ref="A1199:A1208"/>
    <mergeCell ref="A1210:Q1210"/>
    <mergeCell ref="E1211:H1211"/>
    <mergeCell ref="A1212:A1214"/>
    <mergeCell ref="B1212:B1214"/>
    <mergeCell ref="C1212:C1214"/>
    <mergeCell ref="D1212:D1213"/>
    <mergeCell ref="E1212:E1213"/>
    <mergeCell ref="F1212:I1212"/>
    <mergeCell ref="J1212:J1213"/>
    <mergeCell ref="K1212:K1213"/>
    <mergeCell ref="L1212:L1213"/>
    <mergeCell ref="M1212:M1213"/>
    <mergeCell ref="N1212:N1213"/>
    <mergeCell ref="O1212:O1213"/>
    <mergeCell ref="P1212:P1213"/>
    <mergeCell ref="Q1212:Q1213"/>
    <mergeCell ref="A1164:Q1164"/>
    <mergeCell ref="E1165:H1165"/>
    <mergeCell ref="A1166:A1168"/>
    <mergeCell ref="B1166:B1168"/>
    <mergeCell ref="C1166:C1168"/>
    <mergeCell ref="D1166:D1167"/>
    <mergeCell ref="E1166:E1167"/>
    <mergeCell ref="F1166:I1166"/>
    <mergeCell ref="J1166:J1167"/>
    <mergeCell ref="K1166:K1167"/>
    <mergeCell ref="L1166:L1167"/>
    <mergeCell ref="M1166:M1167"/>
    <mergeCell ref="N1166:N1167"/>
    <mergeCell ref="O1166:O1167"/>
    <mergeCell ref="P1166:P1167"/>
    <mergeCell ref="Q1166:Q1167"/>
    <mergeCell ref="M1120:M1121"/>
    <mergeCell ref="N1120:N1121"/>
    <mergeCell ref="O1120:O1121"/>
    <mergeCell ref="P1120:P1121"/>
    <mergeCell ref="Q1120:Q1121"/>
    <mergeCell ref="A1123:A1132"/>
    <mergeCell ref="A1133:A1142"/>
    <mergeCell ref="A1143:A1152"/>
    <mergeCell ref="A1153:A1162"/>
    <mergeCell ref="A1120:A1122"/>
    <mergeCell ref="B1120:B1122"/>
    <mergeCell ref="C1120:C1122"/>
    <mergeCell ref="D1120:D1121"/>
    <mergeCell ref="E1120:E1121"/>
    <mergeCell ref="F1120:I1120"/>
    <mergeCell ref="J1120:J1121"/>
    <mergeCell ref="K1120:K1121"/>
    <mergeCell ref="L1120:L1121"/>
    <mergeCell ref="Q834:Q835"/>
    <mergeCell ref="A850:A861"/>
    <mergeCell ref="A862:A871"/>
    <mergeCell ref="A872:A881"/>
    <mergeCell ref="A1071:Q1071"/>
    <mergeCell ref="E1072:H1072"/>
    <mergeCell ref="A1073:A1075"/>
    <mergeCell ref="B1073:B1075"/>
    <mergeCell ref="C1073:C1075"/>
    <mergeCell ref="D1073:D1074"/>
    <mergeCell ref="E1073:E1074"/>
    <mergeCell ref="F1073:I1073"/>
    <mergeCell ref="J1073:J1074"/>
    <mergeCell ref="K1073:K1074"/>
    <mergeCell ref="L1073:L1074"/>
    <mergeCell ref="M1073:M1074"/>
    <mergeCell ref="N1073:N1074"/>
    <mergeCell ref="O1073:O1074"/>
    <mergeCell ref="P1073:P1074"/>
    <mergeCell ref="Q1073:Q1074"/>
    <mergeCell ref="A820:A829"/>
    <mergeCell ref="C787:C789"/>
    <mergeCell ref="A764:A773"/>
    <mergeCell ref="A774:A783"/>
    <mergeCell ref="A718:Q718"/>
    <mergeCell ref="A834:A836"/>
    <mergeCell ref="B834:B836"/>
    <mergeCell ref="C834:C836"/>
    <mergeCell ref="D834:D835"/>
    <mergeCell ref="E834:E835"/>
    <mergeCell ref="F834:I834"/>
    <mergeCell ref="P720:P721"/>
    <mergeCell ref="Q720:Q721"/>
    <mergeCell ref="A724:A733"/>
    <mergeCell ref="A734:A743"/>
    <mergeCell ref="A744:A753"/>
    <mergeCell ref="A754:A763"/>
    <mergeCell ref="J720:J721"/>
    <mergeCell ref="K720:K721"/>
    <mergeCell ref="L720:L721"/>
    <mergeCell ref="M720:M721"/>
    <mergeCell ref="N720:N721"/>
    <mergeCell ref="O720:O721"/>
    <mergeCell ref="E786:H786"/>
    <mergeCell ref="A696:A705"/>
    <mergeCell ref="A706:A715"/>
    <mergeCell ref="A650:Q650"/>
    <mergeCell ref="A720:A722"/>
    <mergeCell ref="B720:B722"/>
    <mergeCell ref="C720:C722"/>
    <mergeCell ref="D720:D721"/>
    <mergeCell ref="E720:E721"/>
    <mergeCell ref="F720:I720"/>
    <mergeCell ref="P652:P653"/>
    <mergeCell ref="Q652:Q653"/>
    <mergeCell ref="A656:A665"/>
    <mergeCell ref="A666:A675"/>
    <mergeCell ref="A676:A685"/>
    <mergeCell ref="A686:A695"/>
    <mergeCell ref="J652:J653"/>
    <mergeCell ref="K652:K653"/>
    <mergeCell ref="L652:L653"/>
    <mergeCell ref="M652:M653"/>
    <mergeCell ref="N652:N653"/>
    <mergeCell ref="O652:O653"/>
    <mergeCell ref="A628:A637"/>
    <mergeCell ref="A638:A647"/>
    <mergeCell ref="A582:Q582"/>
    <mergeCell ref="A652:A654"/>
    <mergeCell ref="B652:B654"/>
    <mergeCell ref="C652:C654"/>
    <mergeCell ref="D652:D653"/>
    <mergeCell ref="E652:E653"/>
    <mergeCell ref="F652:I652"/>
    <mergeCell ref="P584:P585"/>
    <mergeCell ref="Q584:Q585"/>
    <mergeCell ref="A588:A597"/>
    <mergeCell ref="A598:A607"/>
    <mergeCell ref="A608:A617"/>
    <mergeCell ref="A618:A627"/>
    <mergeCell ref="J584:J585"/>
    <mergeCell ref="K584:K585"/>
    <mergeCell ref="L584:L585"/>
    <mergeCell ref="M584:M585"/>
    <mergeCell ref="N584:N585"/>
    <mergeCell ref="O584:O585"/>
    <mergeCell ref="Q516:Q517"/>
    <mergeCell ref="A520:A529"/>
    <mergeCell ref="A530:A539"/>
    <mergeCell ref="A540:A549"/>
    <mergeCell ref="A550:A559"/>
    <mergeCell ref="J516:J517"/>
    <mergeCell ref="K516:K517"/>
    <mergeCell ref="L516:L517"/>
    <mergeCell ref="M516:M517"/>
    <mergeCell ref="N516:N517"/>
    <mergeCell ref="O516:O517"/>
    <mergeCell ref="E516:E517"/>
    <mergeCell ref="F516:I516"/>
    <mergeCell ref="A516:A518"/>
    <mergeCell ref="B516:B518"/>
    <mergeCell ref="C516:C518"/>
    <mergeCell ref="D516:D517"/>
    <mergeCell ref="A800:A809"/>
    <mergeCell ref="A385:A394"/>
    <mergeCell ref="N448:N449"/>
    <mergeCell ref="M448:M449"/>
    <mergeCell ref="L448:L449"/>
    <mergeCell ref="K448:K449"/>
    <mergeCell ref="J448:J449"/>
    <mergeCell ref="F448:I448"/>
    <mergeCell ref="E448:E449"/>
    <mergeCell ref="D448:D449"/>
    <mergeCell ref="C448:C450"/>
    <mergeCell ref="A502:A511"/>
    <mergeCell ref="A492:A501"/>
    <mergeCell ref="A482:A491"/>
    <mergeCell ref="A472:A481"/>
    <mergeCell ref="A462:A471"/>
    <mergeCell ref="A452:A461"/>
    <mergeCell ref="A560:A569"/>
    <mergeCell ref="A570:A579"/>
    <mergeCell ref="A514:Q514"/>
    <mergeCell ref="A584:A586"/>
    <mergeCell ref="B584:B586"/>
    <mergeCell ref="C584:C586"/>
    <mergeCell ref="D584:D585"/>
    <mergeCell ref="B448:B450"/>
    <mergeCell ref="A448:A450"/>
    <mergeCell ref="A395:A404"/>
    <mergeCell ref="A405:A414"/>
    <mergeCell ref="F381:I381"/>
    <mergeCell ref="J381:J382"/>
    <mergeCell ref="K381:K382"/>
    <mergeCell ref="L381:L382"/>
    <mergeCell ref="O448:O449"/>
    <mergeCell ref="E447:H447"/>
    <mergeCell ref="A415:A424"/>
    <mergeCell ref="A425:A434"/>
    <mergeCell ref="A435:A444"/>
    <mergeCell ref="A446:Q446"/>
    <mergeCell ref="Q448:Q449"/>
    <mergeCell ref="P448:P449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A59:A67"/>
    <mergeCell ref="M123:M124"/>
    <mergeCell ref="A121:Q121"/>
    <mergeCell ref="O71:O72"/>
    <mergeCell ref="P123:P124"/>
    <mergeCell ref="Q123:Q124"/>
    <mergeCell ref="K71:K72"/>
    <mergeCell ref="A74:A83"/>
    <mergeCell ref="A84:A93"/>
    <mergeCell ref="A94:A103"/>
    <mergeCell ref="B123:B125"/>
    <mergeCell ref="L123:L124"/>
    <mergeCell ref="Q71:Q72"/>
    <mergeCell ref="P71:P72"/>
    <mergeCell ref="E71:E72"/>
    <mergeCell ref="F71:I71"/>
    <mergeCell ref="E122:H122"/>
    <mergeCell ref="E123:E124"/>
    <mergeCell ref="J123:J124"/>
    <mergeCell ref="D123:D124"/>
    <mergeCell ref="F123:I123"/>
    <mergeCell ref="N123:N124"/>
    <mergeCell ref="A221:A230"/>
    <mergeCell ref="K218:K219"/>
    <mergeCell ref="P218:P219"/>
    <mergeCell ref="F218:I218"/>
    <mergeCell ref="L218:L219"/>
    <mergeCell ref="M218:M219"/>
    <mergeCell ref="J218:J219"/>
    <mergeCell ref="N218:N219"/>
    <mergeCell ref="C123:C125"/>
    <mergeCell ref="K123:K124"/>
    <mergeCell ref="A127:A136"/>
    <mergeCell ref="A137:A146"/>
    <mergeCell ref="A147:A156"/>
    <mergeCell ref="A157:A166"/>
    <mergeCell ref="A203:A212"/>
    <mergeCell ref="A168:Q168"/>
    <mergeCell ref="O123:O124"/>
    <mergeCell ref="E169:H169"/>
    <mergeCell ref="A216:Q216"/>
    <mergeCell ref="Q170:Q171"/>
    <mergeCell ref="A173:A182"/>
    <mergeCell ref="A183:A192"/>
    <mergeCell ref="A193:A202"/>
    <mergeCell ref="F170:I170"/>
    <mergeCell ref="J170:J171"/>
    <mergeCell ref="L170:L171"/>
    <mergeCell ref="M170:M171"/>
    <mergeCell ref="N170:N171"/>
    <mergeCell ref="P170:P171"/>
    <mergeCell ref="A170:A172"/>
    <mergeCell ref="B170:B172"/>
    <mergeCell ref="C170:C172"/>
    <mergeCell ref="D170:D171"/>
    <mergeCell ref="E170:E171"/>
    <mergeCell ref="O170:O171"/>
    <mergeCell ref="K170:K171"/>
    <mergeCell ref="E217:H217"/>
    <mergeCell ref="M381:M382"/>
    <mergeCell ref="O218:O219"/>
    <mergeCell ref="B218:B220"/>
    <mergeCell ref="C218:C220"/>
    <mergeCell ref="D218:D219"/>
    <mergeCell ref="E218:E219"/>
    <mergeCell ref="K267:K268"/>
    <mergeCell ref="E267:E268"/>
    <mergeCell ref="F267:I267"/>
    <mergeCell ref="J267:J268"/>
    <mergeCell ref="M267:M268"/>
    <mergeCell ref="N267:N268"/>
    <mergeCell ref="O267:O268"/>
    <mergeCell ref="N885:N886"/>
    <mergeCell ref="O885:O886"/>
    <mergeCell ref="P885:P886"/>
    <mergeCell ref="M885:M886"/>
    <mergeCell ref="J885:J886"/>
    <mergeCell ref="E719:H719"/>
    <mergeCell ref="E651:H651"/>
    <mergeCell ref="E583:H583"/>
    <mergeCell ref="E515:H515"/>
    <mergeCell ref="N787:N788"/>
    <mergeCell ref="P787:P788"/>
    <mergeCell ref="M787:M788"/>
    <mergeCell ref="J834:J835"/>
    <mergeCell ref="K834:K835"/>
    <mergeCell ref="E584:E585"/>
    <mergeCell ref="F584:I584"/>
    <mergeCell ref="P516:P517"/>
    <mergeCell ref="A832:Q832"/>
    <mergeCell ref="A837:A849"/>
    <mergeCell ref="L834:L835"/>
    <mergeCell ref="M834:M835"/>
    <mergeCell ref="N834:N835"/>
    <mergeCell ref="O834:O835"/>
    <mergeCell ref="P834:P835"/>
    <mergeCell ref="A885:A887"/>
    <mergeCell ref="A787:A789"/>
    <mergeCell ref="A790:A799"/>
    <mergeCell ref="A71:A72"/>
    <mergeCell ref="B71:B72"/>
    <mergeCell ref="C71:C72"/>
    <mergeCell ref="D71:D72"/>
    <mergeCell ref="A104:A113"/>
    <mergeCell ref="A123:A125"/>
    <mergeCell ref="A301:A310"/>
    <mergeCell ref="A218:A220"/>
    <mergeCell ref="A231:A240"/>
    <mergeCell ref="A241:A250"/>
    <mergeCell ref="A251:A260"/>
    <mergeCell ref="A271:A280"/>
    <mergeCell ref="A281:A290"/>
    <mergeCell ref="A291:A300"/>
    <mergeCell ref="A379:Q379"/>
    <mergeCell ref="A368:A377"/>
    <mergeCell ref="N381:N382"/>
    <mergeCell ref="A381:A383"/>
    <mergeCell ref="B381:B383"/>
    <mergeCell ref="J71:J72"/>
    <mergeCell ref="B885:B887"/>
    <mergeCell ref="Q218:Q219"/>
    <mergeCell ref="Q267:Q268"/>
    <mergeCell ref="L267:L268"/>
    <mergeCell ref="C381:C383"/>
    <mergeCell ref="D381:D382"/>
    <mergeCell ref="E381:E382"/>
    <mergeCell ref="Q381:Q382"/>
    <mergeCell ref="O381:O382"/>
    <mergeCell ref="A265:Q265"/>
    <mergeCell ref="A267:A269"/>
    <mergeCell ref="B267:B269"/>
    <mergeCell ref="C267:C269"/>
    <mergeCell ref="D267:D268"/>
    <mergeCell ref="E380:H380"/>
    <mergeCell ref="E266:H266"/>
    <mergeCell ref="P267:P268"/>
    <mergeCell ref="A358:A367"/>
    <mergeCell ref="P381:P382"/>
    <mergeCell ref="A911:A918"/>
    <mergeCell ref="A888:A895"/>
    <mergeCell ref="A1:Q1"/>
    <mergeCell ref="A3:Q3"/>
    <mergeCell ref="N71:N72"/>
    <mergeCell ref="C885:C887"/>
    <mergeCell ref="E885:E886"/>
    <mergeCell ref="F885:I885"/>
    <mergeCell ref="A69:Q69"/>
    <mergeCell ref="M71:M72"/>
    <mergeCell ref="L71:L72"/>
    <mergeCell ref="E787:E788"/>
    <mergeCell ref="K787:K788"/>
    <mergeCell ref="D787:D788"/>
    <mergeCell ref="O787:O788"/>
    <mergeCell ref="L787:L788"/>
    <mergeCell ref="J787:J788"/>
    <mergeCell ref="A785:Q785"/>
    <mergeCell ref="Q787:Q788"/>
    <mergeCell ref="F787:I787"/>
    <mergeCell ref="A810:A819"/>
    <mergeCell ref="B787:B789"/>
    <mergeCell ref="E833:H833"/>
    <mergeCell ref="A883:Q883"/>
    <mergeCell ref="D885:D886"/>
    <mergeCell ref="A903:A910"/>
    <mergeCell ref="A896:A902"/>
    <mergeCell ref="Q885:Q886"/>
    <mergeCell ref="K885:K886"/>
    <mergeCell ref="L885:L886"/>
    <mergeCell ref="J925:J926"/>
    <mergeCell ref="K925:K926"/>
    <mergeCell ref="L925:L926"/>
    <mergeCell ref="M925:M926"/>
    <mergeCell ref="N925:N926"/>
    <mergeCell ref="A925:A927"/>
    <mergeCell ref="B925:B927"/>
    <mergeCell ref="C925:C927"/>
    <mergeCell ref="D925:D926"/>
    <mergeCell ref="E925:E926"/>
    <mergeCell ref="F925:I925"/>
    <mergeCell ref="A948:A956"/>
    <mergeCell ref="A957:A966"/>
    <mergeCell ref="A968:Q968"/>
    <mergeCell ref="A970:A972"/>
    <mergeCell ref="B970:B972"/>
    <mergeCell ref="L970:L971"/>
    <mergeCell ref="M970:M971"/>
    <mergeCell ref="N970:N971"/>
    <mergeCell ref="O970:O971"/>
    <mergeCell ref="P970:P971"/>
    <mergeCell ref="Q970:Q971"/>
    <mergeCell ref="C970:C972"/>
    <mergeCell ref="D970:D971"/>
    <mergeCell ref="E970:E971"/>
    <mergeCell ref="F970:I970"/>
    <mergeCell ref="J970:J971"/>
    <mergeCell ref="K970:K971"/>
    <mergeCell ref="N1046:N1047"/>
    <mergeCell ref="O1046:O1047"/>
    <mergeCell ref="P1046:P1047"/>
    <mergeCell ref="Q1046:Q1047"/>
    <mergeCell ref="A1011:A1020"/>
    <mergeCell ref="K998:K999"/>
    <mergeCell ref="L998:L999"/>
    <mergeCell ref="A1021:A1030"/>
    <mergeCell ref="A1031:A1040"/>
    <mergeCell ref="A998:A1000"/>
    <mergeCell ref="B998:B1000"/>
    <mergeCell ref="C998:C1000"/>
    <mergeCell ref="D998:D999"/>
    <mergeCell ref="J998:J999"/>
    <mergeCell ref="O998:O999"/>
    <mergeCell ref="P998:P999"/>
    <mergeCell ref="Q998:Q999"/>
    <mergeCell ref="A1001:A1010"/>
    <mergeCell ref="B1046:B1048"/>
    <mergeCell ref="C1046:C1048"/>
    <mergeCell ref="D1046:D1047"/>
    <mergeCell ref="E1046:E1047"/>
    <mergeCell ref="F1046:I1046"/>
    <mergeCell ref="J1046:J1047"/>
    <mergeCell ref="K1046:K1047"/>
    <mergeCell ref="L1046:L1047"/>
    <mergeCell ref="M1046:M1047"/>
    <mergeCell ref="Q925:Q926"/>
    <mergeCell ref="O925:O926"/>
    <mergeCell ref="A1049:A1058"/>
    <mergeCell ref="E1045:H1045"/>
    <mergeCell ref="E924:H924"/>
    <mergeCell ref="E969:H969"/>
    <mergeCell ref="E997:H997"/>
    <mergeCell ref="E998:E999"/>
    <mergeCell ref="F998:I998"/>
    <mergeCell ref="A923:Q923"/>
    <mergeCell ref="E70:H70"/>
    <mergeCell ref="E884:H884"/>
    <mergeCell ref="A983:A992"/>
    <mergeCell ref="A973:A982"/>
    <mergeCell ref="A928:A937"/>
    <mergeCell ref="A938:A947"/>
    <mergeCell ref="A996:Q996"/>
    <mergeCell ref="M998:M999"/>
    <mergeCell ref="N998:N999"/>
    <mergeCell ref="P925:P926"/>
    <mergeCell ref="A1044:Q1044"/>
    <mergeCell ref="A1046:A1048"/>
    <mergeCell ref="Q1355:Q1356"/>
    <mergeCell ref="A1059:A1068"/>
    <mergeCell ref="A1307:Q1307"/>
    <mergeCell ref="E1308:H1308"/>
    <mergeCell ref="A1309:A1311"/>
    <mergeCell ref="B1309:B1311"/>
    <mergeCell ref="C1309:C1311"/>
    <mergeCell ref="D1309:D1310"/>
    <mergeCell ref="E1309:E1310"/>
    <mergeCell ref="F1309:I1309"/>
    <mergeCell ref="J1309:J1310"/>
    <mergeCell ref="K1309:K1310"/>
    <mergeCell ref="L1309:L1310"/>
    <mergeCell ref="M1309:M1310"/>
    <mergeCell ref="N1309:N1310"/>
    <mergeCell ref="O1309:O1310"/>
    <mergeCell ref="P1309:P1310"/>
    <mergeCell ref="Q1309:Q1310"/>
    <mergeCell ref="A1076:A1085"/>
    <mergeCell ref="A1086:A1095"/>
    <mergeCell ref="A1096:A1105"/>
    <mergeCell ref="A1106:A1115"/>
    <mergeCell ref="A1118:Q1118"/>
    <mergeCell ref="E1119:H1119"/>
    <mergeCell ref="A1358:A1367"/>
    <mergeCell ref="A1368:A1377"/>
    <mergeCell ref="A1378:A1387"/>
    <mergeCell ref="A1388:A1397"/>
    <mergeCell ref="A1312:A1321"/>
    <mergeCell ref="A1322:A1331"/>
    <mergeCell ref="A1332:A1341"/>
    <mergeCell ref="A1342:A1351"/>
    <mergeCell ref="A1353:Q1353"/>
    <mergeCell ref="E1354:H1354"/>
    <mergeCell ref="A1355:A1357"/>
    <mergeCell ref="B1355:B1357"/>
    <mergeCell ref="C1355:C1357"/>
    <mergeCell ref="D1355:D1356"/>
    <mergeCell ref="E1355:E1356"/>
    <mergeCell ref="F1355:I1355"/>
    <mergeCell ref="J1355:J1356"/>
    <mergeCell ref="K1355:K1356"/>
    <mergeCell ref="L1355:L1356"/>
    <mergeCell ref="M1355:M1356"/>
    <mergeCell ref="N1355:N1356"/>
    <mergeCell ref="O1355:O1356"/>
    <mergeCell ref="P1355:P1356"/>
  </mergeCells>
  <phoneticPr fontId="2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2015_lapkritis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2011-05-24T07:22:09Z</cp:lastPrinted>
  <dcterms:created xsi:type="dcterms:W3CDTF">2007-12-03T08:09:16Z</dcterms:created>
  <dcterms:modified xsi:type="dcterms:W3CDTF">2015-12-11T12:28:55Z</dcterms:modified>
</cp:coreProperties>
</file>