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05" windowWidth="19320" windowHeight="6030"/>
  </bookViews>
  <sheets>
    <sheet name="2015 gruodis" sheetId="4" r:id="rId1"/>
  </sheets>
  <definedNames>
    <definedName name="_xlnm.Print_Titles" localSheetId="0">'2015 gruodis'!$3:$3</definedName>
  </definedNames>
  <calcPr calcId="125725"/>
</workbook>
</file>

<file path=xl/calcChain.xml><?xml version="1.0" encoding="utf-8"?>
<calcChain xmlns="http://schemas.openxmlformats.org/spreadsheetml/2006/main">
  <c r="M846" i="4"/>
  <c r="P846" s="1"/>
  <c r="Q846" s="1"/>
  <c r="F846"/>
  <c r="M870"/>
  <c r="O870" s="1"/>
  <c r="F870"/>
  <c r="M879"/>
  <c r="O879" s="1"/>
  <c r="F879"/>
  <c r="M863"/>
  <c r="P863" s="1"/>
  <c r="Q863" s="1"/>
  <c r="F863"/>
  <c r="M803"/>
  <c r="O803" s="1"/>
  <c r="F803"/>
  <c r="M805"/>
  <c r="O805" s="1"/>
  <c r="F805"/>
  <c r="M851"/>
  <c r="O851" s="1"/>
  <c r="F851"/>
  <c r="M653"/>
  <c r="P653" s="1"/>
  <c r="Q653" s="1"/>
  <c r="F653"/>
  <c r="M652"/>
  <c r="O652" s="1"/>
  <c r="F652"/>
  <c r="M669"/>
  <c r="O669" s="1"/>
  <c r="F669"/>
  <c r="M679"/>
  <c r="O679" s="1"/>
  <c r="F679"/>
  <c r="M665"/>
  <c r="P665" s="1"/>
  <c r="Q665" s="1"/>
  <c r="F665"/>
  <c r="M676"/>
  <c r="O676" s="1"/>
  <c r="F676"/>
  <c r="M657"/>
  <c r="P657" s="1"/>
  <c r="Q657" s="1"/>
  <c r="F657"/>
  <c r="M647"/>
  <c r="O647" s="1"/>
  <c r="F647"/>
  <c r="M661"/>
  <c r="P661" s="1"/>
  <c r="Q661" s="1"/>
  <c r="F661"/>
  <c r="M648"/>
  <c r="P648" s="1"/>
  <c r="Q648" s="1"/>
  <c r="F648"/>
  <c r="M382"/>
  <c r="P382" s="1"/>
  <c r="Q382" s="1"/>
  <c r="F382"/>
  <c r="M388"/>
  <c r="O388" s="1"/>
  <c r="F388"/>
  <c r="M383"/>
  <c r="P383" s="1"/>
  <c r="Q383" s="1"/>
  <c r="F383"/>
  <c r="M371"/>
  <c r="O371" s="1"/>
  <c r="F371"/>
  <c r="M381"/>
  <c r="O381" s="1"/>
  <c r="F381"/>
  <c r="M375"/>
  <c r="O375" s="1"/>
  <c r="F375"/>
  <c r="M384"/>
  <c r="P384" s="1"/>
  <c r="Q384" s="1"/>
  <c r="F384"/>
  <c r="M385"/>
  <c r="P385" s="1"/>
  <c r="Q385" s="1"/>
  <c r="F385"/>
  <c r="M369"/>
  <c r="O369" s="1"/>
  <c r="F369"/>
  <c r="M367"/>
  <c r="O367" s="1"/>
  <c r="F367"/>
  <c r="M178"/>
  <c r="P178" s="1"/>
  <c r="Q178" s="1"/>
  <c r="F178"/>
  <c r="M116"/>
  <c r="O116" s="1"/>
  <c r="F116"/>
  <c r="M189"/>
  <c r="P189" s="1"/>
  <c r="Q189" s="1"/>
  <c r="F189"/>
  <c r="M159"/>
  <c r="O159" s="1"/>
  <c r="F159"/>
  <c r="M196"/>
  <c r="P196" s="1"/>
  <c r="Q196" s="1"/>
  <c r="F196"/>
  <c r="M188"/>
  <c r="O188" s="1"/>
  <c r="F188"/>
  <c r="M151"/>
  <c r="P151" s="1"/>
  <c r="Q151" s="1"/>
  <c r="F151"/>
  <c r="M199"/>
  <c r="O199" s="1"/>
  <c r="F199"/>
  <c r="M186"/>
  <c r="P186" s="1"/>
  <c r="Q186" s="1"/>
  <c r="F186"/>
  <c r="M193"/>
  <c r="P193" s="1"/>
  <c r="Q193" s="1"/>
  <c r="F193"/>
  <c r="P870" l="1"/>
  <c r="Q870" s="1"/>
  <c r="P669"/>
  <c r="Q669" s="1"/>
  <c r="P879"/>
  <c r="Q879" s="1"/>
  <c r="P805"/>
  <c r="Q805" s="1"/>
  <c r="P851"/>
  <c r="Q851" s="1"/>
  <c r="P369"/>
  <c r="Q369" s="1"/>
  <c r="P381"/>
  <c r="Q381" s="1"/>
  <c r="P375"/>
  <c r="Q375" s="1"/>
  <c r="O189"/>
  <c r="P367"/>
  <c r="Q367" s="1"/>
  <c r="O657"/>
  <c r="P679"/>
  <c r="Q679" s="1"/>
  <c r="O151"/>
  <c r="P159"/>
  <c r="Q159" s="1"/>
  <c r="O382"/>
  <c r="P647"/>
  <c r="Q647" s="1"/>
  <c r="P199"/>
  <c r="Q199" s="1"/>
  <c r="P388"/>
  <c r="Q388" s="1"/>
  <c r="O193"/>
  <c r="O385"/>
  <c r="O648"/>
  <c r="O846"/>
  <c r="O186"/>
  <c r="P188"/>
  <c r="Q188" s="1"/>
  <c r="O196"/>
  <c r="P116"/>
  <c r="Q116" s="1"/>
  <c r="O178"/>
  <c r="O384"/>
  <c r="P371"/>
  <c r="Q371" s="1"/>
  <c r="O383"/>
  <c r="O661"/>
  <c r="P676"/>
  <c r="Q676" s="1"/>
  <c r="O665"/>
  <c r="P652"/>
  <c r="Q652" s="1"/>
  <c r="O653"/>
  <c r="P803"/>
  <c r="Q803" s="1"/>
  <c r="O863"/>
  <c r="L900" l="1"/>
  <c r="K900"/>
  <c r="F900"/>
  <c r="L830"/>
  <c r="K830"/>
  <c r="F830"/>
  <c r="L813"/>
  <c r="K813"/>
  <c r="F813"/>
  <c r="L819"/>
  <c r="K819"/>
  <c r="F819"/>
  <c r="L793"/>
  <c r="K793"/>
  <c r="F793"/>
  <c r="L778"/>
  <c r="K778"/>
  <c r="F778"/>
  <c r="L770"/>
  <c r="K770"/>
  <c r="F770"/>
  <c r="L759"/>
  <c r="K759"/>
  <c r="F759"/>
  <c r="L753"/>
  <c r="K753"/>
  <c r="F753"/>
  <c r="L742"/>
  <c r="K742"/>
  <c r="F742"/>
  <c r="L598"/>
  <c r="K598"/>
  <c r="F598"/>
  <c r="L589"/>
  <c r="K589"/>
  <c r="F589"/>
  <c r="L577"/>
  <c r="K577"/>
  <c r="F577"/>
  <c r="L572"/>
  <c r="K572"/>
  <c r="F572"/>
  <c r="L541"/>
  <c r="K541"/>
  <c r="F541"/>
  <c r="L525"/>
  <c r="K525"/>
  <c r="F525"/>
  <c r="L528"/>
  <c r="K528"/>
  <c r="F528"/>
  <c r="L513"/>
  <c r="K513"/>
  <c r="F513"/>
  <c r="L506"/>
  <c r="K506"/>
  <c r="F506"/>
  <c r="L499"/>
  <c r="K499"/>
  <c r="F499"/>
  <c r="L339"/>
  <c r="K339"/>
  <c r="F339"/>
  <c r="L334"/>
  <c r="K334"/>
  <c r="F334"/>
  <c r="L330"/>
  <c r="K330"/>
  <c r="F330"/>
  <c r="L323"/>
  <c r="K323"/>
  <c r="F323"/>
  <c r="L309"/>
  <c r="K309"/>
  <c r="F309"/>
  <c r="L304"/>
  <c r="K304"/>
  <c r="F304"/>
  <c r="L307"/>
  <c r="K307"/>
  <c r="F307"/>
  <c r="L291"/>
  <c r="K291"/>
  <c r="F291"/>
  <c r="L285"/>
  <c r="K285"/>
  <c r="F285"/>
  <c r="L276"/>
  <c r="K276"/>
  <c r="F276"/>
  <c r="L182"/>
  <c r="K182"/>
  <c r="F182"/>
  <c r="L169"/>
  <c r="K169"/>
  <c r="F169"/>
  <c r="L162"/>
  <c r="K162"/>
  <c r="F162"/>
  <c r="L147"/>
  <c r="K147"/>
  <c r="F147"/>
  <c r="L142"/>
  <c r="K142"/>
  <c r="F142"/>
  <c r="L114"/>
  <c r="K114"/>
  <c r="F114"/>
  <c r="L88"/>
  <c r="K88"/>
  <c r="F88"/>
  <c r="L84"/>
  <c r="K84"/>
  <c r="F84"/>
  <c r="L62"/>
  <c r="K62"/>
  <c r="F62"/>
  <c r="L48"/>
  <c r="K48"/>
  <c r="F48"/>
  <c r="M220"/>
  <c r="P220" s="1"/>
  <c r="Q220" s="1"/>
  <c r="M211"/>
  <c r="P211" s="1"/>
  <c r="Q211" s="1"/>
  <c r="M869"/>
  <c r="P869" s="1"/>
  <c r="Q869" s="1"/>
  <c r="M853"/>
  <c r="O853" s="1"/>
  <c r="M838"/>
  <c r="P838" s="1"/>
  <c r="Q838" s="1"/>
  <c r="M824"/>
  <c r="P824" s="1"/>
  <c r="Q824" s="1"/>
  <c r="M823"/>
  <c r="O823" s="1"/>
  <c r="M807"/>
  <c r="P807" s="1"/>
  <c r="Q807" s="1"/>
  <c r="M801"/>
  <c r="P801" s="1"/>
  <c r="Q801" s="1"/>
  <c r="M792"/>
  <c r="O792" s="1"/>
  <c r="M776"/>
  <c r="P776" s="1"/>
  <c r="Q776" s="1"/>
  <c r="M772"/>
  <c r="O772" s="1"/>
  <c r="M584"/>
  <c r="P584" s="1"/>
  <c r="Q584" s="1"/>
  <c r="M583"/>
  <c r="O583" s="1"/>
  <c r="M580"/>
  <c r="P580" s="1"/>
  <c r="Q580" s="1"/>
  <c r="M578"/>
  <c r="O578" s="1"/>
  <c r="M576"/>
  <c r="P576" s="1"/>
  <c r="Q576" s="1"/>
  <c r="M568"/>
  <c r="O568" s="1"/>
  <c r="M565"/>
  <c r="P565" s="1"/>
  <c r="Q565" s="1"/>
  <c r="M556"/>
  <c r="O556" s="1"/>
  <c r="M554"/>
  <c r="P554" s="1"/>
  <c r="Q554" s="1"/>
  <c r="M538"/>
  <c r="O538" s="1"/>
  <c r="M360"/>
  <c r="P360" s="1"/>
  <c r="Q360" s="1"/>
  <c r="M351"/>
  <c r="O351" s="1"/>
  <c r="M352"/>
  <c r="P352" s="1"/>
  <c r="Q352" s="1"/>
  <c r="M347"/>
  <c r="O347" s="1"/>
  <c r="M342"/>
  <c r="P342" s="1"/>
  <c r="Q342" s="1"/>
  <c r="M340"/>
  <c r="O340" s="1"/>
  <c r="M335"/>
  <c r="P335" s="1"/>
  <c r="Q335" s="1"/>
  <c r="M318"/>
  <c r="O318" s="1"/>
  <c r="M314"/>
  <c r="P314" s="1"/>
  <c r="Q314" s="1"/>
  <c r="M253"/>
  <c r="O253" s="1"/>
  <c r="M88" l="1"/>
  <c r="P88" s="1"/>
  <c r="Q88" s="1"/>
  <c r="M162"/>
  <c r="P162" s="1"/>
  <c r="Q162" s="1"/>
  <c r="M334"/>
  <c r="O334" s="1"/>
  <c r="M572"/>
  <c r="M770"/>
  <c r="P770" s="1"/>
  <c r="Q770" s="1"/>
  <c r="M589"/>
  <c r="M285"/>
  <c r="P285" s="1"/>
  <c r="Q285" s="1"/>
  <c r="M309"/>
  <c r="P309" s="1"/>
  <c r="Q309" s="1"/>
  <c r="M339"/>
  <c r="P339" s="1"/>
  <c r="Q339" s="1"/>
  <c r="M778"/>
  <c r="M528"/>
  <c r="P528" s="1"/>
  <c r="Q528" s="1"/>
  <c r="M577"/>
  <c r="P577" s="1"/>
  <c r="Q577" s="1"/>
  <c r="M291"/>
  <c r="P291" s="1"/>
  <c r="Q291" s="1"/>
  <c r="M499"/>
  <c r="P499" s="1"/>
  <c r="Q499" s="1"/>
  <c r="M819"/>
  <c r="P819" s="1"/>
  <c r="Q819" s="1"/>
  <c r="M62"/>
  <c r="P62" s="1"/>
  <c r="Q62" s="1"/>
  <c r="M182"/>
  <c r="O182" s="1"/>
  <c r="M276"/>
  <c r="O276" s="1"/>
  <c r="M753"/>
  <c r="P753" s="1"/>
  <c r="Q753" s="1"/>
  <c r="M793"/>
  <c r="P793" s="1"/>
  <c r="Q793" s="1"/>
  <c r="M900"/>
  <c r="P900" s="1"/>
  <c r="Q900" s="1"/>
  <c r="M114"/>
  <c r="O114" s="1"/>
  <c r="M169"/>
  <c r="O169" s="1"/>
  <c r="M307"/>
  <c r="O307" s="1"/>
  <c r="M330"/>
  <c r="O330" s="1"/>
  <c r="M541"/>
  <c r="P541" s="1"/>
  <c r="Q541" s="1"/>
  <c r="M304"/>
  <c r="O304" s="1"/>
  <c r="M525"/>
  <c r="O525" s="1"/>
  <c r="M598"/>
  <c r="O598" s="1"/>
  <c r="M742"/>
  <c r="P742" s="1"/>
  <c r="Q742" s="1"/>
  <c r="M84"/>
  <c r="O84" s="1"/>
  <c r="M48"/>
  <c r="O48" s="1"/>
  <c r="M142"/>
  <c r="O142" s="1"/>
  <c r="M147"/>
  <c r="P147" s="1"/>
  <c r="Q147" s="1"/>
  <c r="M323"/>
  <c r="O323" s="1"/>
  <c r="M506"/>
  <c r="O506" s="1"/>
  <c r="M513"/>
  <c r="P513" s="1"/>
  <c r="Q513" s="1"/>
  <c r="M759"/>
  <c r="P759" s="1"/>
  <c r="Q759" s="1"/>
  <c r="M813"/>
  <c r="O813" s="1"/>
  <c r="M830"/>
  <c r="P830" s="1"/>
  <c r="Q830" s="1"/>
  <c r="P114"/>
  <c r="Q114" s="1"/>
  <c r="P182"/>
  <c r="Q182" s="1"/>
  <c r="P276"/>
  <c r="Q276" s="1"/>
  <c r="P572"/>
  <c r="Q572" s="1"/>
  <c r="O572"/>
  <c r="O819"/>
  <c r="P84"/>
  <c r="Q84" s="1"/>
  <c r="O291"/>
  <c r="P334"/>
  <c r="Q334" s="1"/>
  <c r="P589"/>
  <c r="Q589" s="1"/>
  <c r="O589"/>
  <c r="O770"/>
  <c r="P778"/>
  <c r="Q778" s="1"/>
  <c r="O778"/>
  <c r="P323"/>
  <c r="Q323" s="1"/>
  <c r="O88"/>
  <c r="O162"/>
  <c r="O285"/>
  <c r="O309"/>
  <c r="O577"/>
  <c r="O211"/>
  <c r="O220"/>
  <c r="O314"/>
  <c r="O335"/>
  <c r="O342"/>
  <c r="O352"/>
  <c r="O360"/>
  <c r="O554"/>
  <c r="O565"/>
  <c r="O576"/>
  <c r="O580"/>
  <c r="O584"/>
  <c r="O776"/>
  <c r="O801"/>
  <c r="O807"/>
  <c r="O824"/>
  <c r="O838"/>
  <c r="O869"/>
  <c r="P253"/>
  <c r="Q253" s="1"/>
  <c r="P318"/>
  <c r="Q318" s="1"/>
  <c r="P340"/>
  <c r="Q340" s="1"/>
  <c r="P347"/>
  <c r="Q347" s="1"/>
  <c r="P351"/>
  <c r="Q351" s="1"/>
  <c r="P538"/>
  <c r="Q538" s="1"/>
  <c r="P556"/>
  <c r="Q556" s="1"/>
  <c r="P568"/>
  <c r="Q568" s="1"/>
  <c r="P578"/>
  <c r="Q578" s="1"/>
  <c r="P583"/>
  <c r="Q583" s="1"/>
  <c r="P772"/>
  <c r="Q772" s="1"/>
  <c r="P792"/>
  <c r="Q792" s="1"/>
  <c r="P823"/>
  <c r="Q823" s="1"/>
  <c r="P853"/>
  <c r="Q853" s="1"/>
  <c r="P304" l="1"/>
  <c r="Q304" s="1"/>
  <c r="P330"/>
  <c r="Q330" s="1"/>
  <c r="O339"/>
  <c r="P813"/>
  <c r="Q813" s="1"/>
  <c r="O900"/>
  <c r="P525"/>
  <c r="Q525" s="1"/>
  <c r="O499"/>
  <c r="O528"/>
  <c r="P506"/>
  <c r="Q506" s="1"/>
  <c r="O541"/>
  <c r="O62"/>
  <c r="O742"/>
  <c r="P307"/>
  <c r="Q307" s="1"/>
  <c r="O793"/>
  <c r="P142"/>
  <c r="Q142" s="1"/>
  <c r="P598"/>
  <c r="Q598" s="1"/>
  <c r="P169"/>
  <c r="Q169" s="1"/>
  <c r="O753"/>
  <c r="O830"/>
  <c r="O513"/>
  <c r="P48"/>
  <c r="Q48" s="1"/>
  <c r="O759"/>
  <c r="O147"/>
  <c r="M903"/>
  <c r="P903" s="1"/>
  <c r="Q903" s="1"/>
  <c r="F903"/>
  <c r="M875"/>
  <c r="O875" s="1"/>
  <c r="F875"/>
  <c r="M751"/>
  <c r="O751" s="1"/>
  <c r="F751"/>
  <c r="M728"/>
  <c r="P728" s="1"/>
  <c r="Q728" s="1"/>
  <c r="F728"/>
  <c r="M623"/>
  <c r="P623" s="1"/>
  <c r="Q623" s="1"/>
  <c r="F623"/>
  <c r="M461"/>
  <c r="P461" s="1"/>
  <c r="Q461" s="1"/>
  <c r="F461"/>
  <c r="M421"/>
  <c r="O421" s="1"/>
  <c r="F421"/>
  <c r="M413"/>
  <c r="P413" s="1"/>
  <c r="Q413" s="1"/>
  <c r="F413"/>
  <c r="M411"/>
  <c r="P411" s="1"/>
  <c r="Q411" s="1"/>
  <c r="F411"/>
  <c r="M409"/>
  <c r="P409" s="1"/>
  <c r="Q409" s="1"/>
  <c r="F409"/>
  <c r="M296"/>
  <c r="P296" s="1"/>
  <c r="Q296" s="1"/>
  <c r="F296"/>
  <c r="M287"/>
  <c r="O287" s="1"/>
  <c r="F287"/>
  <c r="M272"/>
  <c r="O272" s="1"/>
  <c r="F272"/>
  <c r="M132"/>
  <c r="P132" s="1"/>
  <c r="Q132" s="1"/>
  <c r="F132"/>
  <c r="M127"/>
  <c r="P127" s="1"/>
  <c r="Q127" s="1"/>
  <c r="F127"/>
  <c r="M99"/>
  <c r="P99" s="1"/>
  <c r="Q99" s="1"/>
  <c r="F99"/>
  <c r="M57"/>
  <c r="O57" s="1"/>
  <c r="F57"/>
  <c r="M25"/>
  <c r="P25" s="1"/>
  <c r="Q25" s="1"/>
  <c r="F25"/>
  <c r="M18"/>
  <c r="P18" s="1"/>
  <c r="Q18" s="1"/>
  <c r="F18"/>
  <c r="M15"/>
  <c r="P15" s="1"/>
  <c r="Q15" s="1"/>
  <c r="F15"/>
  <c r="M13"/>
  <c r="O13" s="1"/>
  <c r="F13"/>
  <c r="M895"/>
  <c r="P895" s="1"/>
  <c r="Q895" s="1"/>
  <c r="I895"/>
  <c r="M893"/>
  <c r="P893" s="1"/>
  <c r="Q893" s="1"/>
  <c r="I893"/>
  <c r="M883"/>
  <c r="O883" s="1"/>
  <c r="I883"/>
  <c r="M874"/>
  <c r="P874" s="1"/>
  <c r="Q874" s="1"/>
  <c r="I874"/>
  <c r="M872"/>
  <c r="P872" s="1"/>
  <c r="Q872" s="1"/>
  <c r="I872"/>
  <c r="M849"/>
  <c r="O849" s="1"/>
  <c r="I849"/>
  <c r="M833"/>
  <c r="O833" s="1"/>
  <c r="I833"/>
  <c r="M809"/>
  <c r="P809" s="1"/>
  <c r="Q809" s="1"/>
  <c r="I809"/>
  <c r="M789"/>
  <c r="P789" s="1"/>
  <c r="Q789" s="1"/>
  <c r="I789"/>
  <c r="M788"/>
  <c r="P788" s="1"/>
  <c r="Q788" s="1"/>
  <c r="I788"/>
  <c r="M782"/>
  <c r="O782" s="1"/>
  <c r="I782"/>
  <c r="M691"/>
  <c r="P691" s="1"/>
  <c r="Q691" s="1"/>
  <c r="I691"/>
  <c r="M689"/>
  <c r="P689" s="1"/>
  <c r="Q689" s="1"/>
  <c r="I689"/>
  <c r="M684"/>
  <c r="P684" s="1"/>
  <c r="Q684" s="1"/>
  <c r="I684"/>
  <c r="M680"/>
  <c r="O680" s="1"/>
  <c r="I680"/>
  <c r="M677"/>
  <c r="P677" s="1"/>
  <c r="Q677" s="1"/>
  <c r="I677"/>
  <c r="M672"/>
  <c r="P672" s="1"/>
  <c r="Q672" s="1"/>
  <c r="I672"/>
  <c r="M666"/>
  <c r="P666" s="1"/>
  <c r="Q666" s="1"/>
  <c r="M650"/>
  <c r="O650" s="1"/>
  <c r="M646"/>
  <c r="P646" s="1"/>
  <c r="Q646" s="1"/>
  <c r="M274"/>
  <c r="P274" s="1"/>
  <c r="Q274" s="1"/>
  <c r="M266"/>
  <c r="P266" s="1"/>
  <c r="Q266" s="1"/>
  <c r="M261"/>
  <c r="O261" s="1"/>
  <c r="M258"/>
  <c r="P258" s="1"/>
  <c r="Q258" s="1"/>
  <c r="M257"/>
  <c r="P257" s="1"/>
  <c r="Q257" s="1"/>
  <c r="M247"/>
  <c r="P247" s="1"/>
  <c r="Q247" s="1"/>
  <c r="M241"/>
  <c r="O241" s="1"/>
  <c r="M237"/>
  <c r="P237" s="1"/>
  <c r="Q237" s="1"/>
  <c r="M234"/>
  <c r="P234" s="1"/>
  <c r="Q234" s="1"/>
  <c r="M231"/>
  <c r="P231" s="1"/>
  <c r="Q231" s="1"/>
  <c r="M96"/>
  <c r="O96" s="1"/>
  <c r="I96"/>
  <c r="M89"/>
  <c r="O89" s="1"/>
  <c r="I89"/>
  <c r="M78"/>
  <c r="P78" s="1"/>
  <c r="Q78" s="1"/>
  <c r="I78"/>
  <c r="M71"/>
  <c r="P71" s="1"/>
  <c r="Q71" s="1"/>
  <c r="I71"/>
  <c r="M66"/>
  <c r="P66" s="1"/>
  <c r="Q66" s="1"/>
  <c r="I66"/>
  <c r="M64"/>
  <c r="O64" s="1"/>
  <c r="I64"/>
  <c r="M52"/>
  <c r="P52" s="1"/>
  <c r="Q52" s="1"/>
  <c r="I52"/>
  <c r="M45"/>
  <c r="O45" s="1"/>
  <c r="I45"/>
  <c r="M39"/>
  <c r="P39" s="1"/>
  <c r="Q39" s="1"/>
  <c r="I39"/>
  <c r="M35"/>
  <c r="O35" s="1"/>
  <c r="I35"/>
  <c r="M741"/>
  <c r="P741" s="1"/>
  <c r="Q741" s="1"/>
  <c r="M402"/>
  <c r="P402" s="1"/>
  <c r="Q402" s="1"/>
  <c r="M701"/>
  <c r="P701" s="1"/>
  <c r="Q701" s="1"/>
  <c r="M695"/>
  <c r="P695" s="1"/>
  <c r="Q695" s="1"/>
  <c r="M698"/>
  <c r="P698" s="1"/>
  <c r="Q698" s="1"/>
  <c r="M404"/>
  <c r="P404" s="1"/>
  <c r="Q404" s="1"/>
  <c r="M243"/>
  <c r="P243" s="1"/>
  <c r="Q243" s="1"/>
  <c r="M696"/>
  <c r="P696" s="1"/>
  <c r="Q696" s="1"/>
  <c r="M767"/>
  <c r="P767" s="1"/>
  <c r="Q767" s="1"/>
  <c r="M403"/>
  <c r="P403" s="1"/>
  <c r="Q403" s="1"/>
  <c r="M606"/>
  <c r="P606" s="1"/>
  <c r="Q606" s="1"/>
  <c r="M487"/>
  <c r="P487" s="1"/>
  <c r="Q487" s="1"/>
  <c r="M429"/>
  <c r="P429" s="1"/>
  <c r="Q429" s="1"/>
  <c r="M438"/>
  <c r="P438" s="1"/>
  <c r="Q438" s="1"/>
  <c r="M416"/>
  <c r="P416" s="1"/>
  <c r="Q416" s="1"/>
  <c r="M489"/>
  <c r="P489" s="1"/>
  <c r="Q489" s="1"/>
  <c r="M419"/>
  <c r="P419" s="1"/>
  <c r="Q419" s="1"/>
  <c r="M417"/>
  <c r="P417" s="1"/>
  <c r="Q417" s="1"/>
  <c r="M430"/>
  <c r="P430" s="1"/>
  <c r="Q430" s="1"/>
  <c r="M426"/>
  <c r="P426" s="1"/>
  <c r="Q426" s="1"/>
  <c r="O788" l="1"/>
  <c r="O99"/>
  <c r="P89"/>
  <c r="Q89" s="1"/>
  <c r="O66"/>
  <c r="P650"/>
  <c r="Q650" s="1"/>
  <c r="P680"/>
  <c r="Q680" s="1"/>
  <c r="P241"/>
  <c r="Q241" s="1"/>
  <c r="O258"/>
  <c r="P13"/>
  <c r="Q13" s="1"/>
  <c r="P875"/>
  <c r="Q875" s="1"/>
  <c r="P849"/>
  <c r="Q849" s="1"/>
  <c r="P751"/>
  <c r="Q751" s="1"/>
  <c r="P96"/>
  <c r="Q96" s="1"/>
  <c r="O237"/>
  <c r="P261"/>
  <c r="Q261" s="1"/>
  <c r="O646"/>
  <c r="P833"/>
  <c r="Q833" s="1"/>
  <c r="P272"/>
  <c r="Q272" s="1"/>
  <c r="O461"/>
  <c r="P35"/>
  <c r="Q35" s="1"/>
  <c r="P287"/>
  <c r="Q287" s="1"/>
  <c r="O39"/>
  <c r="P64"/>
  <c r="Q64" s="1"/>
  <c r="O234"/>
  <c r="O257"/>
  <c r="O274"/>
  <c r="O684"/>
  <c r="P782"/>
  <c r="Q782" s="1"/>
  <c r="O15"/>
  <c r="P57"/>
  <c r="Q57" s="1"/>
  <c r="O409"/>
  <c r="P421"/>
  <c r="Q421" s="1"/>
  <c r="O231"/>
  <c r="O247"/>
  <c r="O266"/>
  <c r="O666"/>
  <c r="O893"/>
  <c r="P883"/>
  <c r="Q883" s="1"/>
  <c r="O903"/>
  <c r="O728"/>
  <c r="O411"/>
  <c r="O623"/>
  <c r="O413"/>
  <c r="O296"/>
  <c r="O18"/>
  <c r="O127"/>
  <c r="O25"/>
  <c r="O132"/>
  <c r="O672"/>
  <c r="O689"/>
  <c r="O789"/>
  <c r="O872"/>
  <c r="O895"/>
  <c r="P45"/>
  <c r="Q45" s="1"/>
  <c r="O71"/>
  <c r="O52"/>
  <c r="O78"/>
  <c r="O677"/>
  <c r="O691"/>
  <c r="O809"/>
  <c r="O874"/>
  <c r="O426"/>
  <c r="O430"/>
  <c r="O417"/>
  <c r="O419"/>
  <c r="O489"/>
  <c r="O416"/>
  <c r="O438"/>
  <c r="O429"/>
  <c r="O487"/>
  <c r="O606"/>
  <c r="O403"/>
  <c r="O767"/>
  <c r="O696"/>
  <c r="O243"/>
  <c r="O404"/>
  <c r="O698"/>
  <c r="O695"/>
  <c r="O701"/>
  <c r="O402"/>
  <c r="O741"/>
  <c r="M816" l="1"/>
  <c r="P816" s="1"/>
  <c r="Q816" s="1"/>
  <c r="M844"/>
  <c r="P844" s="1"/>
  <c r="Q844" s="1"/>
  <c r="M845"/>
  <c r="P845" s="1"/>
  <c r="Q845" s="1"/>
  <c r="M855"/>
  <c r="P855" s="1"/>
  <c r="Q855" s="1"/>
  <c r="M858"/>
  <c r="P858" s="1"/>
  <c r="Q858" s="1"/>
  <c r="M862"/>
  <c r="P862" s="1"/>
  <c r="Q862" s="1"/>
  <c r="M866"/>
  <c r="P866" s="1"/>
  <c r="Q866" s="1"/>
  <c r="M885"/>
  <c r="P885" s="1"/>
  <c r="Q885" s="1"/>
  <c r="M899"/>
  <c r="P899" s="1"/>
  <c r="Q899" s="1"/>
  <c r="M682"/>
  <c r="P682" s="1"/>
  <c r="Q682" s="1"/>
  <c r="M688"/>
  <c r="P688" s="1"/>
  <c r="Q688" s="1"/>
  <c r="M687"/>
  <c r="P687" s="1"/>
  <c r="Q687" s="1"/>
  <c r="M690"/>
  <c r="P690" s="1"/>
  <c r="Q690" s="1"/>
  <c r="M692"/>
  <c r="P692" s="1"/>
  <c r="Q692" s="1"/>
  <c r="M780"/>
  <c r="P780" s="1"/>
  <c r="Q780" s="1"/>
  <c r="M787"/>
  <c r="P787" s="1"/>
  <c r="Q787" s="1"/>
  <c r="M810"/>
  <c r="P810" s="1"/>
  <c r="Q810" s="1"/>
  <c r="M812"/>
  <c r="P812" s="1"/>
  <c r="Q812" s="1"/>
  <c r="M529"/>
  <c r="P529" s="1"/>
  <c r="Q529" s="1"/>
  <c r="M524"/>
  <c r="P524" s="1"/>
  <c r="Q524" s="1"/>
  <c r="M518"/>
  <c r="P518" s="1"/>
  <c r="Q518" s="1"/>
  <c r="M516"/>
  <c r="P516" s="1"/>
  <c r="Q516" s="1"/>
  <c r="M469"/>
  <c r="P469" s="1"/>
  <c r="Q469" s="1"/>
  <c r="M467"/>
  <c r="P467" s="1"/>
  <c r="Q467" s="1"/>
  <c r="M452"/>
  <c r="P452" s="1"/>
  <c r="Q452" s="1"/>
  <c r="M387"/>
  <c r="P387" s="1"/>
  <c r="Q387" s="1"/>
  <c r="M378"/>
  <c r="P378" s="1"/>
  <c r="Q378" s="1"/>
  <c r="M386"/>
  <c r="P386" s="1"/>
  <c r="Q386" s="1"/>
  <c r="M219"/>
  <c r="P219" s="1"/>
  <c r="Q219" s="1"/>
  <c r="M195"/>
  <c r="P195" s="1"/>
  <c r="Q195" s="1"/>
  <c r="M176"/>
  <c r="P176" s="1"/>
  <c r="Q176" s="1"/>
  <c r="M136"/>
  <c r="P136" s="1"/>
  <c r="Q136" s="1"/>
  <c r="M63"/>
  <c r="P63" s="1"/>
  <c r="Q63" s="1"/>
  <c r="M806"/>
  <c r="P806" s="1"/>
  <c r="Q806" s="1"/>
  <c r="F806"/>
  <c r="M775"/>
  <c r="O775" s="1"/>
  <c r="F775"/>
  <c r="M821"/>
  <c r="O821" s="1"/>
  <c r="F821"/>
  <c r="M868"/>
  <c r="P868" s="1"/>
  <c r="Q868" s="1"/>
  <c r="F868"/>
  <c r="M790"/>
  <c r="P790" s="1"/>
  <c r="Q790" s="1"/>
  <c r="F790"/>
  <c r="M457"/>
  <c r="P457" s="1"/>
  <c r="Q457" s="1"/>
  <c r="F457"/>
  <c r="M514"/>
  <c r="P514" s="1"/>
  <c r="Q514" s="1"/>
  <c r="F514"/>
  <c r="M631"/>
  <c r="O631" s="1"/>
  <c r="F631"/>
  <c r="M549"/>
  <c r="P549" s="1"/>
  <c r="Q549" s="1"/>
  <c r="F549"/>
  <c r="M615"/>
  <c r="P615" s="1"/>
  <c r="Q615" s="1"/>
  <c r="F615"/>
  <c r="M601"/>
  <c r="O601" s="1"/>
  <c r="F601"/>
  <c r="M614"/>
  <c r="O614" s="1"/>
  <c r="F614"/>
  <c r="M643"/>
  <c r="P643" s="1"/>
  <c r="Q643" s="1"/>
  <c r="F643"/>
  <c r="M362"/>
  <c r="P362" s="1"/>
  <c r="Q362" s="1"/>
  <c r="F362"/>
  <c r="M365"/>
  <c r="P365" s="1"/>
  <c r="Q365" s="1"/>
  <c r="F365"/>
  <c r="M364"/>
  <c r="O364" s="1"/>
  <c r="F364"/>
  <c r="M328"/>
  <c r="P328" s="1"/>
  <c r="Q328" s="1"/>
  <c r="F328"/>
  <c r="M368"/>
  <c r="P368" s="1"/>
  <c r="Q368" s="1"/>
  <c r="F368"/>
  <c r="M526"/>
  <c r="P526" s="1"/>
  <c r="Q526" s="1"/>
  <c r="F526"/>
  <c r="M302"/>
  <c r="O302" s="1"/>
  <c r="F302"/>
  <c r="M389"/>
  <c r="P389" s="1"/>
  <c r="Q389" s="1"/>
  <c r="F389"/>
  <c r="M177"/>
  <c r="P177" s="1"/>
  <c r="Q177" s="1"/>
  <c r="F177"/>
  <c r="M181"/>
  <c r="P181" s="1"/>
  <c r="Q181" s="1"/>
  <c r="F181"/>
  <c r="M130"/>
  <c r="O130" s="1"/>
  <c r="F130"/>
  <c r="M145"/>
  <c r="P145" s="1"/>
  <c r="Q145" s="1"/>
  <c r="F145"/>
  <c r="M208"/>
  <c r="P208" s="1"/>
  <c r="Q208" s="1"/>
  <c r="F208"/>
  <c r="M179"/>
  <c r="O179" s="1"/>
  <c r="F179"/>
  <c r="M144"/>
  <c r="O144" s="1"/>
  <c r="F144"/>
  <c r="M324"/>
  <c r="P324" s="1"/>
  <c r="Q324" s="1"/>
  <c r="F324"/>
  <c r="P614" l="1"/>
  <c r="Q614" s="1"/>
  <c r="P821"/>
  <c r="Q821" s="1"/>
  <c r="O365"/>
  <c r="P144"/>
  <c r="Q144" s="1"/>
  <c r="O526"/>
  <c r="P179"/>
  <c r="Q179" s="1"/>
  <c r="P364"/>
  <c r="Q364" s="1"/>
  <c r="P601"/>
  <c r="Q601" s="1"/>
  <c r="P775"/>
  <c r="Q775" s="1"/>
  <c r="O181"/>
  <c r="P302"/>
  <c r="Q302" s="1"/>
  <c r="O514"/>
  <c r="P130"/>
  <c r="Q130" s="1"/>
  <c r="P631"/>
  <c r="Q631" s="1"/>
  <c r="O812"/>
  <c r="O810"/>
  <c r="O787"/>
  <c r="O780"/>
  <c r="O692"/>
  <c r="O690"/>
  <c r="O687"/>
  <c r="O688"/>
  <c r="O682"/>
  <c r="O899"/>
  <c r="O885"/>
  <c r="O866"/>
  <c r="O862"/>
  <c r="O858"/>
  <c r="O855"/>
  <c r="O845"/>
  <c r="O844"/>
  <c r="O816"/>
  <c r="O378"/>
  <c r="O387"/>
  <c r="O452"/>
  <c r="O467"/>
  <c r="O469"/>
  <c r="O516"/>
  <c r="O518"/>
  <c r="O524"/>
  <c r="O529"/>
  <c r="O63"/>
  <c r="O136"/>
  <c r="O176"/>
  <c r="O195"/>
  <c r="O219"/>
  <c r="O386"/>
  <c r="O790"/>
  <c r="O806"/>
  <c r="O868"/>
  <c r="O615"/>
  <c r="O457"/>
  <c r="O643"/>
  <c r="O549"/>
  <c r="O368"/>
  <c r="O362"/>
  <c r="O389"/>
  <c r="O328"/>
  <c r="O208"/>
  <c r="O177"/>
  <c r="O324"/>
  <c r="O145"/>
  <c r="L856"/>
  <c r="K856"/>
  <c r="L835"/>
  <c r="K835"/>
  <c r="L834"/>
  <c r="K834"/>
  <c r="L825"/>
  <c r="K825"/>
  <c r="L815"/>
  <c r="K815"/>
  <c r="L814"/>
  <c r="K814"/>
  <c r="L802"/>
  <c r="K802"/>
  <c r="L800"/>
  <c r="K800"/>
  <c r="L798"/>
  <c r="K798"/>
  <c r="M798" s="1"/>
  <c r="L794"/>
  <c r="K794"/>
  <c r="L476"/>
  <c r="K476"/>
  <c r="L474"/>
  <c r="K474"/>
  <c r="L472"/>
  <c r="K472"/>
  <c r="L464"/>
  <c r="K464"/>
  <c r="L450"/>
  <c r="K450"/>
  <c r="L447"/>
  <c r="K447"/>
  <c r="L445"/>
  <c r="K445"/>
  <c r="L444"/>
  <c r="K444"/>
  <c r="L441"/>
  <c r="K441"/>
  <c r="L440"/>
  <c r="K440"/>
  <c r="L374"/>
  <c r="K374"/>
  <c r="L372"/>
  <c r="K372"/>
  <c r="L363"/>
  <c r="K363"/>
  <c r="L356"/>
  <c r="K356"/>
  <c r="L355"/>
  <c r="K355"/>
  <c r="L353"/>
  <c r="K353"/>
  <c r="L343"/>
  <c r="K343"/>
  <c r="L338"/>
  <c r="K338"/>
  <c r="L305"/>
  <c r="K305"/>
  <c r="L271"/>
  <c r="K271"/>
  <c r="L317"/>
  <c r="K317"/>
  <c r="L213"/>
  <c r="K213"/>
  <c r="L207"/>
  <c r="K207"/>
  <c r="L168"/>
  <c r="K168"/>
  <c r="L148"/>
  <c r="K148"/>
  <c r="L124"/>
  <c r="K124"/>
  <c r="M124" s="1"/>
  <c r="O124" s="1"/>
  <c r="L103"/>
  <c r="K103"/>
  <c r="L98"/>
  <c r="K98"/>
  <c r="L68"/>
  <c r="K68"/>
  <c r="L36"/>
  <c r="K36"/>
  <c r="M305" l="1"/>
  <c r="P305" s="1"/>
  <c r="Q305" s="1"/>
  <c r="M213"/>
  <c r="O213" s="1"/>
  <c r="M338"/>
  <c r="O338" s="1"/>
  <c r="M356"/>
  <c r="O356" s="1"/>
  <c r="M474"/>
  <c r="O474" s="1"/>
  <c r="M343"/>
  <c r="P343" s="1"/>
  <c r="Q343" s="1"/>
  <c r="M363"/>
  <c r="P363" s="1"/>
  <c r="Q363" s="1"/>
  <c r="M374"/>
  <c r="P374" s="1"/>
  <c r="Q374" s="1"/>
  <c r="M441"/>
  <c r="P441" s="1"/>
  <c r="Q441" s="1"/>
  <c r="M450"/>
  <c r="P450" s="1"/>
  <c r="Q450" s="1"/>
  <c r="M472"/>
  <c r="P472" s="1"/>
  <c r="Q472" s="1"/>
  <c r="M476"/>
  <c r="P476" s="1"/>
  <c r="Q476" s="1"/>
  <c r="M68"/>
  <c r="P68" s="1"/>
  <c r="Q68" s="1"/>
  <c r="M814"/>
  <c r="O814" s="1"/>
  <c r="M825"/>
  <c r="O825" s="1"/>
  <c r="M36"/>
  <c r="O36" s="1"/>
  <c r="M207"/>
  <c r="P207" s="1"/>
  <c r="Q207" s="1"/>
  <c r="M317"/>
  <c r="P317" s="1"/>
  <c r="Q317" s="1"/>
  <c r="M834"/>
  <c r="O834" s="1"/>
  <c r="M856"/>
  <c r="M355"/>
  <c r="P355" s="1"/>
  <c r="Q355" s="1"/>
  <c r="M815"/>
  <c r="O815" s="1"/>
  <c r="M445"/>
  <c r="P445" s="1"/>
  <c r="Q445" s="1"/>
  <c r="M103"/>
  <c r="P103" s="1"/>
  <c r="Q103" s="1"/>
  <c r="M148"/>
  <c r="P148" s="1"/>
  <c r="Q148" s="1"/>
  <c r="M440"/>
  <c r="O440" s="1"/>
  <c r="M447"/>
  <c r="O447" s="1"/>
  <c r="M802"/>
  <c r="O802" s="1"/>
  <c r="P814"/>
  <c r="Q814" s="1"/>
  <c r="M98"/>
  <c r="O98" s="1"/>
  <c r="M271"/>
  <c r="O271" s="1"/>
  <c r="M372"/>
  <c r="O372" s="1"/>
  <c r="M464"/>
  <c r="O464" s="1"/>
  <c r="M800"/>
  <c r="O800" s="1"/>
  <c r="M835"/>
  <c r="M168"/>
  <c r="O168" s="1"/>
  <c r="M353"/>
  <c r="O353" s="1"/>
  <c r="M444"/>
  <c r="O444" s="1"/>
  <c r="M794"/>
  <c r="P474"/>
  <c r="Q474" s="1"/>
  <c r="O476"/>
  <c r="P802"/>
  <c r="Q802" s="1"/>
  <c r="P124"/>
  <c r="Q124" s="1"/>
  <c r="P213"/>
  <c r="Q213" s="1"/>
  <c r="P338"/>
  <c r="Q338" s="1"/>
  <c r="P356"/>
  <c r="Q356" s="1"/>
  <c r="O317"/>
  <c r="O305"/>
  <c r="O343"/>
  <c r="O374"/>
  <c r="O472"/>
  <c r="P798"/>
  <c r="Q798" s="1"/>
  <c r="O798"/>
  <c r="P815"/>
  <c r="Q815" s="1"/>
  <c r="O856"/>
  <c r="P856"/>
  <c r="Q856" s="1"/>
  <c r="P98" l="1"/>
  <c r="Q98" s="1"/>
  <c r="P800"/>
  <c r="Q800" s="1"/>
  <c r="P834"/>
  <c r="Q834" s="1"/>
  <c r="P825"/>
  <c r="Q825" s="1"/>
  <c r="O450"/>
  <c r="O363"/>
  <c r="P444"/>
  <c r="Q444" s="1"/>
  <c r="P440"/>
  <c r="Q440" s="1"/>
  <c r="P36"/>
  <c r="Q36" s="1"/>
  <c r="O441"/>
  <c r="P353"/>
  <c r="Q353" s="1"/>
  <c r="O68"/>
  <c r="O103"/>
  <c r="P168"/>
  <c r="Q168" s="1"/>
  <c r="O207"/>
  <c r="O148"/>
  <c r="P372"/>
  <c r="Q372" s="1"/>
  <c r="O445"/>
  <c r="O355"/>
  <c r="P447"/>
  <c r="Q447" s="1"/>
  <c r="P271"/>
  <c r="Q271" s="1"/>
  <c r="P464"/>
  <c r="Q464" s="1"/>
  <c r="O794"/>
  <c r="P794"/>
  <c r="Q794" s="1"/>
  <c r="O835"/>
  <c r="P835"/>
  <c r="Q835" s="1"/>
  <c r="M890"/>
  <c r="M827"/>
  <c r="M887"/>
  <c r="M861"/>
  <c r="M797"/>
  <c r="M850"/>
  <c r="P850" s="1"/>
  <c r="M865"/>
  <c r="P865" s="1"/>
  <c r="M826"/>
  <c r="P826" s="1"/>
  <c r="M535"/>
  <c r="P535" s="1"/>
  <c r="M574"/>
  <c r="P574" s="1"/>
  <c r="M533"/>
  <c r="P533" s="1"/>
  <c r="M505"/>
  <c r="P505" s="1"/>
  <c r="M405"/>
  <c r="P405" s="1"/>
  <c r="M593"/>
  <c r="P593" s="1"/>
  <c r="M536"/>
  <c r="P536" s="1"/>
  <c r="M284"/>
  <c r="P284" s="1"/>
  <c r="M562"/>
  <c r="P562" s="1"/>
  <c r="M344"/>
  <c r="P344" s="1"/>
  <c r="M359"/>
  <c r="P359" s="1"/>
  <c r="M366"/>
  <c r="P366" s="1"/>
  <c r="M361"/>
  <c r="P361" s="1"/>
  <c r="M341"/>
  <c r="P341" s="1"/>
  <c r="M390"/>
  <c r="P390" s="1"/>
  <c r="M605"/>
  <c r="P605" s="1"/>
  <c r="M380"/>
  <c r="P380" s="1"/>
  <c r="M491"/>
  <c r="P491" s="1"/>
  <c r="M76"/>
  <c r="P76" s="1"/>
  <c r="M108"/>
  <c r="P108" s="1"/>
  <c r="M24"/>
  <c r="P24" s="1"/>
  <c r="M20"/>
  <c r="P20" s="1"/>
  <c r="M42"/>
  <c r="P42" s="1"/>
  <c r="M223"/>
  <c r="P223" s="1"/>
  <c r="M34"/>
  <c r="P34" s="1"/>
  <c r="M41"/>
  <c r="P41" s="1"/>
  <c r="M102"/>
  <c r="P102" s="1"/>
  <c r="M44"/>
  <c r="P44" s="1"/>
  <c r="M121"/>
  <c r="P121" s="1"/>
  <c r="M12"/>
  <c r="P12" s="1"/>
  <c r="M131"/>
  <c r="P131" s="1"/>
  <c r="M110"/>
  <c r="P110" s="1"/>
  <c r="M877"/>
  <c r="M876"/>
  <c r="M864"/>
  <c r="M765"/>
  <c r="M763"/>
  <c r="M745"/>
  <c r="P745" s="1"/>
  <c r="Q745" s="1"/>
  <c r="M740"/>
  <c r="P740" s="1"/>
  <c r="Q740" s="1"/>
  <c r="M713"/>
  <c r="P713" s="1"/>
  <c r="Q713" s="1"/>
  <c r="M702"/>
  <c r="P702" s="1"/>
  <c r="Q702" s="1"/>
  <c r="M694"/>
  <c r="P694" s="1"/>
  <c r="Q694" s="1"/>
  <c r="M655"/>
  <c r="P655" s="1"/>
  <c r="Q655" s="1"/>
  <c r="M649"/>
  <c r="P649" s="1"/>
  <c r="Q649" s="1"/>
  <c r="M629"/>
  <c r="P629" s="1"/>
  <c r="Q629" s="1"/>
  <c r="M602"/>
  <c r="P602" s="1"/>
  <c r="Q602" s="1"/>
  <c r="M588"/>
  <c r="P588" s="1"/>
  <c r="Q588" s="1"/>
  <c r="M547"/>
  <c r="P547" s="1"/>
  <c r="Q547" s="1"/>
  <c r="M488"/>
  <c r="P488" s="1"/>
  <c r="Q488" s="1"/>
  <c r="M449"/>
  <c r="P449" s="1"/>
  <c r="Q449" s="1"/>
  <c r="M448"/>
  <c r="P448" s="1"/>
  <c r="Q448" s="1"/>
  <c r="M428"/>
  <c r="P428" s="1"/>
  <c r="Q428" s="1"/>
  <c r="M509"/>
  <c r="P509" s="1"/>
  <c r="Q509" s="1"/>
  <c r="M286"/>
  <c r="P286" s="1"/>
  <c r="Q286" s="1"/>
  <c r="M275"/>
  <c r="P275" s="1"/>
  <c r="Q275" s="1"/>
  <c r="M268"/>
  <c r="P268" s="1"/>
  <c r="Q268" s="1"/>
  <c r="M265"/>
  <c r="P265" s="1"/>
  <c r="Q265" s="1"/>
  <c r="M255"/>
  <c r="P255" s="1"/>
  <c r="Q255" s="1"/>
  <c r="M254"/>
  <c r="P254" s="1"/>
  <c r="Q254" s="1"/>
  <c r="M235"/>
  <c r="P235" s="1"/>
  <c r="Q235" s="1"/>
  <c r="M232"/>
  <c r="P232" s="1"/>
  <c r="Q232" s="1"/>
  <c r="M119"/>
  <c r="P119" s="1"/>
  <c r="Q119" s="1"/>
  <c r="M377"/>
  <c r="P377" s="1"/>
  <c r="Q377" s="1"/>
  <c r="M201"/>
  <c r="P201" s="1"/>
  <c r="Q201" s="1"/>
  <c r="M165"/>
  <c r="P165" s="1"/>
  <c r="Q165" s="1"/>
  <c r="M135"/>
  <c r="P135" s="1"/>
  <c r="Q135" s="1"/>
  <c r="M126"/>
  <c r="P126" s="1"/>
  <c r="Q126" s="1"/>
  <c r="M113"/>
  <c r="P113" s="1"/>
  <c r="Q113" s="1"/>
  <c r="M112"/>
  <c r="P112" s="1"/>
  <c r="Q112" s="1"/>
  <c r="M111"/>
  <c r="P111" s="1"/>
  <c r="Q111" s="1"/>
  <c r="M106"/>
  <c r="P106" s="1"/>
  <c r="Q106" s="1"/>
  <c r="M55"/>
  <c r="P55" s="1"/>
  <c r="Q55" s="1"/>
  <c r="O865" l="1"/>
  <c r="Q865" s="1"/>
  <c r="O121"/>
  <c r="Q121" s="1"/>
  <c r="O165"/>
  <c r="O42"/>
  <c r="Q42" s="1"/>
  <c r="O405"/>
  <c r="Q405" s="1"/>
  <c r="O588"/>
  <c r="O34"/>
  <c r="Q34" s="1"/>
  <c r="O106"/>
  <c r="O740"/>
  <c r="O254"/>
  <c r="O702"/>
  <c r="O131"/>
  <c r="Q131" s="1"/>
  <c r="O126"/>
  <c r="O655"/>
  <c r="O361"/>
  <c r="Q361" s="1"/>
  <c r="O448"/>
  <c r="O24"/>
  <c r="Q24" s="1"/>
  <c r="O390"/>
  <c r="Q390" s="1"/>
  <c r="O562"/>
  <c r="Q562" s="1"/>
  <c r="O488"/>
  <c r="O536"/>
  <c r="Q536" s="1"/>
  <c r="O535"/>
  <c r="Q535" s="1"/>
  <c r="O377"/>
  <c r="O265"/>
  <c r="O380"/>
  <c r="Q380" s="1"/>
  <c r="O112"/>
  <c r="O232"/>
  <c r="O509"/>
  <c r="O629"/>
  <c r="O102"/>
  <c r="Q102" s="1"/>
  <c r="O76"/>
  <c r="Q76" s="1"/>
  <c r="O359"/>
  <c r="Q359" s="1"/>
  <c r="O533"/>
  <c r="Q533" s="1"/>
  <c r="O275"/>
  <c r="P861"/>
  <c r="O861"/>
  <c r="Q861" s="1"/>
  <c r="P887"/>
  <c r="O887"/>
  <c r="Q887" s="1"/>
  <c r="O110"/>
  <c r="Q110" s="1"/>
  <c r="O12"/>
  <c r="Q12" s="1"/>
  <c r="O44"/>
  <c r="Q44" s="1"/>
  <c r="O41"/>
  <c r="Q41" s="1"/>
  <c r="O223"/>
  <c r="Q223" s="1"/>
  <c r="O20"/>
  <c r="Q20" s="1"/>
  <c r="O108"/>
  <c r="Q108" s="1"/>
  <c r="O491"/>
  <c r="Q491" s="1"/>
  <c r="O605"/>
  <c r="Q605" s="1"/>
  <c r="O341"/>
  <c r="Q341" s="1"/>
  <c r="O366"/>
  <c r="Q366" s="1"/>
  <c r="O344"/>
  <c r="Q344" s="1"/>
  <c r="O284"/>
  <c r="Q284" s="1"/>
  <c r="O593"/>
  <c r="Q593" s="1"/>
  <c r="O505"/>
  <c r="Q505" s="1"/>
  <c r="O574"/>
  <c r="Q574" s="1"/>
  <c r="O826"/>
  <c r="Q826" s="1"/>
  <c r="O850"/>
  <c r="Q850" s="1"/>
  <c r="P827"/>
  <c r="O827"/>
  <c r="Q827" s="1"/>
  <c r="P797"/>
  <c r="O797"/>
  <c r="Q797" s="1"/>
  <c r="P890"/>
  <c r="O890"/>
  <c r="Q890" s="1"/>
  <c r="P765"/>
  <c r="Q765" s="1"/>
  <c r="O765"/>
  <c r="P864"/>
  <c r="Q864" s="1"/>
  <c r="O864"/>
  <c r="O55"/>
  <c r="O111"/>
  <c r="O113"/>
  <c r="O135"/>
  <c r="O201"/>
  <c r="O119"/>
  <c r="O235"/>
  <c r="O255"/>
  <c r="O268"/>
  <c r="O286"/>
  <c r="O428"/>
  <c r="O449"/>
  <c r="O547"/>
  <c r="O602"/>
  <c r="O649"/>
  <c r="O694"/>
  <c r="O713"/>
  <c r="O745"/>
  <c r="P876"/>
  <c r="Q876" s="1"/>
  <c r="O876"/>
  <c r="P763"/>
  <c r="Q763" s="1"/>
  <c r="O763"/>
  <c r="P877"/>
  <c r="Q877" s="1"/>
  <c r="O877"/>
  <c r="L828" l="1"/>
  <c r="K828"/>
  <c r="L820"/>
  <c r="K820"/>
  <c r="L762"/>
  <c r="K762"/>
  <c r="L737"/>
  <c r="K737"/>
  <c r="L734"/>
  <c r="K734"/>
  <c r="L730"/>
  <c r="K730"/>
  <c r="L709"/>
  <c r="K709"/>
  <c r="L708"/>
  <c r="K708"/>
  <c r="L784"/>
  <c r="K784"/>
  <c r="L630"/>
  <c r="K630"/>
  <c r="L627"/>
  <c r="K627"/>
  <c r="L625"/>
  <c r="K625"/>
  <c r="L619"/>
  <c r="K619"/>
  <c r="L600"/>
  <c r="K600"/>
  <c r="L591"/>
  <c r="K591"/>
  <c r="L586"/>
  <c r="K586"/>
  <c r="L560"/>
  <c r="K560"/>
  <c r="L628"/>
  <c r="K628"/>
  <c r="L546"/>
  <c r="K546"/>
  <c r="L350"/>
  <c r="K350"/>
  <c r="L345"/>
  <c r="K345"/>
  <c r="L337"/>
  <c r="K337"/>
  <c r="L316"/>
  <c r="K316"/>
  <c r="L308"/>
  <c r="K308"/>
  <c r="L301"/>
  <c r="K301"/>
  <c r="L300"/>
  <c r="K300"/>
  <c r="L292"/>
  <c r="K292"/>
  <c r="L273"/>
  <c r="K273"/>
  <c r="L244"/>
  <c r="K244"/>
  <c r="L28"/>
  <c r="K28"/>
  <c r="L215"/>
  <c r="K215"/>
  <c r="L192"/>
  <c r="K192"/>
  <c r="L190"/>
  <c r="K190"/>
  <c r="L74"/>
  <c r="K74"/>
  <c r="L87"/>
  <c r="K87"/>
  <c r="L56"/>
  <c r="K56"/>
  <c r="L69"/>
  <c r="K69"/>
  <c r="L33"/>
  <c r="K33"/>
  <c r="M273" l="1"/>
  <c r="M308"/>
  <c r="M350"/>
  <c r="O350" s="1"/>
  <c r="M737"/>
  <c r="M69"/>
  <c r="P69" s="1"/>
  <c r="Q69" s="1"/>
  <c r="M190"/>
  <c r="P190" s="1"/>
  <c r="Q190" s="1"/>
  <c r="M345"/>
  <c r="O345" s="1"/>
  <c r="M546"/>
  <c r="P546" s="1"/>
  <c r="Q546" s="1"/>
  <c r="M560"/>
  <c r="O560" s="1"/>
  <c r="M591"/>
  <c r="P591" s="1"/>
  <c r="Q591" s="1"/>
  <c r="M619"/>
  <c r="O619" s="1"/>
  <c r="M627"/>
  <c r="O627" s="1"/>
  <c r="M784"/>
  <c r="O784" s="1"/>
  <c r="M709"/>
  <c r="P709" s="1"/>
  <c r="Q709" s="1"/>
  <c r="M56"/>
  <c r="P56" s="1"/>
  <c r="Q56" s="1"/>
  <c r="M316"/>
  <c r="O316" s="1"/>
  <c r="O69"/>
  <c r="M215"/>
  <c r="M28"/>
  <c r="P28" s="1"/>
  <c r="Q28" s="1"/>
  <c r="M586"/>
  <c r="P586" s="1"/>
  <c r="Q586" s="1"/>
  <c r="M734"/>
  <c r="P734" s="1"/>
  <c r="Q734" s="1"/>
  <c r="M762"/>
  <c r="P762" s="1"/>
  <c r="Q762" s="1"/>
  <c r="M828"/>
  <c r="P828" s="1"/>
  <c r="Q828" s="1"/>
  <c r="M33"/>
  <c r="P33" s="1"/>
  <c r="Q33" s="1"/>
  <c r="M244"/>
  <c r="P244" s="1"/>
  <c r="Q244" s="1"/>
  <c r="M292"/>
  <c r="O292" s="1"/>
  <c r="M301"/>
  <c r="P301" s="1"/>
  <c r="Q301" s="1"/>
  <c r="M625"/>
  <c r="P625" s="1"/>
  <c r="Q625" s="1"/>
  <c r="M708"/>
  <c r="O708" s="1"/>
  <c r="M87"/>
  <c r="M74"/>
  <c r="O74" s="1"/>
  <c r="M192"/>
  <c r="O192" s="1"/>
  <c r="M337"/>
  <c r="P337" s="1"/>
  <c r="Q337" s="1"/>
  <c r="M600"/>
  <c r="O600" s="1"/>
  <c r="M730"/>
  <c r="O730" s="1"/>
  <c r="M300"/>
  <c r="P300" s="1"/>
  <c r="Q300" s="1"/>
  <c r="M628"/>
  <c r="O628" s="1"/>
  <c r="M630"/>
  <c r="O630" s="1"/>
  <c r="M820"/>
  <c r="O820" s="1"/>
  <c r="O308"/>
  <c r="P308"/>
  <c r="Q308" s="1"/>
  <c r="O273"/>
  <c r="P273"/>
  <c r="Q273" s="1"/>
  <c r="O625"/>
  <c r="O737"/>
  <c r="P737"/>
  <c r="Q737" s="1"/>
  <c r="P708"/>
  <c r="Q708" s="1"/>
  <c r="P630"/>
  <c r="Q630" s="1"/>
  <c r="O709"/>
  <c r="O734"/>
  <c r="P292"/>
  <c r="Q292" s="1"/>
  <c r="P560"/>
  <c r="Q560" s="1"/>
  <c r="P619"/>
  <c r="Q619" s="1"/>
  <c r="P784"/>
  <c r="Q784" s="1"/>
  <c r="O56"/>
  <c r="O190"/>
  <c r="M906"/>
  <c r="P906" s="1"/>
  <c r="Q906" s="1"/>
  <c r="F906"/>
  <c r="M786"/>
  <c r="P786" s="1"/>
  <c r="Q786" s="1"/>
  <c r="F786"/>
  <c r="M724"/>
  <c r="P724" s="1"/>
  <c r="Q724" s="1"/>
  <c r="F724"/>
  <c r="M721"/>
  <c r="O721" s="1"/>
  <c r="F721"/>
  <c r="M717"/>
  <c r="P717" s="1"/>
  <c r="Q717" s="1"/>
  <c r="F717"/>
  <c r="M714"/>
  <c r="P714" s="1"/>
  <c r="Q714" s="1"/>
  <c r="F714"/>
  <c r="M707"/>
  <c r="P707" s="1"/>
  <c r="Q707" s="1"/>
  <c r="F707"/>
  <c r="M705"/>
  <c r="O705" s="1"/>
  <c r="F705"/>
  <c r="M703"/>
  <c r="P703" s="1"/>
  <c r="Q703" s="1"/>
  <c r="F703"/>
  <c r="M699"/>
  <c r="P699" s="1"/>
  <c r="Q699" s="1"/>
  <c r="F699"/>
  <c r="M566"/>
  <c r="P566" s="1"/>
  <c r="Q566" s="1"/>
  <c r="F566"/>
  <c r="M558"/>
  <c r="O558" s="1"/>
  <c r="F558"/>
  <c r="M550"/>
  <c r="P550" s="1"/>
  <c r="Q550" s="1"/>
  <c r="F550"/>
  <c r="M542"/>
  <c r="P542" s="1"/>
  <c r="Q542" s="1"/>
  <c r="F542"/>
  <c r="M543"/>
  <c r="P543" s="1"/>
  <c r="Q543" s="1"/>
  <c r="F543"/>
  <c r="M539"/>
  <c r="O539" s="1"/>
  <c r="F539"/>
  <c r="M537"/>
  <c r="P537" s="1"/>
  <c r="Q537" s="1"/>
  <c r="F537"/>
  <c r="M523"/>
  <c r="P523" s="1"/>
  <c r="Q523" s="1"/>
  <c r="F523"/>
  <c r="M521"/>
  <c r="O521" s="1"/>
  <c r="F521"/>
  <c r="M508"/>
  <c r="P508" s="1"/>
  <c r="Q508" s="1"/>
  <c r="F508"/>
  <c r="M82"/>
  <c r="P82" s="1"/>
  <c r="Q82" s="1"/>
  <c r="F82"/>
  <c r="M79"/>
  <c r="P79" s="1"/>
  <c r="Q79" s="1"/>
  <c r="F79"/>
  <c r="M61"/>
  <c r="O61" s="1"/>
  <c r="F61"/>
  <c r="M58"/>
  <c r="P58" s="1"/>
  <c r="Q58" s="1"/>
  <c r="F58"/>
  <c r="M50"/>
  <c r="P50" s="1"/>
  <c r="Q50" s="1"/>
  <c r="F50"/>
  <c r="M47"/>
  <c r="P47" s="1"/>
  <c r="Q47" s="1"/>
  <c r="F47"/>
  <c r="M19"/>
  <c r="O19" s="1"/>
  <c r="F19"/>
  <c r="M43"/>
  <c r="O43" s="1"/>
  <c r="F43"/>
  <c r="M40"/>
  <c r="P40" s="1"/>
  <c r="Q40" s="1"/>
  <c r="F40"/>
  <c r="M37"/>
  <c r="P37" s="1"/>
  <c r="Q37" s="1"/>
  <c r="F37"/>
  <c r="M32"/>
  <c r="O32" s="1"/>
  <c r="F32"/>
  <c r="M31"/>
  <c r="O31" s="1"/>
  <c r="F31"/>
  <c r="M26"/>
  <c r="P26" s="1"/>
  <c r="Q26" s="1"/>
  <c r="F26"/>
  <c r="M23"/>
  <c r="P23" s="1"/>
  <c r="Q23" s="1"/>
  <c r="F23"/>
  <c r="M22"/>
  <c r="O22" s="1"/>
  <c r="F22"/>
  <c r="M17"/>
  <c r="P17" s="1"/>
  <c r="Q17" s="1"/>
  <c r="F17"/>
  <c r="M11"/>
  <c r="P11" s="1"/>
  <c r="Q11" s="1"/>
  <c r="F11"/>
  <c r="M9"/>
  <c r="P9" s="1"/>
  <c r="Q9" s="1"/>
  <c r="F9"/>
  <c r="M7"/>
  <c r="O7" s="1"/>
  <c r="F7"/>
  <c r="M6"/>
  <c r="P6" s="1"/>
  <c r="Q6" s="1"/>
  <c r="F6"/>
  <c r="O28" l="1"/>
  <c r="P350"/>
  <c r="Q350" s="1"/>
  <c r="O47"/>
  <c r="P345"/>
  <c r="Q345" s="1"/>
  <c r="O301"/>
  <c r="O591"/>
  <c r="O546"/>
  <c r="P74"/>
  <c r="Q74" s="1"/>
  <c r="O586"/>
  <c r="P627"/>
  <c r="Q627" s="1"/>
  <c r="P316"/>
  <c r="Q316" s="1"/>
  <c r="O300"/>
  <c r="P31"/>
  <c r="Q31" s="1"/>
  <c r="O244"/>
  <c r="P730"/>
  <c r="Q730" s="1"/>
  <c r="O523"/>
  <c r="O543"/>
  <c r="O542"/>
  <c r="O707"/>
  <c r="O762"/>
  <c r="P600"/>
  <c r="Q600" s="1"/>
  <c r="P61"/>
  <c r="Q61" s="1"/>
  <c r="P539"/>
  <c r="Q539" s="1"/>
  <c r="P705"/>
  <c r="Q705" s="1"/>
  <c r="O724"/>
  <c r="O33"/>
  <c r="P7"/>
  <c r="Q7" s="1"/>
  <c r="O23"/>
  <c r="P32"/>
  <c r="Q32" s="1"/>
  <c r="P43"/>
  <c r="Q43" s="1"/>
  <c r="O508"/>
  <c r="O714"/>
  <c r="P192"/>
  <c r="Q192" s="1"/>
  <c r="O828"/>
  <c r="P820"/>
  <c r="Q820" s="1"/>
  <c r="P628"/>
  <c r="Q628" s="1"/>
  <c r="P215"/>
  <c r="Q215" s="1"/>
  <c r="O215"/>
  <c r="O17"/>
  <c r="O6"/>
  <c r="O9"/>
  <c r="P19"/>
  <c r="Q19" s="1"/>
  <c r="O58"/>
  <c r="O79"/>
  <c r="P558"/>
  <c r="Q558" s="1"/>
  <c r="O566"/>
  <c r="O699"/>
  <c r="O337"/>
  <c r="P22"/>
  <c r="Q22" s="1"/>
  <c r="O37"/>
  <c r="P521"/>
  <c r="Q521" s="1"/>
  <c r="P721"/>
  <c r="Q721" s="1"/>
  <c r="P87"/>
  <c r="Q87" s="1"/>
  <c r="O87"/>
  <c r="O786"/>
  <c r="O11"/>
  <c r="O26"/>
  <c r="O40"/>
  <c r="O50"/>
  <c r="O82"/>
  <c r="O537"/>
  <c r="O550"/>
  <c r="O703"/>
  <c r="O717"/>
  <c r="O906"/>
  <c r="M907" l="1"/>
  <c r="P907" s="1"/>
  <c r="Q907" s="1"/>
  <c r="F907"/>
  <c r="M898"/>
  <c r="P898" s="1"/>
  <c r="Q898" s="1"/>
  <c r="F898"/>
  <c r="M881"/>
  <c r="O881" s="1"/>
  <c r="F881"/>
  <c r="M882"/>
  <c r="P882" s="1"/>
  <c r="Q882" s="1"/>
  <c r="F882"/>
  <c r="M852"/>
  <c r="P852" s="1"/>
  <c r="Q852" s="1"/>
  <c r="F852"/>
  <c r="M840"/>
  <c r="P840" s="1"/>
  <c r="Q840" s="1"/>
  <c r="F840"/>
  <c r="M839"/>
  <c r="O839" s="1"/>
  <c r="F839"/>
  <c r="M836"/>
  <c r="P836" s="1"/>
  <c r="Q836" s="1"/>
  <c r="F836"/>
  <c r="M832"/>
  <c r="P832" s="1"/>
  <c r="Q832" s="1"/>
  <c r="F832"/>
  <c r="M796"/>
  <c r="P796" s="1"/>
  <c r="Q796" s="1"/>
  <c r="F796"/>
  <c r="M781"/>
  <c r="O781" s="1"/>
  <c r="F781"/>
  <c r="M686"/>
  <c r="P686" s="1"/>
  <c r="Q686" s="1"/>
  <c r="F686"/>
  <c r="M685"/>
  <c r="P685" s="1"/>
  <c r="Q685" s="1"/>
  <c r="F685"/>
  <c r="M683"/>
  <c r="P683" s="1"/>
  <c r="Q683" s="1"/>
  <c r="F683"/>
  <c r="M675"/>
  <c r="O675" s="1"/>
  <c r="F675"/>
  <c r="M670"/>
  <c r="P670" s="1"/>
  <c r="Q670" s="1"/>
  <c r="F670"/>
  <c r="M667"/>
  <c r="P667" s="1"/>
  <c r="Q667" s="1"/>
  <c r="F667"/>
  <c r="M664"/>
  <c r="O664" s="1"/>
  <c r="F664"/>
  <c r="M656"/>
  <c r="O656" s="1"/>
  <c r="F656"/>
  <c r="M641"/>
  <c r="P641" s="1"/>
  <c r="Q641" s="1"/>
  <c r="F641"/>
  <c r="M613"/>
  <c r="P613" s="1"/>
  <c r="Q613" s="1"/>
  <c r="F613"/>
  <c r="M603"/>
  <c r="P603" s="1"/>
  <c r="Q603" s="1"/>
  <c r="F603"/>
  <c r="M522"/>
  <c r="O522" s="1"/>
  <c r="F522"/>
  <c r="M478"/>
  <c r="P478" s="1"/>
  <c r="Q478" s="1"/>
  <c r="F478"/>
  <c r="M480"/>
  <c r="P480" s="1"/>
  <c r="Q480" s="1"/>
  <c r="F480"/>
  <c r="M370"/>
  <c r="P370" s="1"/>
  <c r="Q370" s="1"/>
  <c r="F370"/>
  <c r="M348"/>
  <c r="O348" s="1"/>
  <c r="F348"/>
  <c r="M294"/>
  <c r="P294" s="1"/>
  <c r="Q294" s="1"/>
  <c r="F294"/>
  <c r="M123"/>
  <c r="P123" s="1"/>
  <c r="Q123" s="1"/>
  <c r="F123"/>
  <c r="O370" l="1"/>
  <c r="O898"/>
  <c r="P664"/>
  <c r="Q664" s="1"/>
  <c r="P522"/>
  <c r="Q522" s="1"/>
  <c r="O683"/>
  <c r="P348"/>
  <c r="Q348" s="1"/>
  <c r="P675"/>
  <c r="Q675" s="1"/>
  <c r="O840"/>
  <c r="P881"/>
  <c r="Q881" s="1"/>
  <c r="P839"/>
  <c r="Q839" s="1"/>
  <c r="O796"/>
  <c r="P781"/>
  <c r="Q781" s="1"/>
  <c r="O603"/>
  <c r="P656"/>
  <c r="Q656" s="1"/>
  <c r="O123"/>
  <c r="O480"/>
  <c r="O613"/>
  <c r="O667"/>
  <c r="O685"/>
  <c r="O832"/>
  <c r="O852"/>
  <c r="O907"/>
  <c r="O294"/>
  <c r="O478"/>
  <c r="O641"/>
  <c r="O670"/>
  <c r="O686"/>
  <c r="O836"/>
  <c r="O882"/>
  <c r="L873" l="1"/>
  <c r="I873"/>
  <c r="K873" s="1"/>
  <c r="L857"/>
  <c r="I857"/>
  <c r="K857" s="1"/>
  <c r="L822"/>
  <c r="I822"/>
  <c r="K822" s="1"/>
  <c r="L799"/>
  <c r="I799"/>
  <c r="K799" s="1"/>
  <c r="M799" s="1"/>
  <c r="L764"/>
  <c r="I764"/>
  <c r="K764" s="1"/>
  <c r="L760"/>
  <c r="I760"/>
  <c r="K760" s="1"/>
  <c r="L749"/>
  <c r="I749"/>
  <c r="K749" s="1"/>
  <c r="L735"/>
  <c r="I735"/>
  <c r="K735" s="1"/>
  <c r="M735" s="1"/>
  <c r="O735" s="1"/>
  <c r="L731"/>
  <c r="I731"/>
  <c r="K731" s="1"/>
  <c r="L722"/>
  <c r="I722"/>
  <c r="K722" s="1"/>
  <c r="M722" s="1"/>
  <c r="L659"/>
  <c r="M659" s="1"/>
  <c r="I659"/>
  <c r="L651"/>
  <c r="I651"/>
  <c r="K651" s="1"/>
  <c r="M651" s="1"/>
  <c r="P651" s="1"/>
  <c r="Q651" s="1"/>
  <c r="L644"/>
  <c r="I644"/>
  <c r="K644" s="1"/>
  <c r="L637"/>
  <c r="I637"/>
  <c r="K637" s="1"/>
  <c r="L632"/>
  <c r="I632"/>
  <c r="K632" s="1"/>
  <c r="L618"/>
  <c r="I618"/>
  <c r="K618" s="1"/>
  <c r="M618" s="1"/>
  <c r="P618" s="1"/>
  <c r="Q618" s="1"/>
  <c r="L608"/>
  <c r="I608"/>
  <c r="K608" s="1"/>
  <c r="L590"/>
  <c r="I590"/>
  <c r="K590" s="1"/>
  <c r="L567"/>
  <c r="I567"/>
  <c r="K567" s="1"/>
  <c r="M567" s="1"/>
  <c r="O567" s="1"/>
  <c r="L532"/>
  <c r="I532"/>
  <c r="K532" s="1"/>
  <c r="L510"/>
  <c r="I510"/>
  <c r="K510" s="1"/>
  <c r="L493"/>
  <c r="I493"/>
  <c r="K493" s="1"/>
  <c r="L454"/>
  <c r="I454"/>
  <c r="K454" s="1"/>
  <c r="L376"/>
  <c r="K376"/>
  <c r="L358"/>
  <c r="I358"/>
  <c r="K358" s="1"/>
  <c r="L336"/>
  <c r="I336"/>
  <c r="K336" s="1"/>
  <c r="L310"/>
  <c r="I310"/>
  <c r="K310" s="1"/>
  <c r="L263"/>
  <c r="I263"/>
  <c r="K263" s="1"/>
  <c r="L240"/>
  <c r="I240"/>
  <c r="K240" s="1"/>
  <c r="L230"/>
  <c r="K230"/>
  <c r="I230"/>
  <c r="L154"/>
  <c r="M154" s="1"/>
  <c r="P154" s="1"/>
  <c r="Q154" s="1"/>
  <c r="I154"/>
  <c r="L140"/>
  <c r="I140"/>
  <c r="K140" s="1"/>
  <c r="L104"/>
  <c r="I104"/>
  <c r="K104" s="1"/>
  <c r="L81"/>
  <c r="I81"/>
  <c r="K81" s="1"/>
  <c r="L70"/>
  <c r="I70"/>
  <c r="K70" s="1"/>
  <c r="L60"/>
  <c r="I60"/>
  <c r="K60" s="1"/>
  <c r="L46"/>
  <c r="I46"/>
  <c r="K46" s="1"/>
  <c r="L38"/>
  <c r="I38"/>
  <c r="K38" s="1"/>
  <c r="L29"/>
  <c r="I29"/>
  <c r="K29" s="1"/>
  <c r="L16"/>
  <c r="I16"/>
  <c r="K16" s="1"/>
  <c r="M104" l="1"/>
  <c r="O104" s="1"/>
  <c r="M873"/>
  <c r="P873" s="1"/>
  <c r="Q873" s="1"/>
  <c r="M16"/>
  <c r="O16" s="1"/>
  <c r="M38"/>
  <c r="O38" s="1"/>
  <c r="M60"/>
  <c r="M81"/>
  <c r="P81" s="1"/>
  <c r="Q81" s="1"/>
  <c r="M140"/>
  <c r="P140" s="1"/>
  <c r="Q140" s="1"/>
  <c r="M608"/>
  <c r="O608" s="1"/>
  <c r="M632"/>
  <c r="O632" s="1"/>
  <c r="M230"/>
  <c r="O230" s="1"/>
  <c r="M263"/>
  <c r="O263" s="1"/>
  <c r="M336"/>
  <c r="O336" s="1"/>
  <c r="M376"/>
  <c r="P376" s="1"/>
  <c r="Q376" s="1"/>
  <c r="M532"/>
  <c r="P532" s="1"/>
  <c r="Q532" s="1"/>
  <c r="M644"/>
  <c r="M240"/>
  <c r="P240" s="1"/>
  <c r="Q240" s="1"/>
  <c r="M857"/>
  <c r="M46"/>
  <c r="P46" s="1"/>
  <c r="Q46" s="1"/>
  <c r="M70"/>
  <c r="P70" s="1"/>
  <c r="Q70" s="1"/>
  <c r="M454"/>
  <c r="P454" s="1"/>
  <c r="Q454" s="1"/>
  <c r="O799"/>
  <c r="P799"/>
  <c r="Q799" s="1"/>
  <c r="M590"/>
  <c r="O590" s="1"/>
  <c r="M29"/>
  <c r="P29" s="1"/>
  <c r="Q29" s="1"/>
  <c r="O154"/>
  <c r="M637"/>
  <c r="P637" s="1"/>
  <c r="Q637" s="1"/>
  <c r="M764"/>
  <c r="M493"/>
  <c r="O493" s="1"/>
  <c r="O618"/>
  <c r="P632"/>
  <c r="Q632" s="1"/>
  <c r="M749"/>
  <c r="P749" s="1"/>
  <c r="Q749" s="1"/>
  <c r="M822"/>
  <c r="O822" s="1"/>
  <c r="M358"/>
  <c r="P358" s="1"/>
  <c r="Q358" s="1"/>
  <c r="M310"/>
  <c r="M510"/>
  <c r="P510" s="1"/>
  <c r="Q510" s="1"/>
  <c r="M731"/>
  <c r="P731" s="1"/>
  <c r="Q731" s="1"/>
  <c r="M760"/>
  <c r="P760" s="1"/>
  <c r="Q760" s="1"/>
  <c r="P263"/>
  <c r="Q263" s="1"/>
  <c r="P644"/>
  <c r="Q644" s="1"/>
  <c r="O644"/>
  <c r="O60"/>
  <c r="P60"/>
  <c r="Q60" s="1"/>
  <c r="O70"/>
  <c r="O140"/>
  <c r="O659"/>
  <c r="P659"/>
  <c r="Q659" s="1"/>
  <c r="P722"/>
  <c r="Q722" s="1"/>
  <c r="O722"/>
  <c r="P857"/>
  <c r="Q857" s="1"/>
  <c r="O857"/>
  <c r="P16"/>
  <c r="Q16" s="1"/>
  <c r="P230"/>
  <c r="Q230" s="1"/>
  <c r="O532"/>
  <c r="P567"/>
  <c r="Q567" s="1"/>
  <c r="O651"/>
  <c r="O749"/>
  <c r="P104"/>
  <c r="Q104" s="1"/>
  <c r="O637"/>
  <c r="O731"/>
  <c r="P735"/>
  <c r="Q735" s="1"/>
  <c r="O873"/>
  <c r="O358" l="1"/>
  <c r="P608"/>
  <c r="Q608" s="1"/>
  <c r="O760"/>
  <c r="P493"/>
  <c r="Q493" s="1"/>
  <c r="O376"/>
  <c r="O454"/>
  <c r="O240"/>
  <c r="O81"/>
  <c r="P38"/>
  <c r="Q38" s="1"/>
  <c r="P336"/>
  <c r="Q336" s="1"/>
  <c r="O510"/>
  <c r="O46"/>
  <c r="P590"/>
  <c r="Q590" s="1"/>
  <c r="P822"/>
  <c r="Q822" s="1"/>
  <c r="P764"/>
  <c r="Q764" s="1"/>
  <c r="O764"/>
  <c r="O29"/>
  <c r="P310"/>
  <c r="Q310" s="1"/>
  <c r="O310"/>
  <c r="M738"/>
  <c r="P738" s="1"/>
  <c r="Q738" s="1"/>
  <c r="M847"/>
  <c r="P847" s="1"/>
  <c r="Q847" s="1"/>
  <c r="M761"/>
  <c r="P761" s="1"/>
  <c r="Q761" s="1"/>
  <c r="M736"/>
  <c r="P736" s="1"/>
  <c r="Q736" s="1"/>
  <c r="M795"/>
  <c r="P795" s="1"/>
  <c r="Q795" s="1"/>
  <c r="M804"/>
  <c r="P804" s="1"/>
  <c r="Q804" s="1"/>
  <c r="M492"/>
  <c r="P492" s="1"/>
  <c r="Q492" s="1"/>
  <c r="M482"/>
  <c r="P482" s="1"/>
  <c r="Q482" s="1"/>
  <c r="M427"/>
  <c r="P427" s="1"/>
  <c r="Q427" s="1"/>
  <c r="M520"/>
  <c r="P520" s="1"/>
  <c r="Q520" s="1"/>
  <c r="M611"/>
  <c r="P611" s="1"/>
  <c r="Q611" s="1"/>
  <c r="M512"/>
  <c r="P512" s="1"/>
  <c r="Q512" s="1"/>
  <c r="M640"/>
  <c r="P640" s="1"/>
  <c r="Q640" s="1"/>
  <c r="M620"/>
  <c r="P620" s="1"/>
  <c r="Q620" s="1"/>
  <c r="M552"/>
  <c r="P552" s="1"/>
  <c r="Q552" s="1"/>
  <c r="M831"/>
  <c r="O831" s="1"/>
  <c r="F831"/>
  <c r="M811"/>
  <c r="O811" s="1"/>
  <c r="F811"/>
  <c r="M758"/>
  <c r="O758" s="1"/>
  <c r="F758"/>
  <c r="M754"/>
  <c r="P754" s="1"/>
  <c r="Q754" s="1"/>
  <c r="F754"/>
  <c r="M752"/>
  <c r="P752" s="1"/>
  <c r="Q752" s="1"/>
  <c r="F752"/>
  <c r="M746"/>
  <c r="O746" s="1"/>
  <c r="F746"/>
  <c r="M743"/>
  <c r="O743" s="1"/>
  <c r="F743"/>
  <c r="M726"/>
  <c r="P726" s="1"/>
  <c r="Q726" s="1"/>
  <c r="F726"/>
  <c r="M720"/>
  <c r="P720" s="1"/>
  <c r="Q720" s="1"/>
  <c r="F720"/>
  <c r="M719"/>
  <c r="P719" s="1"/>
  <c r="Q719" s="1"/>
  <c r="F719"/>
  <c r="M579"/>
  <c r="O579" s="1"/>
  <c r="F579"/>
  <c r="M575"/>
  <c r="P575" s="1"/>
  <c r="Q575" s="1"/>
  <c r="F575"/>
  <c r="M571"/>
  <c r="P571" s="1"/>
  <c r="Q571" s="1"/>
  <c r="F571"/>
  <c r="M569"/>
  <c r="O569" s="1"/>
  <c r="F569"/>
  <c r="M564"/>
  <c r="O564" s="1"/>
  <c r="F564"/>
  <c r="M561"/>
  <c r="P561" s="1"/>
  <c r="Q561" s="1"/>
  <c r="F561"/>
  <c r="M553"/>
  <c r="P553" s="1"/>
  <c r="Q553" s="1"/>
  <c r="F553"/>
  <c r="M551"/>
  <c r="P551" s="1"/>
  <c r="Q551" s="1"/>
  <c r="F551"/>
  <c r="M545"/>
  <c r="O545" s="1"/>
  <c r="F545"/>
  <c r="M544"/>
  <c r="P544" s="1"/>
  <c r="Q544" s="1"/>
  <c r="F544"/>
  <c r="M326"/>
  <c r="P326" s="1"/>
  <c r="Q326" s="1"/>
  <c r="F326"/>
  <c r="M319"/>
  <c r="O319" s="1"/>
  <c r="F319"/>
  <c r="M312"/>
  <c r="O312" s="1"/>
  <c r="F312"/>
  <c r="M306"/>
  <c r="P306" s="1"/>
  <c r="Q306" s="1"/>
  <c r="F306"/>
  <c r="M297"/>
  <c r="P297" s="1"/>
  <c r="Q297" s="1"/>
  <c r="F297"/>
  <c r="M295"/>
  <c r="P295" s="1"/>
  <c r="Q295" s="1"/>
  <c r="F295"/>
  <c r="M239"/>
  <c r="O239" s="1"/>
  <c r="F239"/>
  <c r="M238"/>
  <c r="P238" s="1"/>
  <c r="Q238" s="1"/>
  <c r="F238"/>
  <c r="M233"/>
  <c r="P233" s="1"/>
  <c r="Q233" s="1"/>
  <c r="F233"/>
  <c r="M146"/>
  <c r="O146" s="1"/>
  <c r="F146"/>
  <c r="M141"/>
  <c r="O141" s="1"/>
  <c r="F141"/>
  <c r="M134"/>
  <c r="P134" s="1"/>
  <c r="Q134" s="1"/>
  <c r="F134"/>
  <c r="M122"/>
  <c r="P122" s="1"/>
  <c r="Q122" s="1"/>
  <c r="F122"/>
  <c r="M120"/>
  <c r="O120" s="1"/>
  <c r="F120"/>
  <c r="M91"/>
  <c r="O91" s="1"/>
  <c r="F91"/>
  <c r="M90"/>
  <c r="P90" s="1"/>
  <c r="Q90" s="1"/>
  <c r="F90"/>
  <c r="M86"/>
  <c r="P86" s="1"/>
  <c r="Q86" s="1"/>
  <c r="F86"/>
  <c r="M67"/>
  <c r="O67" s="1"/>
  <c r="F67"/>
  <c r="M54"/>
  <c r="O54" s="1"/>
  <c r="F54"/>
  <c r="P120" l="1"/>
  <c r="Q120" s="1"/>
  <c r="P743"/>
  <c r="Q743" s="1"/>
  <c r="P54"/>
  <c r="Q54" s="1"/>
  <c r="P569"/>
  <c r="Q569" s="1"/>
  <c r="P811"/>
  <c r="Q811" s="1"/>
  <c r="O551"/>
  <c r="P564"/>
  <c r="Q564" s="1"/>
  <c r="O719"/>
  <c r="P146"/>
  <c r="Q146" s="1"/>
  <c r="P312"/>
  <c r="Q312" s="1"/>
  <c r="P141"/>
  <c r="Q141" s="1"/>
  <c r="O295"/>
  <c r="P67"/>
  <c r="Q67" s="1"/>
  <c r="P319"/>
  <c r="Q319" s="1"/>
  <c r="P746"/>
  <c r="Q746" s="1"/>
  <c r="P239"/>
  <c r="Q239" s="1"/>
  <c r="P579"/>
  <c r="Q579" s="1"/>
  <c r="P91"/>
  <c r="Q91" s="1"/>
  <c r="P545"/>
  <c r="Q545" s="1"/>
  <c r="P758"/>
  <c r="Q758" s="1"/>
  <c r="O804"/>
  <c r="O795"/>
  <c r="O736"/>
  <c r="O761"/>
  <c r="O847"/>
  <c r="O738"/>
  <c r="O552"/>
  <c r="O620"/>
  <c r="O640"/>
  <c r="O512"/>
  <c r="O611"/>
  <c r="O520"/>
  <c r="O427"/>
  <c r="O482"/>
  <c r="O492"/>
  <c r="O553"/>
  <c r="O571"/>
  <c r="O720"/>
  <c r="O752"/>
  <c r="O544"/>
  <c r="O561"/>
  <c r="O575"/>
  <c r="O726"/>
  <c r="O754"/>
  <c r="P831"/>
  <c r="Q831" s="1"/>
  <c r="O233"/>
  <c r="O297"/>
  <c r="O326"/>
  <c r="O86"/>
  <c r="O122"/>
  <c r="O90"/>
  <c r="O134"/>
  <c r="O238"/>
  <c r="O306"/>
  <c r="M808" l="1"/>
  <c r="P808" s="1"/>
  <c r="Q808" s="1"/>
  <c r="M757"/>
  <c r="P757" s="1"/>
  <c r="Q757" s="1"/>
  <c r="M668"/>
  <c r="P668" s="1"/>
  <c r="Q668" s="1"/>
  <c r="M658"/>
  <c r="P658" s="1"/>
  <c r="Q658" s="1"/>
  <c r="M654"/>
  <c r="P654" s="1"/>
  <c r="Q654" s="1"/>
  <c r="M357"/>
  <c r="P357" s="1"/>
  <c r="Q357" s="1"/>
  <c r="M346"/>
  <c r="P346" s="1"/>
  <c r="Q346" s="1"/>
  <c r="M349"/>
  <c r="P349" s="1"/>
  <c r="Q349" s="1"/>
  <c r="M137"/>
  <c r="P137" s="1"/>
  <c r="Q137" s="1"/>
  <c r="M94"/>
  <c r="P94" s="1"/>
  <c r="Q94" s="1"/>
  <c r="M49"/>
  <c r="P49" s="1"/>
  <c r="Q49" s="1"/>
  <c r="O757" l="1"/>
  <c r="O808"/>
  <c r="O654"/>
  <c r="O658"/>
  <c r="O668"/>
  <c r="O349"/>
  <c r="O346"/>
  <c r="O357"/>
  <c r="O49"/>
  <c r="O94"/>
  <c r="O137"/>
  <c r="M841" l="1"/>
  <c r="P841" s="1"/>
  <c r="Q841" s="1"/>
  <c r="M889"/>
  <c r="P889" s="1"/>
  <c r="Q889" s="1"/>
  <c r="M902"/>
  <c r="P902" s="1"/>
  <c r="Q902" s="1"/>
  <c r="M458"/>
  <c r="P458" s="1"/>
  <c r="Q458" s="1"/>
  <c r="M557"/>
  <c r="P557" s="1"/>
  <c r="Q557" s="1"/>
  <c r="M573"/>
  <c r="P573" s="1"/>
  <c r="Q573" s="1"/>
  <c r="M224"/>
  <c r="P224" s="1"/>
  <c r="Q224" s="1"/>
  <c r="M149"/>
  <c r="O149" s="1"/>
  <c r="M197"/>
  <c r="P197" s="1"/>
  <c r="Q197" s="1"/>
  <c r="K594"/>
  <c r="M594" s="1"/>
  <c r="P594" s="1"/>
  <c r="Q594" s="1"/>
  <c r="F594"/>
  <c r="K581"/>
  <c r="M581" s="1"/>
  <c r="F581"/>
  <c r="K534"/>
  <c r="M534" s="1"/>
  <c r="P534" s="1"/>
  <c r="Q534" s="1"/>
  <c r="F534"/>
  <c r="K540"/>
  <c r="M540" s="1"/>
  <c r="F540"/>
  <c r="K490"/>
  <c r="M490" s="1"/>
  <c r="P490" s="1"/>
  <c r="Q490" s="1"/>
  <c r="F490"/>
  <c r="K597"/>
  <c r="M597" s="1"/>
  <c r="F597"/>
  <c r="K484"/>
  <c r="M484" s="1"/>
  <c r="P484" s="1"/>
  <c r="Q484" s="1"/>
  <c r="F484"/>
  <c r="K501"/>
  <c r="M501" s="1"/>
  <c r="F501"/>
  <c r="K519"/>
  <c r="M519" s="1"/>
  <c r="P519" s="1"/>
  <c r="Q519" s="1"/>
  <c r="F519"/>
  <c r="K624"/>
  <c r="M624" s="1"/>
  <c r="F624"/>
  <c r="K161"/>
  <c r="M161" s="1"/>
  <c r="P161" s="1"/>
  <c r="Q161" s="1"/>
  <c r="F161"/>
  <c r="K173"/>
  <c r="M173" s="1"/>
  <c r="F173"/>
  <c r="K125"/>
  <c r="M125" s="1"/>
  <c r="P125" s="1"/>
  <c r="Q125" s="1"/>
  <c r="F125"/>
  <c r="K138"/>
  <c r="M138" s="1"/>
  <c r="F138"/>
  <c r="K160"/>
  <c r="M160" s="1"/>
  <c r="P160" s="1"/>
  <c r="Q160" s="1"/>
  <c r="F160"/>
  <c r="K206"/>
  <c r="M206" s="1"/>
  <c r="F206"/>
  <c r="K204"/>
  <c r="M204" s="1"/>
  <c r="P204" s="1"/>
  <c r="Q204" s="1"/>
  <c r="F204"/>
  <c r="K72"/>
  <c r="M72" s="1"/>
  <c r="F72"/>
  <c r="K157"/>
  <c r="M157" s="1"/>
  <c r="P157" s="1"/>
  <c r="Q157" s="1"/>
  <c r="F157"/>
  <c r="K100"/>
  <c r="M100" s="1"/>
  <c r="F100"/>
  <c r="O902" l="1"/>
  <c r="O889"/>
  <c r="O841"/>
  <c r="O573"/>
  <c r="O557"/>
  <c r="O458"/>
  <c r="O197"/>
  <c r="O224"/>
  <c r="P149"/>
  <c r="Q149" s="1"/>
  <c r="O72"/>
  <c r="P72"/>
  <c r="Q72" s="1"/>
  <c r="O624"/>
  <c r="P624"/>
  <c r="Q624" s="1"/>
  <c r="O581"/>
  <c r="P581"/>
  <c r="Q581" s="1"/>
  <c r="O206"/>
  <c r="P206"/>
  <c r="Q206" s="1"/>
  <c r="O501"/>
  <c r="P501"/>
  <c r="Q501" s="1"/>
  <c r="O138"/>
  <c r="P138"/>
  <c r="Q138" s="1"/>
  <c r="O597"/>
  <c r="P597"/>
  <c r="Q597" s="1"/>
  <c r="O100"/>
  <c r="P100"/>
  <c r="Q100" s="1"/>
  <c r="O173"/>
  <c r="P173"/>
  <c r="Q173" s="1"/>
  <c r="O540"/>
  <c r="P540"/>
  <c r="Q540" s="1"/>
  <c r="O157"/>
  <c r="O204"/>
  <c r="O160"/>
  <c r="O125"/>
  <c r="O161"/>
  <c r="O519"/>
  <c r="O484"/>
  <c r="O490"/>
  <c r="O534"/>
  <c r="O594"/>
  <c r="L854"/>
  <c r="K854"/>
  <c r="F854"/>
  <c r="L848"/>
  <c r="K848"/>
  <c r="F848"/>
  <c r="L860"/>
  <c r="K860"/>
  <c r="F860"/>
  <c r="L886"/>
  <c r="K886"/>
  <c r="F886"/>
  <c r="L871"/>
  <c r="K871"/>
  <c r="F871"/>
  <c r="L673"/>
  <c r="K673"/>
  <c r="F673"/>
  <c r="L671"/>
  <c r="K671"/>
  <c r="F671"/>
  <c r="L674"/>
  <c r="K674"/>
  <c r="F674"/>
  <c r="L678"/>
  <c r="K678"/>
  <c r="F678"/>
  <c r="L681"/>
  <c r="K681"/>
  <c r="F681"/>
  <c r="K462"/>
  <c r="M462" s="1"/>
  <c r="P462" s="1"/>
  <c r="Q462" s="1"/>
  <c r="F462"/>
  <c r="K460"/>
  <c r="M460" s="1"/>
  <c r="F460"/>
  <c r="K459"/>
  <c r="M459" s="1"/>
  <c r="O459" s="1"/>
  <c r="F459"/>
  <c r="K468"/>
  <c r="M468" s="1"/>
  <c r="F468"/>
  <c r="M485"/>
  <c r="P485" s="1"/>
  <c r="Q485" s="1"/>
  <c r="F485"/>
  <c r="M30"/>
  <c r="P30" s="1"/>
  <c r="Q30" s="1"/>
  <c r="F30"/>
  <c r="M21"/>
  <c r="O21" s="1"/>
  <c r="F21"/>
  <c r="M27"/>
  <c r="O27" s="1"/>
  <c r="F27"/>
  <c r="M14"/>
  <c r="O14" s="1"/>
  <c r="F14"/>
  <c r="M10"/>
  <c r="P10" s="1"/>
  <c r="Q10" s="1"/>
  <c r="F10"/>
  <c r="P27" l="1"/>
  <c r="Q27" s="1"/>
  <c r="M681"/>
  <c r="P681" s="1"/>
  <c r="Q681" s="1"/>
  <c r="M871"/>
  <c r="P871" s="1"/>
  <c r="Q871" s="1"/>
  <c r="P14"/>
  <c r="Q14" s="1"/>
  <c r="M678"/>
  <c r="P678" s="1"/>
  <c r="Q678" s="1"/>
  <c r="M854"/>
  <c r="P854" s="1"/>
  <c r="Q854" s="1"/>
  <c r="M673"/>
  <c r="P673" s="1"/>
  <c r="Q673" s="1"/>
  <c r="M860"/>
  <c r="O860" s="1"/>
  <c r="M848"/>
  <c r="P848" s="1"/>
  <c r="Q848" s="1"/>
  <c r="M674"/>
  <c r="O674" s="1"/>
  <c r="M671"/>
  <c r="O671" s="1"/>
  <c r="M886"/>
  <c r="O886" s="1"/>
  <c r="P886"/>
  <c r="Q886" s="1"/>
  <c r="O460"/>
  <c r="P460"/>
  <c r="Q460" s="1"/>
  <c r="O468"/>
  <c r="P468"/>
  <c r="Q468" s="1"/>
  <c r="O485"/>
  <c r="O462"/>
  <c r="P459"/>
  <c r="Q459" s="1"/>
  <c r="O10"/>
  <c r="P21"/>
  <c r="Q21" s="1"/>
  <c r="O30"/>
  <c r="O854" l="1"/>
  <c r="O848"/>
  <c r="O681"/>
  <c r="P860"/>
  <c r="Q860" s="1"/>
  <c r="P671"/>
  <c r="Q671" s="1"/>
  <c r="O678"/>
  <c r="O871"/>
  <c r="O673"/>
  <c r="P674"/>
  <c r="Q674" s="1"/>
</calcChain>
</file>

<file path=xl/sharedStrings.xml><?xml version="1.0" encoding="utf-8"?>
<sst xmlns="http://schemas.openxmlformats.org/spreadsheetml/2006/main" count="2071" uniqueCount="980">
  <si>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</si>
  <si>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</si>
  <si>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</si>
  <si>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</si>
  <si>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</si>
  <si>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</si>
  <si>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</si>
  <si>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</si>
  <si>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</si>
  <si>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</si>
  <si>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</si>
  <si>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</si>
  <si>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</si>
  <si>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</si>
  <si>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</si>
  <si>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</si>
  <si>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</si>
  <si>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</si>
  <si>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</si>
  <si>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</si>
  <si>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kWh/mėn</t>
  </si>
  <si>
    <t>Šilumos suvartojimas 60 m² ploto buto šildymui</t>
  </si>
  <si>
    <t>MWh/m²/mėn</t>
  </si>
  <si>
    <t>Miestas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</si>
  <si>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</si>
  <si>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</si>
  <si>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</si>
  <si>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I. Daugiabučiai suvartojantys mažiausiai šilumos (naujos statybos, kokybiški namai)</t>
  </si>
  <si>
    <t>Eur/MWh</t>
  </si>
  <si>
    <t>Eur/m²/mėn</t>
  </si>
  <si>
    <t>Eur/mėn</t>
  </si>
  <si>
    <t>Šilumos suvartojimas ir mokėjimai už šilumą Lietuvos miestų daugiabučiuose gyvenamuosiuose namuose  (2015 m. gruodis mėn)</t>
  </si>
  <si>
    <t>Sodo 7 Akmenė (ren.)</t>
  </si>
  <si>
    <t>iki1992</t>
  </si>
  <si>
    <t>Kęstučio 2 Akmenė (ren.)</t>
  </si>
  <si>
    <t>Stadiono 15 Akmenė (ren.)</t>
  </si>
  <si>
    <t>Kęstučio 6 Akmenė (ren.)</t>
  </si>
  <si>
    <t>Stadiono 13 Akmenė (ren.)</t>
  </si>
  <si>
    <t>Darbininkų 4Naujoji Akmenė</t>
  </si>
  <si>
    <t>V.Kudirkos 5Naujoji Akmenė</t>
  </si>
  <si>
    <t>Laižuvos 10Akmenė</t>
  </si>
  <si>
    <t>Žemaičių 47 Venta</t>
  </si>
  <si>
    <t>Ventos 42 Venta</t>
  </si>
  <si>
    <t>Klykolių 40 Akmenė</t>
  </si>
  <si>
    <t>V.Kudirkos 14 Naujoji Akmenė</t>
  </si>
  <si>
    <t>V.Kudirkos 7 Naujoji Akmenė</t>
  </si>
  <si>
    <t>Žalgirio 17 Naujoji Akmenė</t>
  </si>
  <si>
    <t>Vytauto 6Naujoji Akmenė</t>
  </si>
  <si>
    <t>Žalgirio 3 Naujoji Akmenė</t>
  </si>
  <si>
    <t>Žalgirio 5 Naujoji Akmenė</t>
  </si>
  <si>
    <t>Vytauto 4Naujoji Akmenė</t>
  </si>
  <si>
    <t>Daukanto 5 Akmenė</t>
  </si>
  <si>
    <t>Bausko 5 Venta</t>
  </si>
  <si>
    <t>Statybininkų g. 15 (renovuotas)</t>
  </si>
  <si>
    <t>Statybininkų g. 17 (renovuotas)</t>
  </si>
  <si>
    <t>Ramybės g. 5 (renovuotas)</t>
  </si>
  <si>
    <t>A.Vienuolio g. 7 (renovuotas)</t>
  </si>
  <si>
    <t>A.Vienuolio g. 9 (renovuotas)</t>
  </si>
  <si>
    <t>A.Vienuolio g. 11 (renovuotas)</t>
  </si>
  <si>
    <t>A.Vienuolio g. 13 (renovuotas)</t>
  </si>
  <si>
    <t>A.Vienuolio g. 15 (renovuotas)</t>
  </si>
  <si>
    <t>Valaukio g. 10 (renovuotas)</t>
  </si>
  <si>
    <t>Ažupiečių g. 4 (renovuotas)</t>
  </si>
  <si>
    <t>J.Basanavičiaus g. 60</t>
  </si>
  <si>
    <t>J.Biliūno g. 20</t>
  </si>
  <si>
    <t>J.Biliūno g. 22</t>
  </si>
  <si>
    <t>Statybininkų g. 19</t>
  </si>
  <si>
    <t>Statybininkų g. 21</t>
  </si>
  <si>
    <t>Statybininkų g. 23</t>
  </si>
  <si>
    <t>Žiburio g. 2</t>
  </si>
  <si>
    <t>Žiburio g. 7</t>
  </si>
  <si>
    <t>Ramybės g. 16</t>
  </si>
  <si>
    <t>Šviesos g. 14</t>
  </si>
  <si>
    <t>Kestučio 7 (renovuotas)</t>
  </si>
  <si>
    <t>Kestučio 9 (renovuotas)</t>
  </si>
  <si>
    <t>Tulpių 3A (renovuotas)</t>
  </si>
  <si>
    <t>Vilniaus 4</t>
  </si>
  <si>
    <t>Vilniaus 12</t>
  </si>
  <si>
    <t>B.Sruogos 8</t>
  </si>
  <si>
    <t>Kęstučio 27 1L</t>
  </si>
  <si>
    <t>Vilniaus 10 3L</t>
  </si>
  <si>
    <t>Dariaus ir Gireno 29 3L</t>
  </si>
  <si>
    <t>Akmenė</t>
  </si>
  <si>
    <t>Anykščiai</t>
  </si>
  <si>
    <t>Birštonas</t>
  </si>
  <si>
    <t>Aukštaičių g. 11, Ignalina (ren)</t>
  </si>
  <si>
    <t>Ateities g. 29, Ignalina (ren)</t>
  </si>
  <si>
    <t>Atgimimo g. 19, Ignalina (ren)</t>
  </si>
  <si>
    <t>Atgimimo g. 32, Ignalina (ren)</t>
  </si>
  <si>
    <t>Vasario 16-osios g. 44, Ignalina</t>
  </si>
  <si>
    <t xml:space="preserve">Aukštaičių g. 34, Ignalina </t>
  </si>
  <si>
    <t>Aukštaičių g. 31, Ignalina</t>
  </si>
  <si>
    <t>Turistų g. 11a, Ignalina</t>
  </si>
  <si>
    <t xml:space="preserve">Sodų g. 13a, Vidiškės, Ignalinos r </t>
  </si>
  <si>
    <t xml:space="preserve">Melioratorių g. 4, Vidiškės, Ignalinos r. </t>
  </si>
  <si>
    <t xml:space="preserve">Sodų g. 4, Vidiškės, Ignalinos r </t>
  </si>
  <si>
    <t>Ignalina</t>
  </si>
  <si>
    <t>LIETAVOS  31 (renov.)</t>
  </si>
  <si>
    <t>iki 1992</t>
  </si>
  <si>
    <t>KĘSTUČIO  16A (renov.)</t>
  </si>
  <si>
    <t>CHEMIKŲ  86  (renov.)</t>
  </si>
  <si>
    <t>BIRUTĖS   6 (renov.)</t>
  </si>
  <si>
    <t>CHEMIKŲ  92C  (renov.)</t>
  </si>
  <si>
    <t>ŽEMAITĖS  11</t>
  </si>
  <si>
    <t>KAUNO   6</t>
  </si>
  <si>
    <t>BIRUTĖS   8  (renov.)</t>
  </si>
  <si>
    <t>SODŲ  91  (renov.)</t>
  </si>
  <si>
    <t>PANERIŲ  19 (renov.)</t>
  </si>
  <si>
    <t>CHEMIKŲ 112</t>
  </si>
  <si>
    <t>KOSMONAUTŲ  10</t>
  </si>
  <si>
    <t>PARKO   1</t>
  </si>
  <si>
    <t>CHEMIKŲ  36</t>
  </si>
  <si>
    <t>LIETAVOS  15</t>
  </si>
  <si>
    <t>ŽEMAITĖS  14</t>
  </si>
  <si>
    <t>ŽEIMIŲ TAKAS   3</t>
  </si>
  <si>
    <t>CHEMIKŲ 126</t>
  </si>
  <si>
    <t>LIETAVOS  17</t>
  </si>
  <si>
    <t>A.KULVIEČIO   3</t>
  </si>
  <si>
    <t>CHEMIKŲ 114</t>
  </si>
  <si>
    <t>GIRELĖS   2</t>
  </si>
  <si>
    <t>CHEMIKŲ 116</t>
  </si>
  <si>
    <t>ŽEIMIŲ  26</t>
  </si>
  <si>
    <t>RUPEIKIO   1</t>
  </si>
  <si>
    <t>VARNUTĖS   3A</t>
  </si>
  <si>
    <t>MIŠKININKŲ  13</t>
  </si>
  <si>
    <t>VILNIAUS   9</t>
  </si>
  <si>
    <t>P.VAIČIŪNO  10</t>
  </si>
  <si>
    <t>ŽEMAITĖS  20</t>
  </si>
  <si>
    <t>RUKLIO  10</t>
  </si>
  <si>
    <t>GIRELĖS   5</t>
  </si>
  <si>
    <t>MIŠKININKŲ   3</t>
  </si>
  <si>
    <t>GELEŽINKELIO   2</t>
  </si>
  <si>
    <t>CHEMIKŲ  92B</t>
  </si>
  <si>
    <t>PILIAKALNIO   8</t>
  </si>
  <si>
    <t>CHEMIKŲ  60</t>
  </si>
  <si>
    <t>MOKYKLOS  10</t>
  </si>
  <si>
    <t>CHEMIKŲ  24</t>
  </si>
  <si>
    <t>Jonava</t>
  </si>
  <si>
    <t>Ateities g. 1, Stasiūnai</t>
  </si>
  <si>
    <t>iki 1992 m.</t>
  </si>
  <si>
    <t>Ateities g. 2A, Stasiūnai</t>
  </si>
  <si>
    <t>Ateities g. 6, Stasiūnai</t>
  </si>
  <si>
    <t>Gedimino g. 96, Kaišiadorys</t>
  </si>
  <si>
    <t>Girelės g. 39, Kaišiadorys</t>
  </si>
  <si>
    <t>Gedimino g. 78, Kaišiadorys</t>
  </si>
  <si>
    <t>Pavasario g. 4, Stasiūnai</t>
  </si>
  <si>
    <t>Pavasario g. 6, Stasiūnai</t>
  </si>
  <si>
    <t>Parko g. 25, Kaišiadorys</t>
  </si>
  <si>
    <t>Mokyklos g. 50, Strėvininkai</t>
  </si>
  <si>
    <t>Mokyklos g. 52, Strėvininkai</t>
  </si>
  <si>
    <t>Rožių g. 1, Žiežmariai</t>
  </si>
  <si>
    <t>Parko g. 6, Stasiūnai</t>
  </si>
  <si>
    <t>Parko g. 8, Stasiūnai</t>
  </si>
  <si>
    <t>Žaslių g. 62, Žiežmariai</t>
  </si>
  <si>
    <t>Kaišiadorys</t>
  </si>
  <si>
    <t>Radvilėnų  5 (KVT)</t>
  </si>
  <si>
    <t>Karaliaus Mindaugo 7</t>
  </si>
  <si>
    <t>Krėvės 82B</t>
  </si>
  <si>
    <t>Archyvo 48 (KVT)</t>
  </si>
  <si>
    <t>Ašmenos II-oji 37</t>
  </si>
  <si>
    <t>Jaunimo 4 (renov.)</t>
  </si>
  <si>
    <t>Saulės 3</t>
  </si>
  <si>
    <t>Geležinio Vilko 1A</t>
  </si>
  <si>
    <t>Sukilėlių 87A (KVT)</t>
  </si>
  <si>
    <t>Prūsų g. 15</t>
  </si>
  <si>
    <t>Kovo 11-osios 114 (renov.)(KVT)</t>
  </si>
  <si>
    <t>Kovo 11-osios 118 (renov)(KVT)</t>
  </si>
  <si>
    <t>Taikos 78 (renov.)</t>
  </si>
  <si>
    <t>Sąjungos a. 10 (renov.)</t>
  </si>
  <si>
    <t>Lukšos-Daumanto 2 (KVT)</t>
  </si>
  <si>
    <t>Krėvės 61 (renov.) (KVT)</t>
  </si>
  <si>
    <t>Partizanų 160 (renov.)</t>
  </si>
  <si>
    <t>Savanorių 415  (renov.)(KVT)</t>
  </si>
  <si>
    <t>Medvėgalio 31 (renov.)</t>
  </si>
  <si>
    <t>Griunvaldo 4  (renov.)</t>
  </si>
  <si>
    <t>Partizanų 20</t>
  </si>
  <si>
    <t>Partizanų 198</t>
  </si>
  <si>
    <t>Šiaurės 101</t>
  </si>
  <si>
    <t>Taikos 39</t>
  </si>
  <si>
    <t>Pašilės 96 (KVT)</t>
  </si>
  <si>
    <t>Gravrogkų 17</t>
  </si>
  <si>
    <t>Lukšio 64</t>
  </si>
  <si>
    <t>Vievio 54 (renov)</t>
  </si>
  <si>
    <t>Šiaurės 1 (KVT)</t>
  </si>
  <si>
    <t>Baltų 2</t>
  </si>
  <si>
    <t>Kalantos R. 23</t>
  </si>
  <si>
    <t>Taikos 41</t>
  </si>
  <si>
    <t>Baršausko 75</t>
  </si>
  <si>
    <t>Stulginskio A. 64</t>
  </si>
  <si>
    <t>Juozapavičiaus 48 A</t>
  </si>
  <si>
    <t>Draugystės 6</t>
  </si>
  <si>
    <t>Masiulio T. 1</t>
  </si>
  <si>
    <t>Masiulio T.12</t>
  </si>
  <si>
    <t>Jėgainės 23</t>
  </si>
  <si>
    <t>Jakšto 8</t>
  </si>
  <si>
    <t>Kaunas</t>
  </si>
  <si>
    <t>Baltijos pr. 97 (ren.)</t>
  </si>
  <si>
    <t>I.Simonaitytės g. 3 (ren.)</t>
  </si>
  <si>
    <t>Dragūnų g. 8</t>
  </si>
  <si>
    <t>Panevežio g. 13 (ren.)</t>
  </si>
  <si>
    <t>Dragūnų g. 15</t>
  </si>
  <si>
    <t>Debreceno 58 B</t>
  </si>
  <si>
    <t>Kratingos g. 177a</t>
  </si>
  <si>
    <t xml:space="preserve">Taikos pr.120B </t>
  </si>
  <si>
    <t>Tilžės g. 23 (ren.)</t>
  </si>
  <si>
    <t xml:space="preserve">Birutės g. 22A,EF k. </t>
  </si>
  <si>
    <t>Pilies g. 5 (ren.)</t>
  </si>
  <si>
    <t>Kretingos g. 10 (ren.)</t>
  </si>
  <si>
    <t>Laukininkų g . 43</t>
  </si>
  <si>
    <t>Kalnupės g. 25</t>
  </si>
  <si>
    <t>Siltelės g. 35</t>
  </si>
  <si>
    <t>Ryšininkų g. 8</t>
  </si>
  <si>
    <t>Varpų g. 16</t>
  </si>
  <si>
    <t>Brožynų g. 4</t>
  </si>
  <si>
    <t>Markučių g. 3</t>
  </si>
  <si>
    <t>Kalnupės g. 4</t>
  </si>
  <si>
    <t>Kauno g. 45</t>
  </si>
  <si>
    <t>Švyturio g. 18</t>
  </si>
  <si>
    <t>Kretingos g. 14</t>
  </si>
  <si>
    <t>Rumpiškės g. 3</t>
  </si>
  <si>
    <t>Pušyno g. 33A</t>
  </si>
  <si>
    <t>Danės g. 31</t>
  </si>
  <si>
    <t>Paryžiaus komūnos g. 8</t>
  </si>
  <si>
    <t>Sportininkų g. 10</t>
  </si>
  <si>
    <t>S.Daukanto g. 33</t>
  </si>
  <si>
    <t>Paryžiaus komūnos g. 2</t>
  </si>
  <si>
    <t>Smiltelės g. 9</t>
  </si>
  <si>
    <t>Rumpiškės g. 7</t>
  </si>
  <si>
    <t>Žalgirio g. 1</t>
  </si>
  <si>
    <t>Minijos g. 131</t>
  </si>
  <si>
    <t>Naujoji Uosto g. 26</t>
  </si>
  <si>
    <t>Taikos pr. 35C</t>
  </si>
  <si>
    <t>I.Kanto g. 42</t>
  </si>
  <si>
    <t>J.Zauerveino g. 25</t>
  </si>
  <si>
    <t>S.Daukanto g. 26</t>
  </si>
  <si>
    <t>Sulupės g. 13</t>
  </si>
  <si>
    <t>Klaipėda</t>
  </si>
  <si>
    <t>Babtai, Kauno g. 14</t>
  </si>
  <si>
    <t>Babtai, Kėdainių g. 2a</t>
  </si>
  <si>
    <t>Karmėlava II, Vilniaus g. 2</t>
  </si>
  <si>
    <t>Karmėlava II, Vilniaus g. 5</t>
  </si>
  <si>
    <t>Karmėlava, Vilniaus g. 8</t>
  </si>
  <si>
    <t>Babtai, Kauno g. 13</t>
  </si>
  <si>
    <t>Karmėlava, Vilniaus g. 7</t>
  </si>
  <si>
    <t>Babtai, Kauno g. 28</t>
  </si>
  <si>
    <t>Karmėlava, Vilniaus g. 1</t>
  </si>
  <si>
    <t>Karmėlava, Vilniaus g. 6</t>
  </si>
  <si>
    <t>Karmėlava, Vilniaus g. 3</t>
  </si>
  <si>
    <t>Babtai, Kauno g. 5a</t>
  </si>
  <si>
    <t>Babtai, Kauno g. 29</t>
  </si>
  <si>
    <t>Karmėlava, Vilniaus g. 4</t>
  </si>
  <si>
    <t>Babtai, Kėdainių g. 2</t>
  </si>
  <si>
    <t>Babtai, Kėdainių g. 8</t>
  </si>
  <si>
    <t>Babtai, Kėdainių g. 6</t>
  </si>
  <si>
    <t>Vandžiogala, Parko g. 9</t>
  </si>
  <si>
    <t>Babtai, Nevėžio g. 6a</t>
  </si>
  <si>
    <t>Babtai, Kauno g. 26</t>
  </si>
  <si>
    <t>Babtai, Nevėžio g. 8a</t>
  </si>
  <si>
    <t>Vandžiogala, Parko g. 7</t>
  </si>
  <si>
    <t>Vandžiogala, Parko g. 3</t>
  </si>
  <si>
    <t>Babtai, Kauno g. 22</t>
  </si>
  <si>
    <t>Babtai, Kauno g. 18</t>
  </si>
  <si>
    <t>Neveronys, Kertupio g. 1</t>
  </si>
  <si>
    <t>Neveronys, Kertupio g. 2</t>
  </si>
  <si>
    <t>Babtai, Kauno g. 24</t>
  </si>
  <si>
    <t>Babtai, Kauno g. 27</t>
  </si>
  <si>
    <t>Kauno raj.</t>
  </si>
  <si>
    <t>VASARIO 16-OSIOS 12 (renov.)</t>
  </si>
  <si>
    <t>Sodų g.10-ojo NSB (renov.)</t>
  </si>
  <si>
    <t>Gamyklos g.15-ojo NSB (renov.)</t>
  </si>
  <si>
    <t>ŽEMAITIJOS 32 (renov.)</t>
  </si>
  <si>
    <t>NAFTININKŲ 14 (renov.)</t>
  </si>
  <si>
    <t>ŽEMAITIJOS 29 (renov.)</t>
  </si>
  <si>
    <t>NAFTININKŲ 12 (renov.)</t>
  </si>
  <si>
    <t>ŽEMAITIJOS 41 (renov.)</t>
  </si>
  <si>
    <t>ŽEMAITIJOS 23 (renov.)</t>
  </si>
  <si>
    <t>GAMYKLOS 19 (renov.)</t>
  </si>
  <si>
    <t>NAFTININKŲ 28 (renov.)</t>
  </si>
  <si>
    <t>MINDAUGO 2 (renov.)</t>
  </si>
  <si>
    <t>ŽEMAITIJOS 15 (renov.)</t>
  </si>
  <si>
    <t>MINDAUGO 12 (renov.)</t>
  </si>
  <si>
    <t>VENTOS 59 (renov.)</t>
  </si>
  <si>
    <t>MINDAUGO 13 (renov.)</t>
  </si>
  <si>
    <t>PAVASARIO 45 (renov.)</t>
  </si>
  <si>
    <t>NAFTININKŲ 5A (renov.)</t>
  </si>
  <si>
    <t>ŽEMAITIJOS 3 (renov.)</t>
  </si>
  <si>
    <t xml:space="preserve">Gamyklos g. 31-ojo NSB </t>
  </si>
  <si>
    <t>TYLIOJI 36</t>
  </si>
  <si>
    <t>DRAUGYSTĖS 16</t>
  </si>
  <si>
    <t>PAVASARIO 41A</t>
  </si>
  <si>
    <t>TYLIOJI 38</t>
  </si>
  <si>
    <t>PAVASARIO 12</t>
  </si>
  <si>
    <t>ŽEMAITIJOS 18</t>
  </si>
  <si>
    <t>VENTOS 39</t>
  </si>
  <si>
    <t>LAISVĖS 218</t>
  </si>
  <si>
    <t>S.Daukanto 4 Viekšniai</t>
  </si>
  <si>
    <t>M.DAUKŠOS 34</t>
  </si>
  <si>
    <t>SODŲ 11</t>
  </si>
  <si>
    <t>Bažnyčios 11 Viekšniai</t>
  </si>
  <si>
    <t>PAVASARIO 31A</t>
  </si>
  <si>
    <t>Mažeikių 6 Viekšniai</t>
  </si>
  <si>
    <t>MINDAUGO 20</t>
  </si>
  <si>
    <t>S.Daukanto 8 Viekšniai</t>
  </si>
  <si>
    <t>Laisvės g. 17</t>
  </si>
  <si>
    <t>M.K.ČIURLIONIO 8</t>
  </si>
  <si>
    <t>VASARIO 16-OSIOS 8</t>
  </si>
  <si>
    <t>Tirkšlių 7 Viekšniai</t>
  </si>
  <si>
    <t>Mažeikiai</t>
  </si>
  <si>
    <t>V.Didžiojo 70</t>
  </si>
  <si>
    <t>P.Mašioto 49</t>
  </si>
  <si>
    <t xml:space="preserve">Kruojos 4                                                             </t>
  </si>
  <si>
    <t xml:space="preserve">P. Mašioto 57                                                         </t>
  </si>
  <si>
    <t>V.Didžiojo 78</t>
  </si>
  <si>
    <t>P.Mašioto 63</t>
  </si>
  <si>
    <t xml:space="preserve">Kruojos 6                                                             </t>
  </si>
  <si>
    <t xml:space="preserve">Pergalės g. 4                                                         </t>
  </si>
  <si>
    <t xml:space="preserve">P.Mašioto 37                                                          </t>
  </si>
  <si>
    <t>P.Mašioto 67</t>
  </si>
  <si>
    <t xml:space="preserve">P.Mašioto 53                                                          </t>
  </si>
  <si>
    <t>Saulėtekio 50</t>
  </si>
  <si>
    <t>Saulėtekio 36</t>
  </si>
  <si>
    <t>P.Mašioto 39</t>
  </si>
  <si>
    <t xml:space="preserve">Taikos g. 18                                                          </t>
  </si>
  <si>
    <t xml:space="preserve">P. Mašioto 51                                                         </t>
  </si>
  <si>
    <t>Vilniaus 36</t>
  </si>
  <si>
    <t xml:space="preserve">P.Mašioto 59                                                          </t>
  </si>
  <si>
    <t>P.Mašioto 43b</t>
  </si>
  <si>
    <t>iki 1993</t>
  </si>
  <si>
    <t>Linkuva Joniškėlio 8</t>
  </si>
  <si>
    <t>V.Didžiojo 35</t>
  </si>
  <si>
    <t>Basanavičiaus 2a</t>
  </si>
  <si>
    <t>Vasario 16-osios 15</t>
  </si>
  <si>
    <t xml:space="preserve">Skvero 6                                            </t>
  </si>
  <si>
    <t>Mindaugo 4</t>
  </si>
  <si>
    <t>Vasario 16-osios 19</t>
  </si>
  <si>
    <t xml:space="preserve">Taikos g. 22                                                          </t>
  </si>
  <si>
    <t xml:space="preserve">Vilniaus 33                                                         </t>
  </si>
  <si>
    <t>Linkuva Joniškėlio 2</t>
  </si>
  <si>
    <t xml:space="preserve">Taikos 24                                                             </t>
  </si>
  <si>
    <t>Kęstučio 8</t>
  </si>
  <si>
    <t>Mindaugo 2c</t>
  </si>
  <si>
    <t>Vilniaus 28</t>
  </si>
  <si>
    <t>Ušinsko 22</t>
  </si>
  <si>
    <t xml:space="preserve">Taikos 24A                                                            </t>
  </si>
  <si>
    <t>Vilniaus 34</t>
  </si>
  <si>
    <t>Vasario 16-osios 13</t>
  </si>
  <si>
    <t xml:space="preserve">Mažoji - 1                                                            </t>
  </si>
  <si>
    <t>Pakruojis</t>
  </si>
  <si>
    <t xml:space="preserve">iki 1992 </t>
  </si>
  <si>
    <t>Panevėžys</t>
  </si>
  <si>
    <t xml:space="preserve">Klaipėdos g. 99 K2, </t>
  </si>
  <si>
    <t>Molainių g. 8 (apšiltintas)</t>
  </si>
  <si>
    <t>Gėlių g. 3 (su ind.apsk.priet., apšiltintas)</t>
  </si>
  <si>
    <t>Pasvalys</t>
  </si>
  <si>
    <t>Kranto g. 37  (su dalikliais, apšiltintas)</t>
  </si>
  <si>
    <t>Klaipėdos g. 99 K1</t>
  </si>
  <si>
    <t>Klaipėdos g. 99 K3</t>
  </si>
  <si>
    <t>Pušaloto g. 76</t>
  </si>
  <si>
    <t>Margirio g. 18</t>
  </si>
  <si>
    <t>Kėdainiai</t>
  </si>
  <si>
    <t>Respublikos g. 24</t>
  </si>
  <si>
    <t>Margirio g. 9</t>
  </si>
  <si>
    <t>J. Basanavičiaus g. 130</t>
  </si>
  <si>
    <t>Margirio g. 20</t>
  </si>
  <si>
    <t>Margirio g. 10</t>
  </si>
  <si>
    <t>Respublikos g. 26</t>
  </si>
  <si>
    <t>Chemikų g. 3</t>
  </si>
  <si>
    <t>Kniaudiškių g. 54 (apšiltintas)</t>
  </si>
  <si>
    <t>Kranto g. 47 (su ind.apsk. priet., apšiltintas</t>
  </si>
  <si>
    <t>Jakšto g. 10 (su ind.apsk. priet., apšiltintas)</t>
  </si>
  <si>
    <t>J. Basanavičiaus g. 138</t>
  </si>
  <si>
    <t>Liepų al. 13</t>
  </si>
  <si>
    <t>Rokiškis</t>
  </si>
  <si>
    <t>P. Širvio g. 5</t>
  </si>
  <si>
    <t>Vilties g. 22</t>
  </si>
  <si>
    <t>Ramygalos g. 67</t>
  </si>
  <si>
    <t>Vilties g. 47,</t>
  </si>
  <si>
    <t>Kupiškis</t>
  </si>
  <si>
    <t>Technikos g. 7</t>
  </si>
  <si>
    <t>Smėlynės g. 73</t>
  </si>
  <si>
    <t>Liepų al. 15A</t>
  </si>
  <si>
    <t>Vilniaus g. 20</t>
  </si>
  <si>
    <t>Marijonų g. 29,</t>
  </si>
  <si>
    <t>Švyturio g. 19,</t>
  </si>
  <si>
    <t>Zarasai</t>
  </si>
  <si>
    <t>Vilniaus g. 81,</t>
  </si>
  <si>
    <t>Seinų g. 17,</t>
  </si>
  <si>
    <t>Smetonos g. 5A,</t>
  </si>
  <si>
    <t xml:space="preserve">Švyturio g. 9, </t>
  </si>
  <si>
    <t xml:space="preserve">Marijonų g. 39, </t>
  </si>
  <si>
    <t xml:space="preserve">Žagienės g. 4, </t>
  </si>
  <si>
    <t>Vytauto skg. 12,</t>
  </si>
  <si>
    <t>Jakšto g. 8,</t>
  </si>
  <si>
    <t xml:space="preserve">Kerbedžio g. 24, </t>
  </si>
  <si>
    <t>Nevėžio g. 24,</t>
  </si>
  <si>
    <t>I. Končiaus g. 7</t>
  </si>
  <si>
    <t>I. Končiaus g. 7A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</si>
  <si>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</si>
  <si>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</si>
  <si>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</si>
  <si>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</si>
  <si>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</si>
  <si>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</si>
  <si>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</si>
  <si>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</si>
  <si>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</si>
  <si>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A. Jucio g. 12</t>
  </si>
  <si>
    <t>V. Mačernio g. 6</t>
  </si>
  <si>
    <t>J. Tumo-Vaižganto g. 96</t>
  </si>
  <si>
    <t>A. Jucio g. 45</t>
  </si>
  <si>
    <t>A. Jucio g. 53</t>
  </si>
  <si>
    <t>Gandingos g. 14</t>
  </si>
  <si>
    <t>Gandingos g. 16</t>
  </si>
  <si>
    <t>V. Mačernio g. 53</t>
  </si>
  <si>
    <t>J. Tumo-Vaižganto g. 85</t>
  </si>
  <si>
    <t>J. Tumo-Vaižganto g. 85A</t>
  </si>
  <si>
    <t>V. Mačernio g. 51</t>
  </si>
  <si>
    <t>V. Mačernio g. 45</t>
  </si>
  <si>
    <t>A. Jucio g. 10</t>
  </si>
  <si>
    <t>V. Mačernio g. 27</t>
  </si>
  <si>
    <t>V. Mačernio g. 47</t>
  </si>
  <si>
    <t>A. Jucio g. 28</t>
  </si>
  <si>
    <t>Gandingos g. 10</t>
  </si>
  <si>
    <t>V. Mačernio g. 8</t>
  </si>
  <si>
    <t>A. Jucio g. 47</t>
  </si>
  <si>
    <t>I. Končiaus g. 8</t>
  </si>
  <si>
    <t>Vėjo 12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</si>
  <si>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</si>
  <si>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</si>
  <si>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</si>
  <si>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</si>
  <si>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</si>
  <si>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</si>
  <si>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Senamiesčio a. 2</t>
  </si>
  <si>
    <t>Telšių g. 19B</t>
  </si>
  <si>
    <t>Plungė</t>
  </si>
  <si>
    <t>Jaunystės 20</t>
  </si>
  <si>
    <t>Jaunystės 35</t>
  </si>
  <si>
    <t xml:space="preserve">NAUJOJI 4 </t>
  </si>
  <si>
    <t>Radvilų 23</t>
  </si>
  <si>
    <t xml:space="preserve">NAUJOJI 10 </t>
  </si>
  <si>
    <t xml:space="preserve">NAUJOJI 6 </t>
  </si>
  <si>
    <t>Laisvės al. 36</t>
  </si>
  <si>
    <t>Vaižganto 58c</t>
  </si>
  <si>
    <t xml:space="preserve">NAUJOJI 8 </t>
  </si>
  <si>
    <t>Dariaus ir Girėno 60</t>
  </si>
  <si>
    <t>Gedimino 5</t>
  </si>
  <si>
    <t>Stiklo 10</t>
  </si>
  <si>
    <t>Gedimino 7</t>
  </si>
  <si>
    <t>vasario 16-osios 15</t>
  </si>
  <si>
    <t>Vaižganto 60</t>
  </si>
  <si>
    <t>Dariaus ir Girėno 28a</t>
  </si>
  <si>
    <t>Povyliaus 5</t>
  </si>
  <si>
    <t>Povyliaus 10</t>
  </si>
  <si>
    <t>Povyliaus 16</t>
  </si>
  <si>
    <t>Gedimino 43</t>
  </si>
  <si>
    <t>Parko 3</t>
  </si>
  <si>
    <t>Jaunystės 31</t>
  </si>
  <si>
    <t>Dariaus ir Girėno 30C</t>
  </si>
  <si>
    <t>Kudirkos 8</t>
  </si>
  <si>
    <t>Jaramino 12</t>
  </si>
  <si>
    <t>Kudirkos 10</t>
  </si>
  <si>
    <t>Kudirkos 6</t>
  </si>
  <si>
    <t>Vaižganto 30c</t>
  </si>
  <si>
    <t>Jaunystės 33</t>
  </si>
  <si>
    <t>Žalioji 6</t>
  </si>
  <si>
    <t>Gedimino 38</t>
  </si>
  <si>
    <t>Laisvės al. 36a</t>
  </si>
  <si>
    <t>Stiklo 8</t>
  </si>
  <si>
    <t>Vasario 16-osios 1</t>
  </si>
  <si>
    <t>Kražių 12</t>
  </si>
  <si>
    <t>Kudirkos 11</t>
  </si>
  <si>
    <t>Stiklo 4</t>
  </si>
  <si>
    <t>Stiklo 1a</t>
  </si>
  <si>
    <t>Kudirkos 7</t>
  </si>
  <si>
    <t>Vasario 16-osios 4</t>
  </si>
  <si>
    <t>Radviliškis</t>
  </si>
  <si>
    <t>Ateities 19</t>
  </si>
  <si>
    <t>Pieninės 7 (renovuotas)</t>
  </si>
  <si>
    <t>Partizanų 14B (renovuotas)</t>
  </si>
  <si>
    <t>V. Kudirkos 3 (renovuotas)</t>
  </si>
  <si>
    <t>V. Kudirkos 9 (renovuotas)</t>
  </si>
  <si>
    <t>V. Kudirkos 11 (renovuotas)</t>
  </si>
  <si>
    <t>Vaižganto 1 (renovuotas)</t>
  </si>
  <si>
    <t>Gamyklos 2 (renovuotas)</t>
  </si>
  <si>
    <t>Algirdo 25</t>
  </si>
  <si>
    <t>Algirdo 27</t>
  </si>
  <si>
    <t>Rytų 6</t>
  </si>
  <si>
    <t>Rytų 4</t>
  </si>
  <si>
    <t>V. Grybo 4</t>
  </si>
  <si>
    <t>Vytauto Didžiojo 41</t>
  </si>
  <si>
    <t>Vaižganto 20B</t>
  </si>
  <si>
    <t>V.Grybo 2</t>
  </si>
  <si>
    <t>Dubysos 3</t>
  </si>
  <si>
    <t>Dubysos 1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</si>
  <si>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</si>
  <si>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</si>
  <si>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</si>
  <si>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</si>
  <si>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</si>
  <si>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</si>
  <si>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Partizanų 14A</t>
  </si>
  <si>
    <t>Dominikonų 4</t>
  </si>
  <si>
    <t>Dariaus ir Girėno 26</t>
  </si>
  <si>
    <t>iki1960</t>
  </si>
  <si>
    <t>Vytauto Didžiojo 3</t>
  </si>
  <si>
    <t>Jaunimo 12</t>
  </si>
  <si>
    <t>Raseiniai</t>
  </si>
  <si>
    <t>Vytauto g. 21</t>
  </si>
  <si>
    <t>V. Kudirkos g. 70</t>
  </si>
  <si>
    <t>V. Kudirkos g. 102 B</t>
  </si>
  <si>
    <t xml:space="preserve">V. Kudirkos g. 102 </t>
  </si>
  <si>
    <t>Šaulių g. 18</t>
  </si>
  <si>
    <t>Kęstučio  g. 21</t>
  </si>
  <si>
    <t>V. Kudirkos g. 43</t>
  </si>
  <si>
    <t>S. Banaičio g. 4</t>
  </si>
  <si>
    <t>J. Basanavičiaus g. 4</t>
  </si>
  <si>
    <t>S. Banaičio g. 12</t>
  </si>
  <si>
    <t>Nepriklausomybės g. 6</t>
  </si>
  <si>
    <t>S. Banaičio g. 3</t>
  </si>
  <si>
    <t>Vytauto g. 17</t>
  </si>
  <si>
    <t>Jaunystės takas 6</t>
  </si>
  <si>
    <t>Draugysrės takas 1</t>
  </si>
  <si>
    <t>V. Kudirkos g.108</t>
  </si>
  <si>
    <t>Vytauto g. 4</t>
  </si>
  <si>
    <t>V. Kudirkos g. 57</t>
  </si>
  <si>
    <t>Bažnyčios g. 21</t>
  </si>
  <si>
    <t>Šaulių g. 8</t>
  </si>
  <si>
    <t>Draugysrtės takas 8</t>
  </si>
  <si>
    <t>Jaunystės takas 5</t>
  </si>
  <si>
    <t>V. Kudirkos g. 37</t>
  </si>
  <si>
    <t>Kęstučio g. 6</t>
  </si>
  <si>
    <t>Nepriklausomybės g. 5</t>
  </si>
  <si>
    <t>V. Kudirkos g. 47</t>
  </si>
  <si>
    <t>Šaulių g. 12</t>
  </si>
  <si>
    <t>Šaulių g. 26</t>
  </si>
  <si>
    <t>Vytauto g. 6</t>
  </si>
  <si>
    <t>Šaulių g. 10</t>
  </si>
  <si>
    <t>Vytauto g. 3</t>
  </si>
  <si>
    <t>Šaulių g. 22</t>
  </si>
  <si>
    <t>Vytauto g. 19</t>
  </si>
  <si>
    <t>Šakiai</t>
  </si>
  <si>
    <t>Šalčininkai</t>
  </si>
  <si>
    <t>Eišiškės</t>
  </si>
  <si>
    <t xml:space="preserve">A.Mickevičiaus g. 8 </t>
  </si>
  <si>
    <t xml:space="preserve">A.Mickevičiaus g.24 </t>
  </si>
  <si>
    <t xml:space="preserve">Sniadeckio g.10 </t>
  </si>
  <si>
    <t xml:space="preserve">Sniadeckio g.14 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</si>
  <si>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</si>
  <si>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</si>
  <si>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</si>
  <si>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</si>
  <si>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 xml:space="preserve">Vutauto g.33 </t>
  </si>
  <si>
    <t xml:space="preserve">A.Mickevičiaus g.1a </t>
  </si>
  <si>
    <t xml:space="preserve">Šalčios g.8 </t>
  </si>
  <si>
    <t xml:space="preserve">Šalčios g.14 </t>
  </si>
  <si>
    <t xml:space="preserve">Vilniaus g.26 </t>
  </si>
  <si>
    <t xml:space="preserve">Vilniaus g.26 b </t>
  </si>
  <si>
    <t xml:space="preserve">Vilniaus g.45-1 </t>
  </si>
  <si>
    <t xml:space="preserve">Vytauto g.22-3 </t>
  </si>
  <si>
    <t xml:space="preserve">Mokyklos g.27 </t>
  </si>
  <si>
    <t xml:space="preserve">Vytauto g.31-1 </t>
  </si>
  <si>
    <t xml:space="preserve">J.Pauliaus II G.34 </t>
  </si>
  <si>
    <t xml:space="preserve">J.Pauliaus II G.28 </t>
  </si>
  <si>
    <t xml:space="preserve">Kviečių g. 56 (renov.), </t>
  </si>
  <si>
    <t xml:space="preserve">Vilniaus g. 202 (renov.), </t>
  </si>
  <si>
    <t xml:space="preserve">Korsako g. 41 (renov.), </t>
  </si>
  <si>
    <t xml:space="preserve">Gegužių g. 19 (renov.), </t>
  </si>
  <si>
    <t xml:space="preserve">Dainų g. 40A (renov.), </t>
  </si>
  <si>
    <t xml:space="preserve">Gegužių g. 73 (renov.), </t>
  </si>
  <si>
    <t xml:space="preserve">Klevų g. 13 (renov.), </t>
  </si>
  <si>
    <t xml:space="preserve">P. Cvirkos g. 65B, </t>
  </si>
  <si>
    <t xml:space="preserve">Grinkevičiaus g. 6 (renov.), </t>
  </si>
  <si>
    <t xml:space="preserve">Grinkevičiaus g. 8 (renov.), </t>
  </si>
  <si>
    <t xml:space="preserve">Vytauto g. 138, (renov.), </t>
  </si>
  <si>
    <t xml:space="preserve">Gytarių g. 16, (renov.), </t>
  </si>
  <si>
    <t xml:space="preserve">Grinkevičiaus g. 4, (renov.), </t>
  </si>
  <si>
    <t xml:space="preserve">Ežero g. 7, (renov.), </t>
  </si>
  <si>
    <t xml:space="preserve">Architektų g. 14, </t>
  </si>
  <si>
    <t xml:space="preserve">Gardino g. 15, </t>
  </si>
  <si>
    <t xml:space="preserve">K. Korsako g. 103, </t>
  </si>
  <si>
    <t xml:space="preserve">Ežero g. 27, (renov.), </t>
  </si>
  <si>
    <t xml:space="preserve">Gegužių g. 75, </t>
  </si>
  <si>
    <t xml:space="preserve">Aido g. 9, </t>
  </si>
  <si>
    <t xml:space="preserve">Varpo g. 31, </t>
  </si>
  <si>
    <t xml:space="preserve">Dvaro g. 41, </t>
  </si>
  <si>
    <t xml:space="preserve">Draugystės pr. 4, </t>
  </si>
  <si>
    <t xml:space="preserve">Aušros al. 51A, </t>
  </si>
  <si>
    <t xml:space="preserve">Kauno g. 22, </t>
  </si>
  <si>
    <t xml:space="preserve">Varpo g. 35, </t>
  </si>
  <si>
    <t xml:space="preserve">Ežero g. 23, </t>
  </si>
  <si>
    <t xml:space="preserve">Radviliškio g. 124, </t>
  </si>
  <si>
    <t xml:space="preserve">Draugystės pr. 15, </t>
  </si>
  <si>
    <t xml:space="preserve">Ežero g. 29, </t>
  </si>
  <si>
    <t xml:space="preserve">Energetikų g. 9, </t>
  </si>
  <si>
    <t xml:space="preserve">A. Mickevičiaus g. 36, </t>
  </si>
  <si>
    <t xml:space="preserve">Vilniaus g. 213A, </t>
  </si>
  <si>
    <t xml:space="preserve">A. Mickevičiaus g. 38, </t>
  </si>
  <si>
    <t xml:space="preserve">Draugystės pr. 3A, </t>
  </si>
  <si>
    <t xml:space="preserve">Ežero g. 14, </t>
  </si>
  <si>
    <t xml:space="preserve">Energetikų g. 11, </t>
  </si>
  <si>
    <t xml:space="preserve">P. Cvirkos g. 75A, </t>
  </si>
  <si>
    <t xml:space="preserve">Ežero g. 15, </t>
  </si>
  <si>
    <t xml:space="preserve">P. Višinskio g. 37, </t>
  </si>
  <si>
    <t>Šiauliai</t>
  </si>
  <si>
    <t>Dainavos g. 5,  (renov.)</t>
  </si>
  <si>
    <t>Ateities takas 10,  (renov.)</t>
  </si>
  <si>
    <t>Ateities takas 16,  (renov.)</t>
  </si>
  <si>
    <t>J.Tumo-Vaižganto g. 134,  (renov.)</t>
  </si>
  <si>
    <t>Moksleivių al. 6,  (renov.)</t>
  </si>
  <si>
    <t>Prezidento g. 82,  (renov.)</t>
  </si>
  <si>
    <t>Prezidento g. 65,  (renov.)</t>
  </si>
  <si>
    <t>J.Tumo-Vaižganto g. 129,  (renov.)</t>
  </si>
  <si>
    <t xml:space="preserve">J. Tumo-Vaižganto g. 140, </t>
  </si>
  <si>
    <t xml:space="preserve">Dariaus ir Girėno g. 26A, </t>
  </si>
  <si>
    <t xml:space="preserve">Gedimino g. 8, </t>
  </si>
  <si>
    <t xml:space="preserve">M. Mažvydo g. 47, </t>
  </si>
  <si>
    <t xml:space="preserve">Gedimino g. 32, </t>
  </si>
  <si>
    <t xml:space="preserve">Miško g. 8, </t>
  </si>
  <si>
    <t xml:space="preserve">K. Donelaičio 64A, </t>
  </si>
  <si>
    <t xml:space="preserve">J. Tumo-Vaižganto g. 125, </t>
  </si>
  <si>
    <t xml:space="preserve">Žemaitės g. 32, </t>
  </si>
  <si>
    <t xml:space="preserve">Vasario 16-osios g. 8A, </t>
  </si>
  <si>
    <t xml:space="preserve">Dariaus ir Girėno g. 16A, </t>
  </si>
  <si>
    <t xml:space="preserve">Prezidento g. 60, </t>
  </si>
  <si>
    <t xml:space="preserve">Dariaus ir Girėno g. 4, </t>
  </si>
  <si>
    <t>Tauragė</t>
  </si>
  <si>
    <t>Trakai</t>
  </si>
  <si>
    <t>Lentvaris</t>
  </si>
  <si>
    <t>Senkelio g. 11,  (renov.)</t>
  </si>
  <si>
    <t>Vytauto g. 64A,  (renov.)</t>
  </si>
  <si>
    <t xml:space="preserve">Vytauto g. 76, </t>
  </si>
  <si>
    <t xml:space="preserve">Birutės g. 29, </t>
  </si>
  <si>
    <t xml:space="preserve">Mindaugo g. 10, </t>
  </si>
  <si>
    <t xml:space="preserve">Mindaugo g. 8, </t>
  </si>
  <si>
    <t xml:space="preserve">Vienuolyno g. 9, </t>
  </si>
  <si>
    <t xml:space="preserve">Vytauto g. 44, </t>
  </si>
  <si>
    <t xml:space="preserve">Vienuolyno g. 11A, </t>
  </si>
  <si>
    <t xml:space="preserve">Birutės g. 37, </t>
  </si>
  <si>
    <t xml:space="preserve">Mindaugo g. 20, </t>
  </si>
  <si>
    <t xml:space="preserve">Vytauto g. 70, </t>
  </si>
  <si>
    <t xml:space="preserve">Vytauto g. 40A, </t>
  </si>
  <si>
    <t xml:space="preserve">Maironio g. 5, </t>
  </si>
  <si>
    <t xml:space="preserve">Vytauto g. 40, </t>
  </si>
  <si>
    <t xml:space="preserve">Mindaugo g. 16, </t>
  </si>
  <si>
    <t xml:space="preserve">Ežero g. 5, </t>
  </si>
  <si>
    <t xml:space="preserve">Kilimų g. 6, </t>
  </si>
  <si>
    <t xml:space="preserve">Pakalnės g. 24, </t>
  </si>
  <si>
    <t xml:space="preserve">Geležinkelio g. 26, </t>
  </si>
  <si>
    <t xml:space="preserve">Pakalnės g. 44, </t>
  </si>
  <si>
    <t xml:space="preserve">Sodų g. 23a, </t>
  </si>
  <si>
    <t xml:space="preserve">Vytauto g. 8, </t>
  </si>
  <si>
    <t xml:space="preserve">Pakalnės g. 42, </t>
  </si>
  <si>
    <t xml:space="preserve">Klevų al. 34, </t>
  </si>
  <si>
    <t xml:space="preserve">Ežero g. 6, </t>
  </si>
  <si>
    <t xml:space="preserve">Vytauto g. 66, </t>
  </si>
  <si>
    <t xml:space="preserve">Pakalnės g. 23, </t>
  </si>
  <si>
    <t xml:space="preserve">Geležinkelio g. 28, </t>
  </si>
  <si>
    <t xml:space="preserve">Lauko g. 9, </t>
  </si>
  <si>
    <t xml:space="preserve">Bažnyčios g. 11, </t>
  </si>
  <si>
    <t xml:space="preserve">Lauko 12A, </t>
  </si>
  <si>
    <t>Taikos g. 26,  (renov.)</t>
  </si>
  <si>
    <t>Aušros g. 94.  (renov.)</t>
  </si>
  <si>
    <t>Taikos g. 20,  (renov.)</t>
  </si>
  <si>
    <t xml:space="preserve">Aukškalnio g. 108, </t>
  </si>
  <si>
    <t>Taikos g. 28,  (renov.)</t>
  </si>
  <si>
    <t>Aušros g. 69 I k,  (renov.)</t>
  </si>
  <si>
    <t>J.Basanavičiaus g. 100,  (renov.)</t>
  </si>
  <si>
    <t xml:space="preserve">V.Kudirkos g. 22, </t>
  </si>
  <si>
    <t>Maironio g. 13,  (renov.)</t>
  </si>
  <si>
    <t>Aušros g. 99,  (renov.)</t>
  </si>
  <si>
    <t xml:space="preserve">Aušros g. 2, </t>
  </si>
  <si>
    <t xml:space="preserve">Krašuonos g. 3, </t>
  </si>
  <si>
    <t xml:space="preserve">Krašuonos g. 13, </t>
  </si>
  <si>
    <t xml:space="preserve">Aukštakalnio g. 70, </t>
  </si>
  <si>
    <t xml:space="preserve">Aukštakalnio g. 114, </t>
  </si>
  <si>
    <t xml:space="preserve">Aukštakalnio g. 90, </t>
  </si>
  <si>
    <t xml:space="preserve">Krašuonos g. 15, </t>
  </si>
  <si>
    <t xml:space="preserve">Aukštakalnio g. 68, </t>
  </si>
  <si>
    <t xml:space="preserve">Krašuonos g. 5, </t>
  </si>
  <si>
    <t xml:space="preserve">Vaižganto g. 52, </t>
  </si>
  <si>
    <t xml:space="preserve">J.Basanavičiaus g. 102, </t>
  </si>
  <si>
    <t xml:space="preserve">Vaižganto g. 36, </t>
  </si>
  <si>
    <t xml:space="preserve">Taikos g. 45, </t>
  </si>
  <si>
    <t xml:space="preserve">Aušros g. 87, </t>
  </si>
  <si>
    <t xml:space="preserve">Vytauto a. 2, </t>
  </si>
  <si>
    <t xml:space="preserve">Taikos g. 47, </t>
  </si>
  <si>
    <t xml:space="preserve">Aušros g. 92, </t>
  </si>
  <si>
    <t xml:space="preserve">Taikos g. 9, </t>
  </si>
  <si>
    <t xml:space="preserve">Užpalių g. 84, </t>
  </si>
  <si>
    <t xml:space="preserve">Užpalių g. 66, </t>
  </si>
  <si>
    <t xml:space="preserve">Kauno g. 27, </t>
  </si>
  <si>
    <t xml:space="preserve">Aušros g. 82, </t>
  </si>
  <si>
    <t xml:space="preserve">J.Basanavičiaus 110 b., </t>
  </si>
  <si>
    <t>Aušros g. 35</t>
  </si>
  <si>
    <t xml:space="preserve">Utenio a. 5, </t>
  </si>
  <si>
    <t xml:space="preserve">Kęstučio g. 9, </t>
  </si>
  <si>
    <t xml:space="preserve">K.Donelaičio g. 12, </t>
  </si>
  <si>
    <t xml:space="preserve">Kęstučio g. 1, </t>
  </si>
  <si>
    <t xml:space="preserve">J.Basanavičiaus g. 110, </t>
  </si>
  <si>
    <t xml:space="preserve">Užpalių g. 88, </t>
  </si>
  <si>
    <t>Utena</t>
  </si>
  <si>
    <t>Aušros g. 13</t>
  </si>
  <si>
    <t>renov.</t>
  </si>
  <si>
    <t>Dzūkų g. 15</t>
  </si>
  <si>
    <t>Dzūkų g. 21A</t>
  </si>
  <si>
    <t>Pušelės 7, Naujieji Valkininkai</t>
  </si>
  <si>
    <t>Pušelės 9, Naujieji Valkininkai</t>
  </si>
  <si>
    <t>Sporto g. 6</t>
  </si>
  <si>
    <t>Sporto g. 8</t>
  </si>
  <si>
    <t>Sporto g. 10</t>
  </si>
  <si>
    <t>Šiltnamių g. 1</t>
  </si>
  <si>
    <t>Aušros g. 6</t>
  </si>
  <si>
    <t>Dzūkų g. 38</t>
  </si>
  <si>
    <t>Dzūkų g. 68</t>
  </si>
  <si>
    <t>J.Basanavičiaus g. 7A</t>
  </si>
  <si>
    <t>Marcinkonių g. 2</t>
  </si>
  <si>
    <t>Marcinkonių g. 4</t>
  </si>
  <si>
    <t>M.K.Čiurlionio g. 8</t>
  </si>
  <si>
    <t>M.K.Čiurlionio g. 11</t>
  </si>
  <si>
    <t>Savanorių g. 18</t>
  </si>
  <si>
    <t>Vytauto g. 24</t>
  </si>
  <si>
    <t>Dzūkų g. 17</t>
  </si>
  <si>
    <t>Dzūkų g. 40</t>
  </si>
  <si>
    <t>J.Basanavičiaus g. 27</t>
  </si>
  <si>
    <t>Kalno g. 1, Matuizos</t>
  </si>
  <si>
    <t>Kalno g. 9, Matuizos</t>
  </si>
  <si>
    <t>Savanorių g. 32</t>
  </si>
  <si>
    <t>Sporto g. 14</t>
  </si>
  <si>
    <t>Vasario 16 g. 11</t>
  </si>
  <si>
    <t>Vytauto g. 9</t>
  </si>
  <si>
    <t>Vytauto g. 19A</t>
  </si>
  <si>
    <t>Mechanizatorių g. 21</t>
  </si>
  <si>
    <t>Vasario 16 g. 13</t>
  </si>
  <si>
    <t>Vilties 33, Naujieji Valkininkai</t>
  </si>
  <si>
    <t>Vytauto g. 64</t>
  </si>
  <si>
    <t>Vytauto g. 73</t>
  </si>
  <si>
    <t>V.Krėvės g. 4</t>
  </si>
  <si>
    <t>V.Krėvės g. 7</t>
  </si>
  <si>
    <t>Varėna</t>
  </si>
  <si>
    <t>M.Mironaitės g. 18</t>
  </si>
  <si>
    <t>Pavilnionių g. 33</t>
  </si>
  <si>
    <t>Pavilnionių g. 31</t>
  </si>
  <si>
    <t>Bajorų kelias 3</t>
  </si>
  <si>
    <t>Žirmūnų g. 3 (renov.)</t>
  </si>
  <si>
    <t>Sviliškių g. 4, 6</t>
  </si>
  <si>
    <t>Sviliškių g. 8</t>
  </si>
  <si>
    <t>Žirmūnų g. 30C</t>
  </si>
  <si>
    <t>Žirmūnų g. 126 (renov.)</t>
  </si>
  <si>
    <t>Žirmūnų g. 128 (renov.)</t>
  </si>
  <si>
    <t>Blindžių g. 7</t>
  </si>
  <si>
    <t>M.Marcinkevičiaus g. 31, 33, 35</t>
  </si>
  <si>
    <t>Žirmūnų g. 131 (renov.)</t>
  </si>
  <si>
    <t>J.Galvydžio g. 11A</t>
  </si>
  <si>
    <t>M.Marcinkevičiaus g. 37, Baltupio g. 175</t>
  </si>
  <si>
    <t>J.Kubiliaus g. 4</t>
  </si>
  <si>
    <t>S.Žukausko g. 27</t>
  </si>
  <si>
    <t>Tolminkiemio g. 31</t>
  </si>
  <si>
    <t>Tolminkiemio g. 14</t>
  </si>
  <si>
    <t>J.Franko g. 8</t>
  </si>
  <si>
    <t>V.Pietario g. 7</t>
  </si>
  <si>
    <t>Kovo 11-osios g. 55</t>
  </si>
  <si>
    <t>Taikos g. 134, 136</t>
  </si>
  <si>
    <t>Šviesos g 11 (bt. 41-60)</t>
  </si>
  <si>
    <t>Taikos g. 25, 27</t>
  </si>
  <si>
    <t>Šviesos g 14 (bt. 81-100)</t>
  </si>
  <si>
    <t>Gedvydžių g. 29 (bt. 1-36)</t>
  </si>
  <si>
    <t>Gedvydžių g. 20</t>
  </si>
  <si>
    <t>Šviesos g 4 (bt. 81-100)</t>
  </si>
  <si>
    <t>Gabijos g. 81 (bt. 1-36)</t>
  </si>
  <si>
    <t>Peteliškių g. 10 (renov.)</t>
  </si>
  <si>
    <t>Taikos g. 241, 243, 245</t>
  </si>
  <si>
    <t>Žemynos g. 35</t>
  </si>
  <si>
    <t>Musninkų g. 7</t>
  </si>
  <si>
    <t>Kapsų g. 38</t>
  </si>
  <si>
    <t>Antakalnio g. 118</t>
  </si>
  <si>
    <t>Didlaukio g. 22, 24</t>
  </si>
  <si>
    <t>S.Stanevičiaus g. 7 (bt. 1-40)</t>
  </si>
  <si>
    <t>Taikos g. 105</t>
  </si>
  <si>
    <t>Žemynos g. 25</t>
  </si>
  <si>
    <t>Žaliųjų ežerų g. 9  (renov.)</t>
  </si>
  <si>
    <t>Smėlio g. 15</t>
  </si>
  <si>
    <t>Kanklių g. 10B</t>
  </si>
  <si>
    <t>Smėlio g. 11</t>
  </si>
  <si>
    <t>Gelvonų g. 57</t>
  </si>
  <si>
    <t>Naugarduko g. 56</t>
  </si>
  <si>
    <t>Parko g. 6</t>
  </si>
  <si>
    <t>Šaltkalvių g. 66</t>
  </si>
  <si>
    <t>J.Basanavičiaus g. 17A</t>
  </si>
  <si>
    <t>Parko g. 4</t>
  </si>
  <si>
    <t>J.Tiškevičiaus g. 6</t>
  </si>
  <si>
    <t>Vykinto g. 8</t>
  </si>
  <si>
    <t>V.Grybo g. 30</t>
  </si>
  <si>
    <t>Gedimino pr. 27</t>
  </si>
  <si>
    <t>S.Skapo g. 6, 8</t>
  </si>
  <si>
    <t>Lentvario g. 1</t>
  </si>
  <si>
    <t>K.Vanagėlio g. 9</t>
  </si>
  <si>
    <t>Žygio g. 4</t>
  </si>
  <si>
    <t>Vilnius</t>
  </si>
  <si>
    <t>Kosmonautų 28 (626) (renov.)</t>
  </si>
  <si>
    <t>Kosmonautų 12 (621) (renov.)</t>
  </si>
  <si>
    <t>A.Civinsko 7 (113) (renov.)</t>
  </si>
  <si>
    <t>Gėlių 14 (281)</t>
  </si>
  <si>
    <t>Vilkaviškio 61 (286)</t>
  </si>
  <si>
    <t>Dariaus ir Girėno 9 (503)</t>
  </si>
  <si>
    <t>Vytauto 54 (641)</t>
  </si>
  <si>
    <t>Draugystės 1 (108)</t>
  </si>
  <si>
    <t>Dariaus ir Girėno 13 (505)</t>
  </si>
  <si>
    <t>Dariaus ir Girėno 11 (504)</t>
  </si>
  <si>
    <t>Draugystės 3 (110)</t>
  </si>
  <si>
    <t>Mokolų 9 (282)</t>
  </si>
  <si>
    <t>Vytenio 8 (656)</t>
  </si>
  <si>
    <t>R.Juknevičiaus 48 (527)</t>
  </si>
  <si>
    <t>Mokolų 51 (606)</t>
  </si>
  <si>
    <t>Vytauto 56A (639)</t>
  </si>
  <si>
    <t>J.Jablonskio 2 (889)</t>
  </si>
  <si>
    <t>Mokyklos 13 (348)</t>
  </si>
  <si>
    <t>Nausupės 8 (824)</t>
  </si>
  <si>
    <t>M.Valančiaus. 18 (425-K)</t>
  </si>
  <si>
    <t>Jaunimo, 7 (1060)</t>
  </si>
  <si>
    <t>Jaunimo, 3 (1021)</t>
  </si>
  <si>
    <t>Maironio. 34 (410-K)</t>
  </si>
  <si>
    <t>Mokyklos 9 (331)</t>
  </si>
  <si>
    <t>K.Donelaičio. 5 - 2 (27-2K)</t>
  </si>
  <si>
    <t>Žemaitės. 8 (7-K)</t>
  </si>
  <si>
    <t>Dvarkelio 11 (851)</t>
  </si>
  <si>
    <t>Vytauto 15 (268)</t>
  </si>
  <si>
    <t>Kauno 20 (847)</t>
  </si>
  <si>
    <t>Dvarkelio 7 (841)</t>
  </si>
  <si>
    <t>Lietuvininkų 4 (446)</t>
  </si>
  <si>
    <t>Vytauto 21 (273)</t>
  </si>
  <si>
    <t>Žemaitės. 10 (8-K)</t>
  </si>
  <si>
    <t>Marijampolė</t>
  </si>
  <si>
    <t>VINGIO 1 (renov.)</t>
  </si>
  <si>
    <t>NAUJOJI 68 (renov.)</t>
  </si>
  <si>
    <t>BIRUTĖS 14 (renov.)</t>
  </si>
  <si>
    <t>KAŠTONŲ 12 (renov.)</t>
  </si>
  <si>
    <t>AUKŠTAKALNIO 14</t>
  </si>
  <si>
    <t>PUTINŲ 2 (renov.)</t>
  </si>
  <si>
    <t>LAUKO 17 (renov.)</t>
  </si>
  <si>
    <t>PUTINŲ 24A</t>
  </si>
  <si>
    <t>STATYBININKŲ 46 (renov.)</t>
  </si>
  <si>
    <t>Statybininkų 107</t>
  </si>
  <si>
    <t>JAUNIMO 38</t>
  </si>
  <si>
    <t>NAUJOJI 18</t>
  </si>
  <si>
    <t>VILTIES 18</t>
  </si>
  <si>
    <t>NAUJOJI 86</t>
  </si>
  <si>
    <t>JONYNO 5</t>
  </si>
  <si>
    <t>Kalniškės 23</t>
  </si>
  <si>
    <t>KAŠTONŲ 52</t>
  </si>
  <si>
    <t>STATYBININKŲ 27</t>
  </si>
  <si>
    <t>NAUJOJI 96</t>
  </si>
  <si>
    <t>STATYBININKŲ 49</t>
  </si>
  <si>
    <t>JAZMINŲ 12</t>
  </si>
  <si>
    <t>VOLUNGĖS 27</t>
  </si>
  <si>
    <t>STATYBININKŲ 34</t>
  </si>
  <si>
    <t>VOLUNGĖS 12</t>
  </si>
  <si>
    <t>Alytus</t>
  </si>
  <si>
    <t>Druskininkų 7A</t>
  </si>
  <si>
    <t>Saulėtekio 24/26</t>
  </si>
  <si>
    <t>Saulėtekio 3</t>
  </si>
  <si>
    <t>Taikos 14</t>
  </si>
  <si>
    <t>Saulėtekio 5/7</t>
  </si>
  <si>
    <t>Sodų 45</t>
  </si>
  <si>
    <t>Sodų 20-II</t>
  </si>
  <si>
    <t>Sodų 29</t>
  </si>
  <si>
    <t>Sodų 1</t>
  </si>
  <si>
    <t>Sodų 43</t>
  </si>
  <si>
    <t>Sodų 25</t>
  </si>
  <si>
    <t>Ganyklų 59</t>
  </si>
  <si>
    <t>Sodų 59</t>
  </si>
  <si>
    <t>Gintaro 33</t>
  </si>
  <si>
    <t>Mokyklos 14-II</t>
  </si>
  <si>
    <t>Taikos 20</t>
  </si>
  <si>
    <t>Saulėtekio 4</t>
  </si>
  <si>
    <t>Janonio 41</t>
  </si>
  <si>
    <t>Mokyklos 13</t>
  </si>
  <si>
    <t>Kretingos 6</t>
  </si>
  <si>
    <t>Palanga</t>
  </si>
  <si>
    <t>Skratiškių 12 (ren)</t>
  </si>
  <si>
    <t>Vilniaus 93A (ren)</t>
  </si>
  <si>
    <t>Vilniaus 91A (ren)</t>
  </si>
  <si>
    <t>Vytauto 60 (ren)</t>
  </si>
  <si>
    <t>Vilniaus 77B (30085)</t>
  </si>
  <si>
    <t>Rinkuškių 47B (36001)</t>
  </si>
  <si>
    <t>Vilniaus 4 (30072)</t>
  </si>
  <si>
    <t>Rinkuškių 49 (34001)</t>
  </si>
  <si>
    <t>Vilniaus 56 (30081)</t>
  </si>
  <si>
    <t>Skratiškių 8 (300013)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</si>
  <si>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</si>
  <si>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</si>
  <si>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</si>
  <si>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</si>
  <si>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</si>
  <si>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</si>
  <si>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</si>
  <si>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</si>
  <si>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</si>
  <si>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Rotušės 26 (30061)</t>
  </si>
  <si>
    <t>Rinkuškių 20 (370011)</t>
  </si>
  <si>
    <t>Kilučių 11 (30048)</t>
  </si>
  <si>
    <t>Basanavičiaus 18 (30038)</t>
  </si>
  <si>
    <t>Biržai</t>
  </si>
  <si>
    <t>DVARO  27</t>
  </si>
  <si>
    <t>DVARO  25</t>
  </si>
  <si>
    <t>VIŠTYČIO 2 VIRBALIS</t>
  </si>
  <si>
    <t>Vilkaviškis</t>
  </si>
  <si>
    <t>Kybartai</t>
  </si>
  <si>
    <t>Pilviškiai</t>
  </si>
  <si>
    <t>Virbalis</t>
  </si>
  <si>
    <t xml:space="preserve">VILNIAUS 8 </t>
  </si>
  <si>
    <t xml:space="preserve">S.NERIES 33C </t>
  </si>
  <si>
    <t xml:space="preserve">KĘSTUČIO 10 </t>
  </si>
  <si>
    <t xml:space="preserve">NEPRIKLAUSOMYBĖS 72 </t>
  </si>
  <si>
    <t xml:space="preserve">NEPRIKLAUSOMYBĖS 50 </t>
  </si>
  <si>
    <t xml:space="preserve">LAUKO 44 </t>
  </si>
  <si>
    <t xml:space="preserve">AUŠROS 10 </t>
  </si>
  <si>
    <t xml:space="preserve">VIENYBĖS 72 </t>
  </si>
  <si>
    <t xml:space="preserve">BIRUTES 2 </t>
  </si>
  <si>
    <t xml:space="preserve">STATYBININKŲ 8 </t>
  </si>
  <si>
    <t xml:space="preserve">VIENYBES 70 </t>
  </si>
  <si>
    <t xml:space="preserve">STATYBININKŲ 4 </t>
  </si>
  <si>
    <t xml:space="preserve">AUŠROS 4 </t>
  </si>
  <si>
    <t xml:space="preserve">LAUKO 32 </t>
  </si>
  <si>
    <t xml:space="preserve">DARVINO 26 </t>
  </si>
  <si>
    <t xml:space="preserve">TARYBŲ 7 </t>
  </si>
  <si>
    <t xml:space="preserve">DARIAUS IR GIRENO 2A </t>
  </si>
  <si>
    <t xml:space="preserve">PASIENIO 3 </t>
  </si>
  <si>
    <t xml:space="preserve">DARVINO 19 </t>
  </si>
  <si>
    <t xml:space="preserve">K.NAUMIESČIO 9A </t>
  </si>
  <si>
    <t xml:space="preserve">MOKYKLOS 3 </t>
  </si>
  <si>
    <t xml:space="preserve">VASARIO 16-OS 4 </t>
  </si>
  <si>
    <t xml:space="preserve">VASARIO 16-OS 12 </t>
  </si>
  <si>
    <t xml:space="preserve">AUŠROS 8 </t>
  </si>
  <si>
    <t>KLONIO 18A (ren.)</t>
  </si>
  <si>
    <t>ŠILTNAMIŲ 18  (ren.)</t>
  </si>
  <si>
    <t xml:space="preserve">VERPĖJŲ 6 </t>
  </si>
  <si>
    <t>ŠILTNAMIŲ 22 (ren.)</t>
  </si>
  <si>
    <t xml:space="preserve">ATEITIES 2 </t>
  </si>
  <si>
    <t>ČIURLIONIO 74  (ren.)</t>
  </si>
  <si>
    <t xml:space="preserve">SVEIKATOS 28 </t>
  </si>
  <si>
    <t xml:space="preserve">LIŠKIAVOS 8 </t>
  </si>
  <si>
    <t xml:space="preserve">VYTAUTO 6  </t>
  </si>
  <si>
    <t>VEISIEJŲ 9</t>
  </si>
  <si>
    <t xml:space="preserve">ATEITIES 36 </t>
  </si>
  <si>
    <t xml:space="preserve">LIŠKIAVOS 5 </t>
  </si>
  <si>
    <t xml:space="preserve">ATEITIES 16 </t>
  </si>
  <si>
    <t xml:space="preserve">ATEITIES 14 </t>
  </si>
  <si>
    <t xml:space="preserve">GARDINO 80 </t>
  </si>
  <si>
    <t>SVEIKATOS 18</t>
  </si>
  <si>
    <t xml:space="preserve">VYTAUTO 47 </t>
  </si>
  <si>
    <t xml:space="preserve">GARDINO 22 </t>
  </si>
  <si>
    <t xml:space="preserve">SEIRIJŲ 9 </t>
  </si>
  <si>
    <t xml:space="preserve">NERAVŲ 27 </t>
  </si>
  <si>
    <t xml:space="preserve">ŠILTNAMIŲ 24 </t>
  </si>
  <si>
    <t>ŠILTNAMIŲ 26</t>
  </si>
  <si>
    <t xml:space="preserve">MELIORATORIŲ 4 </t>
  </si>
  <si>
    <t xml:space="preserve">NERAVŲ 29 </t>
  </si>
  <si>
    <t>Druskininkai</t>
  </si>
  <si>
    <t>Birutės 4 (ren.)</t>
  </si>
  <si>
    <t>Birutės 2  (ren.)</t>
  </si>
  <si>
    <t>Pievų 2  (ren.)</t>
  </si>
  <si>
    <t>Raseinių 9a  II korpusas  (ren.)</t>
  </si>
  <si>
    <t>Raseinių 9 II korpusas (ren.)</t>
  </si>
  <si>
    <t>Mackevičiaus 29 (ren.)</t>
  </si>
  <si>
    <t>Pievų 6  (ren.)</t>
  </si>
  <si>
    <t>Dariaus ir Girėno 2-1  (ren.)</t>
  </si>
  <si>
    <t>Dariaus ir Girėno 2-2  (ren.)</t>
  </si>
  <si>
    <t>Dariaus ir Girėno 4  (ren.)</t>
  </si>
  <si>
    <t>Birutės 1  (ren.)</t>
  </si>
  <si>
    <t>Birutės 3  (ren.)</t>
  </si>
  <si>
    <t xml:space="preserve">Janonio 30 </t>
  </si>
  <si>
    <t xml:space="preserve">J.Janonio 13 </t>
  </si>
  <si>
    <t>Laucevičiaus 16  I korpusas</t>
  </si>
  <si>
    <t>Raseinių 5A</t>
  </si>
  <si>
    <t xml:space="preserve">Janonio 12 </t>
  </si>
  <si>
    <t xml:space="preserve">Kooperacijos 28 </t>
  </si>
  <si>
    <t xml:space="preserve">Vyt. Didžiojo 45 </t>
  </si>
  <si>
    <t>Maironio 5a,Tytuvėnai</t>
  </si>
  <si>
    <t>Kelmė</t>
  </si>
</sst>
</file>

<file path=xl/styles.xml><?xml version="1.0" encoding="utf-8"?>
<styleSheet xmlns="http://schemas.openxmlformats.org/spreadsheetml/2006/main">
  <numFmts count="3">
    <numFmt numFmtId="43" formatCode="_-* #,##0.00\ _L_t_-;\-* #,##0.00\ _L_t_-;_-* &quot;-&quot;??\ _L_t_-;_-@_-"/>
    <numFmt numFmtId="164" formatCode="0.0"/>
    <numFmt numFmtId="165" formatCode="0.00000"/>
  </numFmts>
  <fonts count="16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b/>
      <sz val="26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theme="1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52"/>
      </patternFill>
    </fill>
    <fill>
      <patternFill patternType="solid">
        <fgColor rgb="FFFFC000"/>
        <bgColor indexed="13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9" tint="0.59999389629810485"/>
        <bgColor indexed="2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10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9" fillId="0" borderId="0"/>
    <xf numFmtId="0" fontId="9" fillId="0" borderId="0"/>
  </cellStyleXfs>
  <cellXfs count="407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5" fillId="5" borderId="7" xfId="0" applyFont="1" applyFill="1" applyBorder="1" applyAlignment="1">
      <alignment horizontal="center" vertical="center" wrapText="1"/>
    </xf>
    <xf numFmtId="0" fontId="2" fillId="5" borderId="0" xfId="0" applyFont="1" applyFill="1"/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>
      <alignment horizontal="center"/>
    </xf>
    <xf numFmtId="0" fontId="2" fillId="4" borderId="1" xfId="4" applyFont="1" applyFill="1" applyBorder="1"/>
    <xf numFmtId="0" fontId="2" fillId="4" borderId="1" xfId="4" applyFont="1" applyFill="1" applyBorder="1" applyAlignment="1">
      <alignment horizontal="center"/>
    </xf>
    <xf numFmtId="2" fontId="2" fillId="4" borderId="1" xfId="4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</xf>
    <xf numFmtId="0" fontId="15" fillId="4" borderId="1" xfId="0" applyFont="1" applyFill="1" applyBorder="1" applyAlignment="1" applyProtection="1">
      <alignment vertical="center" wrapText="1"/>
      <protection locked="0"/>
    </xf>
    <xf numFmtId="0" fontId="15" fillId="4" borderId="1" xfId="0" applyFont="1" applyFill="1" applyBorder="1" applyAlignment="1" applyProtection="1">
      <alignment horizontal="center" vertical="top" wrapText="1"/>
      <protection locked="0"/>
    </xf>
    <xf numFmtId="4" fontId="15" fillId="4" borderId="1" xfId="1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Protection="1">
      <protection locked="0"/>
    </xf>
    <xf numFmtId="0" fontId="15" fillId="4" borderId="1" xfId="1" applyFont="1" applyFill="1" applyBorder="1" applyAlignment="1" applyProtection="1">
      <alignment horizontal="center" vertical="center" wrapText="1"/>
      <protection locked="0"/>
    </xf>
    <xf numFmtId="0" fontId="2" fillId="6" borderId="1" xfId="9" applyFont="1" applyFill="1" applyBorder="1" applyProtection="1">
      <protection locked="0"/>
    </xf>
    <xf numFmtId="0" fontId="2" fillId="6" borderId="1" xfId="9" applyFont="1" applyFill="1" applyBorder="1" applyAlignment="1" applyProtection="1">
      <alignment horizontal="center"/>
      <protection locked="0"/>
    </xf>
    <xf numFmtId="2" fontId="2" fillId="6" borderId="1" xfId="9" applyNumberFormat="1" applyFont="1" applyFill="1" applyBorder="1" applyAlignment="1" applyProtection="1">
      <alignment horizontal="center"/>
      <protection locked="0"/>
    </xf>
    <xf numFmtId="2" fontId="2" fillId="6" borderId="1" xfId="9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>
      <alignment horizontal="left" vertical="center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5" fillId="4" borderId="1" xfId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>
      <alignment horizontal="center"/>
    </xf>
    <xf numFmtId="0" fontId="2" fillId="3" borderId="1" xfId="4" applyFont="1" applyFill="1" applyBorder="1"/>
    <xf numFmtId="0" fontId="2" fillId="3" borderId="1" xfId="4" applyFont="1" applyFill="1" applyBorder="1" applyAlignment="1">
      <alignment horizontal="center"/>
    </xf>
    <xf numFmtId="2" fontId="2" fillId="3" borderId="1" xfId="4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Protection="1">
      <protection locked="0"/>
    </xf>
    <xf numFmtId="4" fontId="15" fillId="3" borderId="1" xfId="1" applyNumberFormat="1" applyFont="1" applyFill="1" applyBorder="1" applyAlignment="1" applyProtection="1">
      <alignment horizontal="center" vertical="center"/>
      <protection locked="0"/>
    </xf>
    <xf numFmtId="0" fontId="2" fillId="7" borderId="1" xfId="9" applyFont="1" applyFill="1" applyBorder="1" applyProtection="1">
      <protection locked="0"/>
    </xf>
    <xf numFmtId="0" fontId="2" fillId="7" borderId="1" xfId="9" applyFont="1" applyFill="1" applyBorder="1" applyAlignment="1" applyProtection="1">
      <alignment horizontal="center"/>
      <protection locked="0"/>
    </xf>
    <xf numFmtId="2" fontId="2" fillId="7" borderId="1" xfId="9" applyNumberFormat="1" applyFont="1" applyFill="1" applyBorder="1" applyAlignment="1" applyProtection="1">
      <alignment horizontal="center"/>
      <protection locked="0"/>
    </xf>
    <xf numFmtId="2" fontId="2" fillId="7" borderId="1" xfId="9" applyNumberFormat="1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23" xfId="0" applyFont="1" applyFill="1" applyBorder="1"/>
    <xf numFmtId="2" fontId="2" fillId="3" borderId="23" xfId="0" applyNumberFormat="1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2" fontId="2" fillId="9" borderId="23" xfId="0" applyNumberFormat="1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2" fontId="2" fillId="9" borderId="25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8" borderId="25" xfId="0" applyFont="1" applyFill="1" applyBorder="1" applyProtection="1">
      <protection locked="0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Protection="1">
      <protection locked="0"/>
    </xf>
    <xf numFmtId="0" fontId="15" fillId="8" borderId="1" xfId="0" applyFont="1" applyFill="1" applyBorder="1" applyAlignment="1" applyProtection="1">
      <alignment vertical="center" wrapText="1"/>
      <protection locked="0"/>
    </xf>
    <xf numFmtId="0" fontId="15" fillId="8" borderId="1" xfId="1" applyFont="1" applyFill="1" applyBorder="1" applyAlignment="1" applyProtection="1">
      <alignment horizontal="center" vertical="center" wrapText="1"/>
      <protection locked="0"/>
    </xf>
    <xf numFmtId="0" fontId="15" fillId="8" borderId="1" xfId="1" applyFont="1" applyFill="1" applyBorder="1" applyAlignment="1" applyProtection="1">
      <alignment horizontal="center" vertical="center"/>
      <protection locked="0"/>
    </xf>
    <xf numFmtId="0" fontId="15" fillId="8" borderId="1" xfId="1" applyFont="1" applyFill="1" applyBorder="1" applyAlignment="1" applyProtection="1">
      <alignment vertical="center" wrapText="1"/>
      <protection locked="0"/>
    </xf>
    <xf numFmtId="0" fontId="15" fillId="8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>
      <alignment horizontal="left"/>
    </xf>
    <xf numFmtId="0" fontId="2" fillId="8" borderId="1" xfId="13" applyFont="1" applyFill="1" applyBorder="1"/>
    <xf numFmtId="0" fontId="2" fillId="8" borderId="1" xfId="13" applyFont="1" applyFill="1" applyBorder="1" applyAlignment="1">
      <alignment horizontal="center"/>
    </xf>
    <xf numFmtId="2" fontId="2" fillId="8" borderId="1" xfId="13" applyNumberFormat="1" applyFont="1" applyFill="1" applyBorder="1" applyAlignment="1">
      <alignment horizontal="center"/>
    </xf>
    <xf numFmtId="0" fontId="2" fillId="8" borderId="1" xfId="13" applyFont="1" applyFill="1" applyBorder="1" applyAlignment="1">
      <alignment horizontal="left"/>
    </xf>
    <xf numFmtId="164" fontId="2" fillId="8" borderId="1" xfId="13" applyNumberFormat="1" applyFont="1" applyFill="1" applyBorder="1" applyAlignment="1">
      <alignment horizontal="right"/>
    </xf>
    <xf numFmtId="165" fontId="2" fillId="8" borderId="1" xfId="13" applyNumberFormat="1" applyFont="1" applyFill="1" applyBorder="1" applyAlignment="1">
      <alignment horizontal="right"/>
    </xf>
    <xf numFmtId="2" fontId="2" fillId="8" borderId="1" xfId="13" applyNumberFormat="1" applyFont="1" applyFill="1" applyBorder="1" applyAlignment="1">
      <alignment horizontal="right"/>
    </xf>
    <xf numFmtId="0" fontId="2" fillId="3" borderId="1" xfId="13" applyFont="1" applyFill="1" applyBorder="1" applyAlignment="1">
      <alignment horizontal="center"/>
    </xf>
    <xf numFmtId="164" fontId="2" fillId="3" borderId="1" xfId="13" applyNumberFormat="1" applyFont="1" applyFill="1" applyBorder="1" applyAlignment="1">
      <alignment horizontal="right"/>
    </xf>
    <xf numFmtId="165" fontId="2" fillId="3" borderId="1" xfId="13" applyNumberFormat="1" applyFont="1" applyFill="1" applyBorder="1" applyAlignment="1">
      <alignment horizontal="right"/>
    </xf>
    <xf numFmtId="2" fontId="2" fillId="3" borderId="1" xfId="13" applyNumberFormat="1" applyFont="1" applyFill="1" applyBorder="1" applyAlignment="1">
      <alignment horizontal="right"/>
    </xf>
    <xf numFmtId="2" fontId="2" fillId="3" borderId="1" xfId="13" applyNumberFormat="1" applyFont="1" applyFill="1" applyBorder="1" applyAlignment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2" fontId="2" fillId="8" borderId="1" xfId="0" applyNumberFormat="1" applyFont="1" applyFill="1" applyBorder="1" applyAlignment="1" applyProtection="1">
      <alignment horizontal="center"/>
      <protection locked="0"/>
    </xf>
    <xf numFmtId="164" fontId="2" fillId="8" borderId="1" xfId="0" applyNumberFormat="1" applyFont="1" applyFill="1" applyBorder="1" applyAlignment="1" applyProtection="1">
      <alignment horizontal="right"/>
      <protection locked="0"/>
    </xf>
    <xf numFmtId="165" fontId="2" fillId="8" borderId="1" xfId="0" applyNumberFormat="1" applyFont="1" applyFill="1" applyBorder="1" applyAlignment="1" applyProtection="1">
      <alignment horizontal="right"/>
    </xf>
    <xf numFmtId="2" fontId="2" fillId="8" borderId="1" xfId="0" applyNumberFormat="1" applyFont="1" applyFill="1" applyBorder="1" applyAlignment="1" applyProtection="1">
      <alignment horizontal="right"/>
      <protection locked="0"/>
    </xf>
    <xf numFmtId="2" fontId="2" fillId="8" borderId="1" xfId="0" applyNumberFormat="1" applyFont="1" applyFill="1" applyBorder="1" applyAlignment="1" applyProtection="1">
      <alignment horizontal="right"/>
    </xf>
    <xf numFmtId="0" fontId="2" fillId="8" borderId="1" xfId="4" applyFont="1" applyFill="1" applyBorder="1" applyAlignment="1">
      <alignment horizontal="left"/>
    </xf>
    <xf numFmtId="0" fontId="2" fillId="8" borderId="1" xfId="4" applyFont="1" applyFill="1" applyBorder="1" applyAlignment="1">
      <alignment horizontal="center"/>
    </xf>
    <xf numFmtId="2" fontId="2" fillId="8" borderId="1" xfId="4" applyNumberFormat="1" applyFont="1" applyFill="1" applyBorder="1" applyAlignment="1">
      <alignment horizontal="center"/>
    </xf>
    <xf numFmtId="164" fontId="2" fillId="8" borderId="1" xfId="4" applyNumberFormat="1" applyFont="1" applyFill="1" applyBorder="1" applyAlignment="1">
      <alignment horizontal="right"/>
    </xf>
    <xf numFmtId="165" fontId="2" fillId="8" borderId="1" xfId="4" applyNumberFormat="1" applyFont="1" applyFill="1" applyBorder="1" applyAlignment="1">
      <alignment horizontal="right"/>
    </xf>
    <xf numFmtId="2" fontId="2" fillId="8" borderId="1" xfId="4" applyNumberFormat="1" applyFont="1" applyFill="1" applyBorder="1" applyAlignment="1">
      <alignment horizontal="right"/>
    </xf>
    <xf numFmtId="2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right"/>
    </xf>
    <xf numFmtId="165" fontId="2" fillId="8" borderId="1" xfId="0" applyNumberFormat="1" applyFont="1" applyFill="1" applyBorder="1" applyAlignment="1">
      <alignment horizontal="right"/>
    </xf>
    <xf numFmtId="2" fontId="2" fillId="8" borderId="1" xfId="0" applyNumberFormat="1" applyFont="1" applyFill="1" applyBorder="1" applyAlignment="1">
      <alignment horizontal="right"/>
    </xf>
    <xf numFmtId="0" fontId="2" fillId="10" borderId="1" xfId="9" applyFont="1" applyFill="1" applyBorder="1" applyProtection="1">
      <protection locked="0"/>
    </xf>
    <xf numFmtId="0" fontId="2" fillId="10" borderId="1" xfId="9" applyFont="1" applyFill="1" applyBorder="1" applyAlignment="1" applyProtection="1">
      <alignment horizontal="center"/>
      <protection locked="0"/>
    </xf>
    <xf numFmtId="2" fontId="2" fillId="10" borderId="1" xfId="9" applyNumberFormat="1" applyFont="1" applyFill="1" applyBorder="1" applyAlignment="1" applyProtection="1">
      <alignment horizontal="center"/>
      <protection locked="0"/>
    </xf>
    <xf numFmtId="164" fontId="2" fillId="10" borderId="1" xfId="9" applyNumberFormat="1" applyFont="1" applyFill="1" applyBorder="1" applyAlignment="1" applyProtection="1">
      <alignment horizontal="right"/>
      <protection locked="0"/>
    </xf>
    <xf numFmtId="165" fontId="2" fillId="10" borderId="1" xfId="9" applyNumberFormat="1" applyFont="1" applyFill="1" applyBorder="1" applyAlignment="1" applyProtection="1">
      <alignment horizontal="right"/>
    </xf>
    <xf numFmtId="2" fontId="2" fillId="10" borderId="1" xfId="9" applyNumberFormat="1" applyFont="1" applyFill="1" applyBorder="1" applyAlignment="1" applyProtection="1">
      <alignment horizontal="right"/>
      <protection locked="0"/>
    </xf>
    <xf numFmtId="2" fontId="2" fillId="10" borderId="1" xfId="9" applyNumberFormat="1" applyFont="1" applyFill="1" applyBorder="1" applyAlignment="1" applyProtection="1">
      <alignment horizontal="right"/>
    </xf>
    <xf numFmtId="2" fontId="15" fillId="8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8" borderId="1" xfId="1" applyNumberFormat="1" applyFont="1" applyFill="1" applyBorder="1" applyAlignment="1" applyProtection="1">
      <alignment horizontal="right" vertical="center" wrapText="1"/>
      <protection locked="0"/>
    </xf>
    <xf numFmtId="2" fontId="15" fillId="8" borderId="1" xfId="0" applyNumberFormat="1" applyFont="1" applyFill="1" applyBorder="1" applyAlignment="1" applyProtection="1">
      <alignment horizontal="right"/>
      <protection locked="0"/>
    </xf>
    <xf numFmtId="0" fontId="2" fillId="8" borderId="1" xfId="0" applyFont="1" applyFill="1" applyBorder="1" applyAlignment="1" applyProtection="1">
      <alignment horizontal="left"/>
      <protection locked="0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right" vertical="center"/>
    </xf>
    <xf numFmtId="165" fontId="2" fillId="8" borderId="1" xfId="0" applyNumberFormat="1" applyFont="1" applyFill="1" applyBorder="1" applyAlignment="1">
      <alignment horizontal="right" vertical="center"/>
    </xf>
    <xf numFmtId="2" fontId="2" fillId="8" borderId="1" xfId="0" applyNumberFormat="1" applyFont="1" applyFill="1" applyBorder="1" applyAlignment="1">
      <alignment horizontal="right" vertical="center"/>
    </xf>
    <xf numFmtId="2" fontId="2" fillId="8" borderId="1" xfId="10" applyNumberFormat="1" applyFont="1" applyFill="1" applyBorder="1" applyAlignment="1">
      <alignment horizontal="center" vertical="distributed"/>
    </xf>
    <xf numFmtId="164" fontId="15" fillId="8" borderId="1" xfId="0" applyNumberFormat="1" applyFont="1" applyFill="1" applyBorder="1" applyAlignment="1" applyProtection="1">
      <alignment horizontal="right" vertical="top" wrapText="1"/>
      <protection locked="0"/>
    </xf>
    <xf numFmtId="0" fontId="2" fillId="8" borderId="1" xfId="12" applyFont="1" applyFill="1" applyBorder="1" applyAlignment="1">
      <alignment horizontal="left"/>
    </xf>
    <xf numFmtId="0" fontId="2" fillId="8" borderId="1" xfId="14" applyFont="1" applyFill="1" applyBorder="1" applyAlignment="1">
      <alignment horizontal="center"/>
    </xf>
    <xf numFmtId="2" fontId="2" fillId="8" borderId="1" xfId="14" applyNumberFormat="1" applyFont="1" applyFill="1" applyBorder="1" applyAlignment="1">
      <alignment horizontal="center"/>
    </xf>
    <xf numFmtId="164" fontId="2" fillId="8" borderId="1" xfId="14" applyNumberFormat="1" applyFont="1" applyFill="1" applyBorder="1" applyAlignment="1">
      <alignment horizontal="right"/>
    </xf>
    <xf numFmtId="165" fontId="2" fillId="8" borderId="1" xfId="14" applyNumberFormat="1" applyFont="1" applyFill="1" applyBorder="1" applyAlignment="1">
      <alignment horizontal="right"/>
    </xf>
    <xf numFmtId="2" fontId="2" fillId="8" borderId="1" xfId="14" applyNumberFormat="1" applyFont="1" applyFill="1" applyBorder="1" applyAlignment="1">
      <alignment horizontal="right"/>
    </xf>
    <xf numFmtId="1" fontId="2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 applyProtection="1">
      <alignment horizontal="left"/>
      <protection locked="0"/>
    </xf>
    <xf numFmtId="0" fontId="14" fillId="8" borderId="1" xfId="0" applyFont="1" applyFill="1" applyBorder="1" applyAlignment="1" applyProtection="1">
      <alignment horizontal="center"/>
      <protection locked="0"/>
    </xf>
    <xf numFmtId="0" fontId="2" fillId="8" borderId="1" xfId="14" applyFont="1" applyFill="1" applyBorder="1" applyAlignment="1">
      <alignment horizontal="left"/>
    </xf>
    <xf numFmtId="164" fontId="2" fillId="8" borderId="1" xfId="0" applyNumberFormat="1" applyFont="1" applyFill="1" applyBorder="1" applyAlignment="1">
      <alignment vertical="center"/>
    </xf>
    <xf numFmtId="2" fontId="2" fillId="8" borderId="1" xfId="0" applyNumberFormat="1" applyFont="1" applyFill="1" applyBorder="1" applyAlignment="1" applyProtection="1">
      <alignment horizontal="center"/>
    </xf>
    <xf numFmtId="2" fontId="2" fillId="10" borderId="1" xfId="9" applyNumberFormat="1" applyFont="1" applyFill="1" applyBorder="1" applyAlignment="1" applyProtection="1">
      <alignment horizontal="center"/>
    </xf>
    <xf numFmtId="0" fontId="2" fillId="8" borderId="25" xfId="0" applyFont="1" applyFill="1" applyBorder="1" applyAlignment="1" applyProtection="1">
      <alignment horizontal="center"/>
      <protection locked="0"/>
    </xf>
    <xf numFmtId="2" fontId="2" fillId="8" borderId="25" xfId="0" applyNumberFormat="1" applyFont="1" applyFill="1" applyBorder="1" applyAlignment="1" applyProtection="1">
      <alignment horizontal="center"/>
      <protection locked="0"/>
    </xf>
    <xf numFmtId="164" fontId="2" fillId="8" borderId="25" xfId="0" applyNumberFormat="1" applyFont="1" applyFill="1" applyBorder="1" applyAlignment="1" applyProtection="1">
      <alignment horizontal="right"/>
      <protection locked="0"/>
    </xf>
    <xf numFmtId="165" fontId="2" fillId="8" borderId="25" xfId="0" applyNumberFormat="1" applyFont="1" applyFill="1" applyBorder="1" applyAlignment="1" applyProtection="1">
      <alignment horizontal="right"/>
    </xf>
    <xf numFmtId="2" fontId="2" fillId="8" borderId="25" xfId="0" applyNumberFormat="1" applyFont="1" applyFill="1" applyBorder="1" applyAlignment="1" applyProtection="1">
      <alignment horizontal="right"/>
      <protection locked="0"/>
    </xf>
    <xf numFmtId="2" fontId="2" fillId="8" borderId="25" xfId="0" applyNumberFormat="1" applyFont="1" applyFill="1" applyBorder="1" applyAlignment="1" applyProtection="1">
      <alignment horizontal="center"/>
    </xf>
    <xf numFmtId="2" fontId="2" fillId="8" borderId="25" xfId="0" applyNumberFormat="1" applyFont="1" applyFill="1" applyBorder="1" applyAlignment="1" applyProtection="1">
      <alignment horizontal="right"/>
    </xf>
    <xf numFmtId="2" fontId="2" fillId="8" borderId="22" xfId="0" applyNumberFormat="1" applyFont="1" applyFill="1" applyBorder="1" applyAlignment="1" applyProtection="1">
      <alignment horizontal="right"/>
    </xf>
    <xf numFmtId="2" fontId="2" fillId="8" borderId="3" xfId="0" applyNumberFormat="1" applyFont="1" applyFill="1" applyBorder="1" applyAlignment="1" applyProtection="1">
      <alignment horizontal="right"/>
    </xf>
    <xf numFmtId="2" fontId="2" fillId="8" borderId="3" xfId="4" applyNumberFormat="1" applyFont="1" applyFill="1" applyBorder="1" applyAlignment="1">
      <alignment horizontal="right"/>
    </xf>
    <xf numFmtId="2" fontId="2" fillId="8" borderId="3" xfId="0" applyNumberFormat="1" applyFont="1" applyFill="1" applyBorder="1" applyAlignment="1">
      <alignment horizontal="right"/>
    </xf>
    <xf numFmtId="2" fontId="2" fillId="10" borderId="3" xfId="9" applyNumberFormat="1" applyFont="1" applyFill="1" applyBorder="1" applyAlignment="1" applyProtection="1">
      <alignment horizontal="right"/>
    </xf>
    <xf numFmtId="2" fontId="2" fillId="8" borderId="3" xfId="13" applyNumberFormat="1" applyFont="1" applyFill="1" applyBorder="1" applyAlignment="1">
      <alignment horizontal="right"/>
    </xf>
    <xf numFmtId="2" fontId="2" fillId="8" borderId="3" xfId="0" applyNumberFormat="1" applyFont="1" applyFill="1" applyBorder="1" applyAlignment="1">
      <alignment horizontal="right" vertical="center"/>
    </xf>
    <xf numFmtId="2" fontId="2" fillId="8" borderId="3" xfId="14" applyNumberFormat="1" applyFont="1" applyFill="1" applyBorder="1" applyAlignment="1">
      <alignment horizontal="right"/>
    </xf>
    <xf numFmtId="0" fontId="2" fillId="8" borderId="23" xfId="0" applyFont="1" applyFill="1" applyBorder="1" applyProtection="1">
      <protection locked="0"/>
    </xf>
    <xf numFmtId="0" fontId="2" fillId="8" borderId="23" xfId="0" applyFont="1" applyFill="1" applyBorder="1" applyAlignment="1" applyProtection="1">
      <alignment horizontal="center"/>
      <protection locked="0"/>
    </xf>
    <xf numFmtId="2" fontId="2" fillId="8" borderId="23" xfId="0" applyNumberFormat="1" applyFont="1" applyFill="1" applyBorder="1" applyAlignment="1" applyProtection="1">
      <alignment horizontal="center"/>
      <protection locked="0"/>
    </xf>
    <xf numFmtId="164" fontId="2" fillId="8" borderId="23" xfId="0" applyNumberFormat="1" applyFont="1" applyFill="1" applyBorder="1" applyAlignment="1" applyProtection="1">
      <alignment horizontal="right"/>
      <protection locked="0"/>
    </xf>
    <xf numFmtId="165" fontId="2" fillId="8" borderId="23" xfId="0" applyNumberFormat="1" applyFont="1" applyFill="1" applyBorder="1" applyAlignment="1" applyProtection="1">
      <alignment horizontal="right"/>
    </xf>
    <xf numFmtId="2" fontId="2" fillId="8" borderId="23" xfId="0" applyNumberFormat="1" applyFont="1" applyFill="1" applyBorder="1" applyAlignment="1" applyProtection="1">
      <alignment horizontal="right"/>
      <protection locked="0"/>
    </xf>
    <xf numFmtId="2" fontId="2" fillId="8" borderId="23" xfId="0" applyNumberFormat="1" applyFont="1" applyFill="1" applyBorder="1" applyAlignment="1" applyProtection="1">
      <alignment horizontal="center"/>
    </xf>
    <xf numFmtId="2" fontId="2" fillId="8" borderId="23" xfId="0" applyNumberFormat="1" applyFont="1" applyFill="1" applyBorder="1" applyAlignment="1" applyProtection="1">
      <alignment horizontal="right"/>
    </xf>
    <xf numFmtId="2" fontId="2" fillId="8" borderId="24" xfId="0" applyNumberFormat="1" applyFont="1" applyFill="1" applyBorder="1" applyAlignment="1" applyProtection="1">
      <alignment horizontal="right"/>
    </xf>
    <xf numFmtId="0" fontId="2" fillId="9" borderId="1" xfId="0" applyFont="1" applyFill="1" applyBorder="1"/>
    <xf numFmtId="164" fontId="2" fillId="9" borderId="1" xfId="0" applyNumberFormat="1" applyFont="1" applyFill="1" applyBorder="1" applyAlignment="1">
      <alignment horizontal="right"/>
    </xf>
    <xf numFmtId="165" fontId="2" fillId="9" borderId="1" xfId="0" applyNumberFormat="1" applyFont="1" applyFill="1" applyBorder="1" applyAlignment="1">
      <alignment horizontal="right"/>
    </xf>
    <xf numFmtId="2" fontId="2" fillId="9" borderId="1" xfId="0" applyNumberFormat="1" applyFont="1" applyFill="1" applyBorder="1" applyAlignment="1">
      <alignment horizontal="right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right" vertical="center"/>
    </xf>
    <xf numFmtId="165" fontId="2" fillId="9" borderId="1" xfId="0" applyNumberFormat="1" applyFont="1" applyFill="1" applyBorder="1" applyAlignment="1">
      <alignment horizontal="right" vertical="center"/>
    </xf>
    <xf numFmtId="2" fontId="2" fillId="9" borderId="1" xfId="0" applyNumberFormat="1" applyFont="1" applyFill="1" applyBorder="1" applyAlignment="1">
      <alignment horizontal="right" vertical="center"/>
    </xf>
    <xf numFmtId="0" fontId="2" fillId="9" borderId="1" xfId="4" applyFont="1" applyFill="1" applyBorder="1"/>
    <xf numFmtId="0" fontId="2" fillId="9" borderId="1" xfId="4" applyFont="1" applyFill="1" applyBorder="1" applyAlignment="1">
      <alignment horizontal="center"/>
    </xf>
    <xf numFmtId="2" fontId="2" fillId="9" borderId="1" xfId="4" applyNumberFormat="1" applyFont="1" applyFill="1" applyBorder="1" applyAlignment="1">
      <alignment horizontal="center"/>
    </xf>
    <xf numFmtId="164" fontId="2" fillId="9" borderId="1" xfId="4" applyNumberFormat="1" applyFont="1" applyFill="1" applyBorder="1" applyAlignment="1">
      <alignment horizontal="right"/>
    </xf>
    <xf numFmtId="165" fontId="2" fillId="9" borderId="1" xfId="4" applyNumberFormat="1" applyFont="1" applyFill="1" applyBorder="1" applyAlignment="1">
      <alignment horizontal="right"/>
    </xf>
    <xf numFmtId="2" fontId="2" fillId="9" borderId="1" xfId="4" applyNumberFormat="1" applyFont="1" applyFill="1" applyBorder="1" applyAlignment="1">
      <alignment horizontal="right"/>
    </xf>
    <xf numFmtId="0" fontId="2" fillId="9" borderId="1" xfId="0" applyFont="1" applyFill="1" applyBorder="1" applyProtection="1"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2" fontId="2" fillId="9" borderId="1" xfId="0" applyNumberFormat="1" applyFont="1" applyFill="1" applyBorder="1" applyAlignment="1" applyProtection="1">
      <alignment horizontal="center"/>
      <protection locked="0"/>
    </xf>
    <xf numFmtId="164" fontId="2" fillId="9" borderId="1" xfId="0" applyNumberFormat="1" applyFont="1" applyFill="1" applyBorder="1" applyAlignment="1" applyProtection="1">
      <alignment horizontal="right"/>
      <protection locked="0"/>
    </xf>
    <xf numFmtId="165" fontId="2" fillId="9" borderId="1" xfId="0" applyNumberFormat="1" applyFont="1" applyFill="1" applyBorder="1" applyAlignment="1" applyProtection="1">
      <alignment horizontal="right"/>
    </xf>
    <xf numFmtId="2" fontId="2" fillId="9" borderId="1" xfId="0" applyNumberFormat="1" applyFont="1" applyFill="1" applyBorder="1" applyAlignment="1" applyProtection="1">
      <alignment horizontal="right"/>
      <protection locked="0"/>
    </xf>
    <xf numFmtId="2" fontId="2" fillId="9" borderId="1" xfId="0" applyNumberFormat="1" applyFont="1" applyFill="1" applyBorder="1" applyAlignment="1" applyProtection="1">
      <alignment horizontal="center"/>
    </xf>
    <xf numFmtId="2" fontId="2" fillId="9" borderId="1" xfId="0" applyNumberFormat="1" applyFont="1" applyFill="1" applyBorder="1" applyAlignment="1" applyProtection="1">
      <alignment horizontal="right"/>
    </xf>
    <xf numFmtId="0" fontId="2" fillId="9" borderId="1" xfId="0" applyFont="1" applyFill="1" applyBorder="1" applyAlignment="1" applyProtection="1">
      <alignment horizontal="left"/>
      <protection locked="0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15" fillId="9" borderId="1" xfId="1" applyFont="1" applyFill="1" applyBorder="1" applyAlignment="1" applyProtection="1">
      <alignment horizontal="center" vertical="center" wrapText="1"/>
      <protection locked="0"/>
    </xf>
    <xf numFmtId="0" fontId="15" fillId="9" borderId="1" xfId="1" applyFont="1" applyFill="1" applyBorder="1" applyAlignment="1" applyProtection="1">
      <alignment horizontal="center" vertical="center"/>
      <protection locked="0"/>
    </xf>
    <xf numFmtId="2" fontId="15" fillId="9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9" borderId="1" xfId="1" applyNumberFormat="1" applyFont="1" applyFill="1" applyBorder="1" applyAlignment="1" applyProtection="1">
      <alignment horizontal="right" vertical="center" wrapText="1"/>
      <protection locked="0"/>
    </xf>
    <xf numFmtId="2" fontId="15" fillId="9" borderId="1" xfId="0" applyNumberFormat="1" applyFont="1" applyFill="1" applyBorder="1" applyAlignment="1" applyProtection="1">
      <alignment horizontal="right"/>
      <protection locked="0"/>
    </xf>
    <xf numFmtId="0" fontId="15" fillId="9" borderId="1" xfId="0" applyFont="1" applyFill="1" applyBorder="1" applyAlignment="1" applyProtection="1">
      <alignment wrapText="1"/>
      <protection locked="0"/>
    </xf>
    <xf numFmtId="0" fontId="15" fillId="9" borderId="1" xfId="0" applyFont="1" applyFill="1" applyBorder="1" applyAlignment="1" applyProtection="1">
      <alignment horizontal="center" vertical="top" wrapText="1"/>
      <protection locked="0"/>
    </xf>
    <xf numFmtId="164" fontId="15" fillId="9" borderId="1" xfId="0" applyNumberFormat="1" applyFont="1" applyFill="1" applyBorder="1" applyAlignment="1" applyProtection="1">
      <alignment horizontal="right" vertical="top" wrapText="1"/>
      <protection locked="0"/>
    </xf>
    <xf numFmtId="0" fontId="2" fillId="9" borderId="1" xfId="0" applyFont="1" applyFill="1" applyBorder="1" applyAlignment="1">
      <alignment horizontal="left"/>
    </xf>
    <xf numFmtId="0" fontId="2" fillId="9" borderId="1" xfId="13" applyFont="1" applyFill="1" applyBorder="1"/>
    <xf numFmtId="0" fontId="2" fillId="9" borderId="1" xfId="13" applyFont="1" applyFill="1" applyBorder="1" applyAlignment="1">
      <alignment horizontal="center"/>
    </xf>
    <xf numFmtId="2" fontId="2" fillId="9" borderId="1" xfId="13" applyNumberFormat="1" applyFont="1" applyFill="1" applyBorder="1" applyAlignment="1">
      <alignment horizontal="center"/>
    </xf>
    <xf numFmtId="164" fontId="2" fillId="9" borderId="1" xfId="13" applyNumberFormat="1" applyFont="1" applyFill="1" applyBorder="1" applyAlignment="1">
      <alignment horizontal="right"/>
    </xf>
    <xf numFmtId="165" fontId="2" fillId="9" borderId="1" xfId="13" applyNumberFormat="1" applyFont="1" applyFill="1" applyBorder="1" applyAlignment="1">
      <alignment horizontal="right"/>
    </xf>
    <xf numFmtId="2" fontId="2" fillId="9" borderId="1" xfId="13" applyNumberFormat="1" applyFont="1" applyFill="1" applyBorder="1" applyAlignment="1">
      <alignment horizontal="right"/>
    </xf>
    <xf numFmtId="0" fontId="2" fillId="11" borderId="1" xfId="9" applyFont="1" applyFill="1" applyBorder="1" applyProtection="1">
      <protection locked="0"/>
    </xf>
    <xf numFmtId="0" fontId="2" fillId="12" borderId="1" xfId="9" applyFont="1" applyFill="1" applyBorder="1" applyAlignment="1" applyProtection="1">
      <alignment horizontal="center"/>
      <protection locked="0"/>
    </xf>
    <xf numFmtId="2" fontId="2" fillId="12" borderId="1" xfId="9" applyNumberFormat="1" applyFont="1" applyFill="1" applyBorder="1" applyAlignment="1" applyProtection="1">
      <alignment horizontal="center"/>
      <protection locked="0"/>
    </xf>
    <xf numFmtId="164" fontId="2" fillId="12" borderId="1" xfId="9" applyNumberFormat="1" applyFont="1" applyFill="1" applyBorder="1" applyAlignment="1" applyProtection="1">
      <alignment horizontal="right"/>
      <protection locked="0"/>
    </xf>
    <xf numFmtId="165" fontId="2" fillId="12" borderId="1" xfId="9" applyNumberFormat="1" applyFont="1" applyFill="1" applyBorder="1" applyAlignment="1" applyProtection="1">
      <alignment horizontal="right"/>
    </xf>
    <xf numFmtId="2" fontId="2" fillId="12" borderId="1" xfId="9" applyNumberFormat="1" applyFont="1" applyFill="1" applyBorder="1" applyAlignment="1" applyProtection="1">
      <alignment horizontal="right"/>
      <protection locked="0"/>
    </xf>
    <xf numFmtId="2" fontId="2" fillId="12" borderId="1" xfId="9" applyNumberFormat="1" applyFont="1" applyFill="1" applyBorder="1" applyAlignment="1" applyProtection="1">
      <alignment horizontal="center"/>
    </xf>
    <xf numFmtId="2" fontId="2" fillId="12" borderId="1" xfId="9" applyNumberFormat="1" applyFont="1" applyFill="1" applyBorder="1" applyAlignment="1" applyProtection="1">
      <alignment horizontal="right"/>
    </xf>
    <xf numFmtId="0" fontId="2" fillId="9" borderId="1" xfId="13" applyFont="1" applyFill="1" applyBorder="1" applyAlignment="1">
      <alignment horizontal="left"/>
    </xf>
    <xf numFmtId="2" fontId="2" fillId="9" borderId="1" xfId="10" applyNumberFormat="1" applyFont="1" applyFill="1" applyBorder="1" applyAlignment="1">
      <alignment horizontal="center"/>
    </xf>
    <xf numFmtId="0" fontId="2" fillId="12" borderId="1" xfId="9" applyFont="1" applyFill="1" applyBorder="1" applyProtection="1">
      <protection locked="0"/>
    </xf>
    <xf numFmtId="0" fontId="2" fillId="9" borderId="1" xfId="1" applyFont="1" applyFill="1" applyBorder="1"/>
    <xf numFmtId="0" fontId="2" fillId="9" borderId="1" xfId="1" applyFont="1" applyFill="1" applyBorder="1" applyAlignment="1">
      <alignment horizontal="center"/>
    </xf>
    <xf numFmtId="2" fontId="2" fillId="9" borderId="1" xfId="1" applyNumberFormat="1" applyFont="1" applyFill="1" applyBorder="1" applyAlignment="1">
      <alignment horizontal="center"/>
    </xf>
    <xf numFmtId="164" fontId="2" fillId="9" borderId="1" xfId="1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vertical="center"/>
    </xf>
    <xf numFmtId="1" fontId="2" fillId="9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0" fontId="15" fillId="9" borderId="1" xfId="1" applyFont="1" applyFill="1" applyBorder="1" applyAlignment="1" applyProtection="1">
      <alignment vertical="center" wrapText="1"/>
      <protection locked="0"/>
    </xf>
    <xf numFmtId="0" fontId="2" fillId="9" borderId="25" xfId="0" applyFont="1" applyFill="1" applyBorder="1"/>
    <xf numFmtId="164" fontId="2" fillId="9" borderId="25" xfId="0" applyNumberFormat="1" applyFont="1" applyFill="1" applyBorder="1" applyAlignment="1">
      <alignment horizontal="right"/>
    </xf>
    <xf numFmtId="165" fontId="2" fillId="9" borderId="25" xfId="0" applyNumberFormat="1" applyFont="1" applyFill="1" applyBorder="1" applyAlignment="1">
      <alignment horizontal="right"/>
    </xf>
    <xf numFmtId="2" fontId="2" fillId="9" borderId="25" xfId="0" applyNumberFormat="1" applyFont="1" applyFill="1" applyBorder="1" applyAlignment="1">
      <alignment horizontal="right"/>
    </xf>
    <xf numFmtId="2" fontId="2" fillId="9" borderId="22" xfId="0" applyNumberFormat="1" applyFont="1" applyFill="1" applyBorder="1" applyAlignment="1">
      <alignment horizontal="right"/>
    </xf>
    <xf numFmtId="2" fontId="2" fillId="9" borderId="3" xfId="0" applyNumberFormat="1" applyFont="1" applyFill="1" applyBorder="1" applyAlignment="1">
      <alignment horizontal="right"/>
    </xf>
    <xf numFmtId="2" fontId="2" fillId="9" borderId="3" xfId="0" applyNumberFormat="1" applyFont="1" applyFill="1" applyBorder="1" applyAlignment="1">
      <alignment horizontal="right" vertical="center"/>
    </xf>
    <xf numFmtId="2" fontId="2" fillId="9" borderId="3" xfId="4" applyNumberFormat="1" applyFont="1" applyFill="1" applyBorder="1" applyAlignment="1">
      <alignment horizontal="right"/>
    </xf>
    <xf numFmtId="2" fontId="2" fillId="9" borderId="3" xfId="0" applyNumberFormat="1" applyFont="1" applyFill="1" applyBorder="1" applyAlignment="1" applyProtection="1">
      <alignment horizontal="right"/>
    </xf>
    <xf numFmtId="2" fontId="2" fillId="9" borderId="3" xfId="13" applyNumberFormat="1" applyFont="1" applyFill="1" applyBorder="1" applyAlignment="1">
      <alignment horizontal="right"/>
    </xf>
    <xf numFmtId="2" fontId="2" fillId="12" borderId="3" xfId="9" applyNumberFormat="1" applyFont="1" applyFill="1" applyBorder="1" applyAlignment="1" applyProtection="1">
      <alignment horizontal="right"/>
    </xf>
    <xf numFmtId="0" fontId="2" fillId="9" borderId="23" xfId="0" applyFont="1" applyFill="1" applyBorder="1"/>
    <xf numFmtId="164" fontId="2" fillId="9" borderId="23" xfId="0" applyNumberFormat="1" applyFont="1" applyFill="1" applyBorder="1" applyAlignment="1">
      <alignment horizontal="right"/>
    </xf>
    <xf numFmtId="165" fontId="2" fillId="9" borderId="23" xfId="0" applyNumberFormat="1" applyFont="1" applyFill="1" applyBorder="1" applyAlignment="1">
      <alignment horizontal="right"/>
    </xf>
    <xf numFmtId="2" fontId="2" fillId="9" borderId="23" xfId="0" applyNumberFormat="1" applyFont="1" applyFill="1" applyBorder="1" applyAlignment="1">
      <alignment horizontal="right"/>
    </xf>
    <xf numFmtId="2" fontId="2" fillId="9" borderId="24" xfId="0" applyNumberFormat="1" applyFont="1" applyFill="1" applyBorder="1" applyAlignment="1">
      <alignment horizontal="right"/>
    </xf>
    <xf numFmtId="0" fontId="2" fillId="3" borderId="1" xfId="14" applyFont="1" applyFill="1" applyBorder="1"/>
    <xf numFmtId="0" fontId="2" fillId="3" borderId="1" xfId="14" applyFont="1" applyFill="1" applyBorder="1" applyAlignment="1">
      <alignment horizontal="center"/>
    </xf>
    <xf numFmtId="2" fontId="2" fillId="3" borderId="1" xfId="14" applyNumberFormat="1" applyFont="1" applyFill="1" applyBorder="1" applyAlignment="1">
      <alignment horizontal="center"/>
    </xf>
    <xf numFmtId="164" fontId="2" fillId="3" borderId="1" xfId="14" applyNumberFormat="1" applyFont="1" applyFill="1" applyBorder="1" applyAlignment="1">
      <alignment horizontal="right"/>
    </xf>
    <xf numFmtId="165" fontId="2" fillId="3" borderId="1" xfId="14" applyNumberFormat="1" applyFont="1" applyFill="1" applyBorder="1" applyAlignment="1">
      <alignment horizontal="right"/>
    </xf>
    <xf numFmtId="2" fontId="2" fillId="3" borderId="1" xfId="14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/>
    </xf>
    <xf numFmtId="164" fontId="2" fillId="3" borderId="1" xfId="4" applyNumberFormat="1" applyFont="1" applyFill="1" applyBorder="1" applyAlignment="1">
      <alignment horizontal="right"/>
    </xf>
    <xf numFmtId="165" fontId="2" fillId="3" borderId="1" xfId="4" applyNumberFormat="1" applyFont="1" applyFill="1" applyBorder="1" applyAlignment="1">
      <alignment horizontal="right"/>
    </xf>
    <xf numFmtId="2" fontId="2" fillId="3" borderId="1" xfId="4" applyNumberFormat="1" applyFont="1" applyFill="1" applyBorder="1" applyAlignment="1">
      <alignment horizontal="right"/>
    </xf>
    <xf numFmtId="0" fontId="2" fillId="3" borderId="1" xfId="13" applyFont="1" applyFill="1" applyBorder="1"/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 applyProtection="1">
      <alignment horizontal="right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</xf>
    <xf numFmtId="165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2" fontId="15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3" borderId="1" xfId="1" applyNumberFormat="1" applyFont="1" applyFill="1" applyBorder="1" applyAlignment="1" applyProtection="1">
      <alignment horizontal="right" vertical="center" wrapText="1"/>
      <protection locked="0"/>
    </xf>
    <xf numFmtId="2" fontId="15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right"/>
    </xf>
    <xf numFmtId="2" fontId="2" fillId="3" borderId="1" xfId="10" applyNumberFormat="1" applyFont="1" applyFill="1" applyBorder="1" applyAlignment="1">
      <alignment horizontal="center" vertical="distributed"/>
    </xf>
    <xf numFmtId="164" fontId="2" fillId="7" borderId="1" xfId="9" applyNumberFormat="1" applyFont="1" applyFill="1" applyBorder="1" applyAlignment="1" applyProtection="1">
      <alignment horizontal="right"/>
      <protection locked="0"/>
    </xf>
    <xf numFmtId="165" fontId="2" fillId="7" borderId="1" xfId="9" applyNumberFormat="1" applyFont="1" applyFill="1" applyBorder="1" applyAlignment="1" applyProtection="1">
      <alignment horizontal="right"/>
    </xf>
    <xf numFmtId="2" fontId="2" fillId="7" borderId="1" xfId="9" applyNumberFormat="1" applyFont="1" applyFill="1" applyBorder="1" applyAlignment="1" applyProtection="1">
      <alignment horizontal="right"/>
      <protection locked="0"/>
    </xf>
    <xf numFmtId="2" fontId="2" fillId="7" borderId="1" xfId="9" applyNumberFormat="1" applyFont="1" applyFill="1" applyBorder="1" applyAlignment="1" applyProtection="1">
      <alignment horizontal="right"/>
    </xf>
    <xf numFmtId="0" fontId="2" fillId="3" borderId="25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right" vertical="center"/>
    </xf>
    <xf numFmtId="165" fontId="2" fillId="3" borderId="25" xfId="0" applyNumberFormat="1" applyFont="1" applyFill="1" applyBorder="1" applyAlignment="1">
      <alignment horizontal="right" vertical="center"/>
    </xf>
    <xf numFmtId="2" fontId="2" fillId="3" borderId="25" xfId="0" applyNumberFormat="1" applyFont="1" applyFill="1" applyBorder="1" applyAlignment="1">
      <alignment horizontal="right" vertical="center"/>
    </xf>
    <xf numFmtId="2" fontId="2" fillId="3" borderId="22" xfId="0" applyNumberFormat="1" applyFont="1" applyFill="1" applyBorder="1" applyAlignment="1">
      <alignment horizontal="right" vertical="center"/>
    </xf>
    <xf numFmtId="2" fontId="2" fillId="3" borderId="3" xfId="14" applyNumberFormat="1" applyFont="1" applyFill="1" applyBorder="1" applyAlignment="1">
      <alignment horizontal="right"/>
    </xf>
    <xf numFmtId="2" fontId="2" fillId="3" borderId="3" xfId="0" applyNumberFormat="1" applyFont="1" applyFill="1" applyBorder="1" applyAlignment="1">
      <alignment horizontal="right" vertical="center"/>
    </xf>
    <xf numFmtId="2" fontId="2" fillId="3" borderId="3" xfId="4" applyNumberFormat="1" applyFont="1" applyFill="1" applyBorder="1" applyAlignment="1">
      <alignment horizontal="right"/>
    </xf>
    <xf numFmtId="2" fontId="2" fillId="3" borderId="3" xfId="13" applyNumberFormat="1" applyFont="1" applyFill="1" applyBorder="1" applyAlignment="1">
      <alignment horizontal="right"/>
    </xf>
    <xf numFmtId="2" fontId="2" fillId="3" borderId="3" xfId="0" applyNumberFormat="1" applyFont="1" applyFill="1" applyBorder="1" applyAlignment="1" applyProtection="1">
      <alignment horizontal="right"/>
    </xf>
    <xf numFmtId="2" fontId="2" fillId="3" borderId="3" xfId="0" applyNumberFormat="1" applyFont="1" applyFill="1" applyBorder="1" applyAlignment="1">
      <alignment horizontal="right"/>
    </xf>
    <xf numFmtId="2" fontId="2" fillId="7" borderId="3" xfId="9" applyNumberFormat="1" applyFont="1" applyFill="1" applyBorder="1" applyAlignment="1" applyProtection="1">
      <alignment horizontal="right"/>
    </xf>
    <xf numFmtId="164" fontId="2" fillId="3" borderId="23" xfId="0" applyNumberFormat="1" applyFont="1" applyFill="1" applyBorder="1" applyAlignment="1">
      <alignment horizontal="right"/>
    </xf>
    <xf numFmtId="165" fontId="2" fillId="3" borderId="23" xfId="0" applyNumberFormat="1" applyFont="1" applyFill="1" applyBorder="1" applyAlignment="1">
      <alignment horizontal="right"/>
    </xf>
    <xf numFmtId="2" fontId="2" fillId="3" borderId="23" xfId="0" applyNumberFormat="1" applyFont="1" applyFill="1" applyBorder="1" applyAlignment="1">
      <alignment horizontal="right"/>
    </xf>
    <xf numFmtId="2" fontId="2" fillId="3" borderId="24" xfId="0" applyNumberFormat="1" applyFont="1" applyFill="1" applyBorder="1" applyAlignment="1">
      <alignment horizontal="right"/>
    </xf>
    <xf numFmtId="0" fontId="15" fillId="4" borderId="25" xfId="0" applyFont="1" applyFill="1" applyBorder="1" applyAlignment="1" applyProtection="1">
      <alignment vertical="top" wrapText="1"/>
      <protection locked="0"/>
    </xf>
    <xf numFmtId="0" fontId="15" fillId="4" borderId="25" xfId="0" applyFont="1" applyFill="1" applyBorder="1" applyAlignment="1" applyProtection="1">
      <alignment horizontal="center" vertical="top" wrapText="1"/>
      <protection locked="0"/>
    </xf>
    <xf numFmtId="4" fontId="15" fillId="4" borderId="25" xfId="1" applyNumberFormat="1" applyFont="1" applyFill="1" applyBorder="1" applyAlignment="1" applyProtection="1">
      <alignment horizontal="center" vertical="center"/>
      <protection locked="0"/>
    </xf>
    <xf numFmtId="2" fontId="15" fillId="4" borderId="25" xfId="0" applyNumberFormat="1" applyFont="1" applyFill="1" applyBorder="1" applyAlignment="1" applyProtection="1">
      <alignment horizontal="center" vertical="top" wrapText="1"/>
      <protection locked="0"/>
    </xf>
    <xf numFmtId="164" fontId="15" fillId="4" borderId="25" xfId="0" applyNumberFormat="1" applyFont="1" applyFill="1" applyBorder="1" applyAlignment="1" applyProtection="1">
      <alignment horizontal="right" vertical="top" wrapText="1"/>
      <protection locked="0"/>
    </xf>
    <xf numFmtId="165" fontId="2" fillId="4" borderId="25" xfId="0" applyNumberFormat="1" applyFont="1" applyFill="1" applyBorder="1" applyAlignment="1" applyProtection="1">
      <alignment horizontal="right"/>
    </xf>
    <xf numFmtId="2" fontId="15" fillId="4" borderId="25" xfId="0" applyNumberFormat="1" applyFont="1" applyFill="1" applyBorder="1" applyAlignment="1" applyProtection="1">
      <alignment horizontal="right"/>
      <protection locked="0"/>
    </xf>
    <xf numFmtId="2" fontId="2" fillId="4" borderId="25" xfId="0" applyNumberFormat="1" applyFont="1" applyFill="1" applyBorder="1" applyAlignment="1" applyProtection="1">
      <alignment horizontal="center"/>
    </xf>
    <xf numFmtId="2" fontId="2" fillId="4" borderId="25" xfId="0" applyNumberFormat="1" applyFont="1" applyFill="1" applyBorder="1" applyAlignment="1" applyProtection="1">
      <alignment horizontal="right"/>
    </xf>
    <xf numFmtId="2" fontId="2" fillId="4" borderId="22" xfId="0" applyNumberFormat="1" applyFont="1" applyFill="1" applyBorder="1" applyAlignment="1" applyProtection="1">
      <alignment horizontal="right"/>
    </xf>
    <xf numFmtId="164" fontId="2" fillId="4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 applyProtection="1">
      <alignment horizontal="right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</xf>
    <xf numFmtId="2" fontId="2" fillId="4" borderId="3" xfId="0" applyNumberFormat="1" applyFont="1" applyFill="1" applyBorder="1" applyAlignment="1" applyProtection="1">
      <alignment horizontal="right"/>
    </xf>
    <xf numFmtId="164" fontId="2" fillId="4" borderId="1" xfId="4" applyNumberFormat="1" applyFont="1" applyFill="1" applyBorder="1" applyAlignment="1">
      <alignment horizontal="right"/>
    </xf>
    <xf numFmtId="165" fontId="2" fillId="4" borderId="1" xfId="4" applyNumberFormat="1" applyFont="1" applyFill="1" applyBorder="1" applyAlignment="1">
      <alignment horizontal="right"/>
    </xf>
    <xf numFmtId="2" fontId="2" fillId="4" borderId="1" xfId="4" applyNumberFormat="1" applyFont="1" applyFill="1" applyBorder="1" applyAlignment="1">
      <alignment horizontal="right"/>
    </xf>
    <xf numFmtId="2" fontId="2" fillId="4" borderId="3" xfId="4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2" fontId="15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4" borderId="1" xfId="1" applyNumberFormat="1" applyFont="1" applyFill="1" applyBorder="1" applyAlignment="1" applyProtection="1">
      <alignment horizontal="right" vertical="center" wrapText="1"/>
      <protection locked="0"/>
    </xf>
    <xf numFmtId="2" fontId="15" fillId="4" borderId="1" xfId="0" applyNumberFormat="1" applyFont="1" applyFill="1" applyBorder="1" applyAlignment="1" applyProtection="1">
      <alignment horizontal="right"/>
      <protection locked="0"/>
    </xf>
    <xf numFmtId="0" fontId="2" fillId="4" borderId="1" xfId="13" applyFont="1" applyFill="1" applyBorder="1"/>
    <xf numFmtId="0" fontId="2" fillId="4" borderId="1" xfId="13" applyFont="1" applyFill="1" applyBorder="1" applyAlignment="1">
      <alignment horizontal="center"/>
    </xf>
    <xf numFmtId="2" fontId="2" fillId="4" borderId="1" xfId="13" applyNumberFormat="1" applyFont="1" applyFill="1" applyBorder="1" applyAlignment="1">
      <alignment horizontal="center"/>
    </xf>
    <xf numFmtId="164" fontId="2" fillId="4" borderId="1" xfId="13" applyNumberFormat="1" applyFont="1" applyFill="1" applyBorder="1" applyAlignment="1">
      <alignment horizontal="right"/>
    </xf>
    <xf numFmtId="165" fontId="2" fillId="4" borderId="1" xfId="13" applyNumberFormat="1" applyFont="1" applyFill="1" applyBorder="1" applyAlignment="1">
      <alignment horizontal="right"/>
    </xf>
    <xf numFmtId="2" fontId="2" fillId="4" borderId="1" xfId="13" applyNumberFormat="1" applyFont="1" applyFill="1" applyBorder="1" applyAlignment="1">
      <alignment horizontal="right"/>
    </xf>
    <xf numFmtId="2" fontId="2" fillId="4" borderId="3" xfId="13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2" fillId="4" borderId="3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0" fontId="2" fillId="4" borderId="1" xfId="14" applyFont="1" applyFill="1" applyBorder="1"/>
    <xf numFmtId="0" fontId="2" fillId="4" borderId="1" xfId="14" applyFont="1" applyFill="1" applyBorder="1" applyAlignment="1">
      <alignment horizontal="center"/>
    </xf>
    <xf numFmtId="2" fontId="2" fillId="4" borderId="1" xfId="14" applyNumberFormat="1" applyFont="1" applyFill="1" applyBorder="1" applyAlignment="1">
      <alignment horizontal="center"/>
    </xf>
    <xf numFmtId="164" fontId="2" fillId="4" borderId="1" xfId="14" applyNumberFormat="1" applyFont="1" applyFill="1" applyBorder="1" applyAlignment="1">
      <alignment horizontal="right"/>
    </xf>
    <xf numFmtId="165" fontId="2" fillId="4" borderId="1" xfId="14" applyNumberFormat="1" applyFont="1" applyFill="1" applyBorder="1" applyAlignment="1">
      <alignment horizontal="right"/>
    </xf>
    <xf numFmtId="2" fontId="2" fillId="4" borderId="1" xfId="14" applyNumberFormat="1" applyFont="1" applyFill="1" applyBorder="1" applyAlignment="1">
      <alignment horizontal="right"/>
    </xf>
    <xf numFmtId="2" fontId="2" fillId="4" borderId="3" xfId="14" applyNumberFormat="1" applyFont="1" applyFill="1" applyBorder="1" applyAlignment="1">
      <alignment horizontal="right"/>
    </xf>
    <xf numFmtId="164" fontId="2" fillId="6" borderId="1" xfId="9" applyNumberFormat="1" applyFont="1" applyFill="1" applyBorder="1" applyAlignment="1" applyProtection="1">
      <alignment horizontal="right"/>
      <protection locked="0"/>
    </xf>
    <xf numFmtId="165" fontId="2" fillId="6" borderId="1" xfId="9" applyNumberFormat="1" applyFont="1" applyFill="1" applyBorder="1" applyAlignment="1" applyProtection="1">
      <alignment horizontal="right"/>
    </xf>
    <xf numFmtId="2" fontId="2" fillId="6" borderId="1" xfId="9" applyNumberFormat="1" applyFont="1" applyFill="1" applyBorder="1" applyAlignment="1" applyProtection="1">
      <alignment horizontal="right"/>
      <protection locked="0"/>
    </xf>
    <xf numFmtId="2" fontId="2" fillId="6" borderId="1" xfId="9" applyNumberFormat="1" applyFont="1" applyFill="1" applyBorder="1" applyAlignment="1" applyProtection="1">
      <alignment horizontal="right"/>
    </xf>
    <xf numFmtId="2" fontId="2" fillId="6" borderId="3" xfId="9" applyNumberFormat="1" applyFont="1" applyFill="1" applyBorder="1" applyAlignment="1" applyProtection="1">
      <alignment horizontal="right"/>
    </xf>
    <xf numFmtId="164" fontId="15" fillId="4" borderId="1" xfId="0" applyNumberFormat="1" applyFont="1" applyFill="1" applyBorder="1" applyAlignment="1" applyProtection="1">
      <alignment horizontal="right" vertical="top" wrapText="1"/>
      <protection locked="0"/>
    </xf>
    <xf numFmtId="0" fontId="2" fillId="4" borderId="1" xfId="1" applyFont="1" applyFill="1" applyBorder="1"/>
    <xf numFmtId="0" fontId="2" fillId="4" borderId="1" xfId="1" applyFont="1" applyFill="1" applyBorder="1" applyAlignment="1">
      <alignment horizontal="center"/>
    </xf>
    <xf numFmtId="2" fontId="2" fillId="4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Protection="1">
      <protection locked="0"/>
    </xf>
    <xf numFmtId="0" fontId="2" fillId="4" borderId="23" xfId="0" applyFont="1" applyFill="1" applyBorder="1" applyAlignment="1">
      <alignment horizontal="center"/>
    </xf>
    <xf numFmtId="2" fontId="2" fillId="4" borderId="23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right"/>
    </xf>
    <xf numFmtId="165" fontId="2" fillId="4" borderId="23" xfId="0" applyNumberFormat="1" applyFont="1" applyFill="1" applyBorder="1" applyAlignment="1">
      <alignment horizontal="right"/>
    </xf>
    <xf numFmtId="2" fontId="2" fillId="4" borderId="23" xfId="0" applyNumberFormat="1" applyFont="1" applyFill="1" applyBorder="1" applyAlignment="1">
      <alignment horizontal="right"/>
    </xf>
    <xf numFmtId="2" fontId="2" fillId="4" borderId="24" xfId="0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textRotation="90"/>
    </xf>
    <xf numFmtId="0" fontId="7" fillId="4" borderId="29" xfId="0" applyFont="1" applyFill="1" applyBorder="1" applyAlignment="1">
      <alignment horizontal="center" vertical="center" textRotation="90"/>
    </xf>
    <xf numFmtId="0" fontId="7" fillId="4" borderId="30" xfId="0" applyFont="1" applyFill="1" applyBorder="1" applyAlignment="1">
      <alignment horizontal="center" vertical="center" textRotation="90"/>
    </xf>
    <xf numFmtId="0" fontId="6" fillId="8" borderId="28" xfId="0" applyFont="1" applyFill="1" applyBorder="1" applyAlignment="1">
      <alignment horizontal="center" vertical="center" textRotation="90" wrapText="1"/>
    </xf>
    <xf numFmtId="0" fontId="6" fillId="8" borderId="29" xfId="0" applyFont="1" applyFill="1" applyBorder="1" applyAlignment="1">
      <alignment horizontal="center" vertical="center" textRotation="90" wrapText="1"/>
    </xf>
    <xf numFmtId="0" fontId="6" fillId="8" borderId="30" xfId="0" applyFont="1" applyFill="1" applyBorder="1" applyAlignment="1">
      <alignment horizontal="center" vertical="center" textRotation="90" wrapText="1"/>
    </xf>
    <xf numFmtId="0" fontId="7" fillId="9" borderId="28" xfId="0" applyFont="1" applyFill="1" applyBorder="1" applyAlignment="1">
      <alignment horizontal="center" vertical="center" textRotation="90"/>
    </xf>
    <xf numFmtId="0" fontId="7" fillId="9" borderId="29" xfId="0" applyFont="1" applyFill="1" applyBorder="1" applyAlignment="1">
      <alignment horizontal="center" vertical="center" textRotation="90"/>
    </xf>
    <xf numFmtId="0" fontId="7" fillId="9" borderId="30" xfId="0" applyFont="1" applyFill="1" applyBorder="1" applyAlignment="1">
      <alignment horizontal="center" vertical="center" textRotation="90"/>
    </xf>
    <xf numFmtId="0" fontId="7" fillId="3" borderId="28" xfId="0" applyFont="1" applyFill="1" applyBorder="1" applyAlignment="1">
      <alignment horizontal="center" vertical="center" textRotation="90" wrapText="1"/>
    </xf>
    <xf numFmtId="0" fontId="7" fillId="3" borderId="29" xfId="0" applyFont="1" applyFill="1" applyBorder="1" applyAlignment="1">
      <alignment horizontal="center" vertical="center" textRotation="90" wrapText="1"/>
    </xf>
    <xf numFmtId="0" fontId="7" fillId="3" borderId="30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15">
    <cellStyle name="Comma" xfId="10" builtinId="3"/>
    <cellStyle name="Excel Built-in Normal" xfId="9"/>
    <cellStyle name="Įprastas 2" xfId="2"/>
    <cellStyle name="Įprastas 2 2" xfId="3"/>
    <cellStyle name="Įprastas 3" xfId="6"/>
    <cellStyle name="Įprastas 4" xfId="7"/>
    <cellStyle name="Įprastas 5" xfId="8"/>
    <cellStyle name="Įprastas 6" xfId="13"/>
    <cellStyle name="Normal" xfId="0" builtinId="0"/>
    <cellStyle name="Paprastas 2" xfId="5"/>
    <cellStyle name="Paprastas 3" xfId="1"/>
    <cellStyle name="Paprastas 4" xfId="4"/>
    <cellStyle name="Paprastas 5" xfId="11"/>
    <cellStyle name="Paprastas 6" xfId="12"/>
    <cellStyle name="Paprastas 7" xfId="14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7"/>
  <sheetViews>
    <sheetView tabSelected="1" zoomScaleNormal="100" workbookViewId="0">
      <pane xSplit="1" ySplit="5" topLeftCell="B30" activePane="bottomRight" state="frozen"/>
      <selection pane="topRight" activeCell="C1" sqref="C1"/>
      <selection pane="bottomLeft" activeCell="A9" sqref="A9"/>
      <selection pane="bottomRight" activeCell="W41" sqref="W41"/>
    </sheetView>
  </sheetViews>
  <sheetFormatPr defaultRowHeight="11.25"/>
  <cols>
    <col min="1" max="1" width="8.7109375" style="16" customWidth="1"/>
    <col min="2" max="2" width="12.140625" style="13" bestFit="1" customWidth="1"/>
    <col min="3" max="3" width="30.42578125" style="14" customWidth="1"/>
    <col min="4" max="4" width="6.28515625" style="13" customWidth="1"/>
    <col min="5" max="6" width="7.7109375" style="13" customWidth="1"/>
    <col min="7" max="7" width="8.5703125" style="13" customWidth="1"/>
    <col min="8" max="8" width="9.5703125" style="13" customWidth="1"/>
    <col min="9" max="9" width="7.140625" style="13" customWidth="1"/>
    <col min="10" max="10" width="8.140625" style="13" customWidth="1"/>
    <col min="11" max="11" width="12.28515625" style="13" customWidth="1"/>
    <col min="12" max="12" width="8.140625" style="13" customWidth="1"/>
    <col min="13" max="13" width="11.5703125" style="13" customWidth="1"/>
    <col min="14" max="14" width="10.140625" style="13" customWidth="1"/>
    <col min="15" max="15" width="11.28515625" style="13" customWidth="1"/>
    <col min="16" max="16" width="11.85546875" style="13" customWidth="1"/>
    <col min="17" max="17" width="11.7109375" style="13" customWidth="1"/>
    <col min="18" max="16384" width="9.140625" style="1"/>
  </cols>
  <sheetData>
    <row r="1" spans="1:17" ht="19.5" customHeight="1" thickBot="1">
      <c r="A1" s="390" t="s">
        <v>31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17" ht="12.75" customHeight="1">
      <c r="A2" s="401" t="s">
        <v>0</v>
      </c>
      <c r="B2" s="398" t="s">
        <v>23</v>
      </c>
      <c r="C2" s="393" t="s">
        <v>1</v>
      </c>
      <c r="D2" s="393" t="s">
        <v>2</v>
      </c>
      <c r="E2" s="393" t="s">
        <v>14</v>
      </c>
      <c r="F2" s="395" t="s">
        <v>10</v>
      </c>
      <c r="G2" s="396"/>
      <c r="H2" s="396"/>
      <c r="I2" s="397"/>
      <c r="J2" s="393" t="s">
        <v>3</v>
      </c>
      <c r="K2" s="393" t="s">
        <v>13</v>
      </c>
      <c r="L2" s="393" t="s">
        <v>4</v>
      </c>
      <c r="M2" s="393" t="s">
        <v>5</v>
      </c>
      <c r="N2" s="393" t="s">
        <v>9</v>
      </c>
      <c r="O2" s="404" t="s">
        <v>17</v>
      </c>
      <c r="P2" s="393" t="s">
        <v>21</v>
      </c>
      <c r="Q2" s="391" t="s">
        <v>19</v>
      </c>
    </row>
    <row r="3" spans="1:17" s="3" customFormat="1" ht="52.5" customHeight="1">
      <c r="A3" s="402"/>
      <c r="B3" s="399"/>
      <c r="C3" s="406"/>
      <c r="D3" s="394"/>
      <c r="E3" s="394"/>
      <c r="F3" s="2" t="s">
        <v>16</v>
      </c>
      <c r="G3" s="2" t="s">
        <v>11</v>
      </c>
      <c r="H3" s="2" t="s">
        <v>15</v>
      </c>
      <c r="I3" s="2" t="s">
        <v>12</v>
      </c>
      <c r="J3" s="394"/>
      <c r="K3" s="394"/>
      <c r="L3" s="394"/>
      <c r="M3" s="394"/>
      <c r="N3" s="394"/>
      <c r="O3" s="405"/>
      <c r="P3" s="394"/>
      <c r="Q3" s="392"/>
    </row>
    <row r="4" spans="1:17" s="17" customFormat="1" ht="21" customHeight="1">
      <c r="A4" s="403"/>
      <c r="B4" s="400"/>
      <c r="C4" s="394"/>
      <c r="D4" s="4" t="s">
        <v>6</v>
      </c>
      <c r="E4" s="4" t="s">
        <v>7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18</v>
      </c>
      <c r="K4" s="4" t="s">
        <v>8</v>
      </c>
      <c r="L4" s="4" t="s">
        <v>18</v>
      </c>
      <c r="M4" s="4" t="s">
        <v>22</v>
      </c>
      <c r="N4" s="4" t="s">
        <v>28</v>
      </c>
      <c r="O4" s="4" t="s">
        <v>29</v>
      </c>
      <c r="P4" s="5" t="s">
        <v>20</v>
      </c>
      <c r="Q4" s="6" t="s">
        <v>30</v>
      </c>
    </row>
    <row r="5" spans="1:17" s="17" customFormat="1" ht="13.5" customHeight="1" thickBot="1">
      <c r="A5" s="15">
        <v>1</v>
      </c>
      <c r="B5" s="7">
        <v>2</v>
      </c>
      <c r="C5" s="8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8">
        <v>12</v>
      </c>
      <c r="M5" s="9">
        <v>13</v>
      </c>
      <c r="N5" s="9">
        <v>14</v>
      </c>
      <c r="O5" s="10">
        <v>15</v>
      </c>
      <c r="P5" s="8">
        <v>16</v>
      </c>
      <c r="Q5" s="11">
        <v>17</v>
      </c>
    </row>
    <row r="6" spans="1:17" s="12" customFormat="1" ht="11.25" customHeight="1">
      <c r="A6" s="381" t="s">
        <v>27</v>
      </c>
      <c r="B6" s="374" t="s">
        <v>307</v>
      </c>
      <c r="C6" s="76" t="s">
        <v>267</v>
      </c>
      <c r="D6" s="147">
        <v>11</v>
      </c>
      <c r="E6" s="147" t="s">
        <v>98</v>
      </c>
      <c r="F6" s="148">
        <f>G6+H6+I6</f>
        <v>3.5913019999999998</v>
      </c>
      <c r="G6" s="148">
        <v>1.3188089999999999</v>
      </c>
      <c r="H6" s="148">
        <v>1.46</v>
      </c>
      <c r="I6" s="148">
        <v>0.81249300000000002</v>
      </c>
      <c r="J6" s="149">
        <v>538.45000000000005</v>
      </c>
      <c r="K6" s="148">
        <v>0.81249300000000002</v>
      </c>
      <c r="L6" s="149">
        <v>538.45000000000005</v>
      </c>
      <c r="M6" s="150">
        <f>K6/L6</f>
        <v>1.5089479060265577E-3</v>
      </c>
      <c r="N6" s="151">
        <v>48.7</v>
      </c>
      <c r="O6" s="152">
        <f>M6*N6</f>
        <v>7.3485763023493356E-2</v>
      </c>
      <c r="P6" s="153">
        <f>M6*60*1000</f>
        <v>90.536874361593462</v>
      </c>
      <c r="Q6" s="154">
        <f>P6*N6/1000</f>
        <v>4.4091457814096024</v>
      </c>
    </row>
    <row r="7" spans="1:17" s="12" customFormat="1" ht="12.75" customHeight="1">
      <c r="A7" s="382"/>
      <c r="B7" s="375" t="s">
        <v>307</v>
      </c>
      <c r="C7" s="79" t="s">
        <v>268</v>
      </c>
      <c r="D7" s="98">
        <v>100</v>
      </c>
      <c r="E7" s="98" t="s">
        <v>98</v>
      </c>
      <c r="F7" s="99">
        <f>G7+H7+I7</f>
        <v>33.333387000000002</v>
      </c>
      <c r="G7" s="99">
        <v>8.7938279999999995</v>
      </c>
      <c r="H7" s="99">
        <v>16</v>
      </c>
      <c r="I7" s="99">
        <v>8.5395590000000006</v>
      </c>
      <c r="J7" s="100">
        <v>4428.2300000000005</v>
      </c>
      <c r="K7" s="99">
        <v>8.5395590000000006</v>
      </c>
      <c r="L7" s="100">
        <v>4428.2300000000005</v>
      </c>
      <c r="M7" s="101">
        <f>K7/L7</f>
        <v>1.9284361923386996E-3</v>
      </c>
      <c r="N7" s="102">
        <v>48.7</v>
      </c>
      <c r="O7" s="145">
        <f>M7*N7</f>
        <v>9.3914842566894682E-2</v>
      </c>
      <c r="P7" s="103">
        <f>M7*60*1000</f>
        <v>115.70617154032198</v>
      </c>
      <c r="Q7" s="155">
        <f>P7*N7/1000</f>
        <v>5.6348905540136807</v>
      </c>
    </row>
    <row r="8" spans="1:17" s="12" customFormat="1" ht="12.75" customHeight="1">
      <c r="A8" s="382"/>
      <c r="B8" s="375" t="s">
        <v>906</v>
      </c>
      <c r="C8" s="104" t="s">
        <v>910</v>
      </c>
      <c r="D8" s="105">
        <v>36</v>
      </c>
      <c r="E8" s="105">
        <v>1972</v>
      </c>
      <c r="F8" s="106">
        <v>11.864000000000001</v>
      </c>
      <c r="G8" s="106">
        <v>2.6884649999999999</v>
      </c>
      <c r="H8" s="106">
        <v>5.76</v>
      </c>
      <c r="I8" s="106">
        <v>3.4155340000000001</v>
      </c>
      <c r="J8" s="107">
        <v>1508.84</v>
      </c>
      <c r="K8" s="106">
        <v>3.4155340000000001</v>
      </c>
      <c r="L8" s="107">
        <v>1508.84</v>
      </c>
      <c r="M8" s="108">
        <v>2.2636820338803321E-3</v>
      </c>
      <c r="N8" s="109">
        <v>79.679000000000002</v>
      </c>
      <c r="O8" s="106">
        <v>0.18036792077755098</v>
      </c>
      <c r="P8" s="109">
        <v>135.82092203281994</v>
      </c>
      <c r="Q8" s="156">
        <v>10.822075246653059</v>
      </c>
    </row>
    <row r="9" spans="1:17" s="12" customFormat="1" ht="12.75" customHeight="1">
      <c r="A9" s="382"/>
      <c r="B9" s="375" t="s">
        <v>307</v>
      </c>
      <c r="C9" s="79" t="s">
        <v>269</v>
      </c>
      <c r="D9" s="98">
        <v>76</v>
      </c>
      <c r="E9" s="98" t="s">
        <v>98</v>
      </c>
      <c r="F9" s="99">
        <f>G9+H9+I9</f>
        <v>27.200107000000003</v>
      </c>
      <c r="G9" s="99">
        <v>5.4570000000000007</v>
      </c>
      <c r="H9" s="99">
        <v>11.92</v>
      </c>
      <c r="I9" s="99">
        <v>9.8231070000000003</v>
      </c>
      <c r="J9" s="100">
        <v>3987.52</v>
      </c>
      <c r="K9" s="99">
        <v>9.8231070000000003</v>
      </c>
      <c r="L9" s="100">
        <v>3987.52</v>
      </c>
      <c r="M9" s="101">
        <f t="shared" ref="M9:M50" si="0">K9/L9</f>
        <v>2.4634627537918306E-3</v>
      </c>
      <c r="N9" s="102">
        <v>48.7</v>
      </c>
      <c r="O9" s="145">
        <f t="shared" ref="O9:O50" si="1">M9*N9</f>
        <v>0.11997063610966216</v>
      </c>
      <c r="P9" s="103">
        <f>M9*60*1000</f>
        <v>147.80776522750983</v>
      </c>
      <c r="Q9" s="155">
        <f>P9*N9/1000</f>
        <v>7.1982381665797295</v>
      </c>
    </row>
    <row r="10" spans="1:17" s="12" customFormat="1" ht="12.75" customHeight="1">
      <c r="A10" s="382"/>
      <c r="B10" s="375" t="s">
        <v>82</v>
      </c>
      <c r="C10" s="79" t="s">
        <v>32</v>
      </c>
      <c r="D10" s="98">
        <v>25</v>
      </c>
      <c r="E10" s="98" t="s">
        <v>33</v>
      </c>
      <c r="F10" s="99">
        <f>+G10+H10+I10</f>
        <v>8.0099920000000004</v>
      </c>
      <c r="G10" s="99">
        <v>1.9059950000000001</v>
      </c>
      <c r="H10" s="99">
        <v>3.68</v>
      </c>
      <c r="I10" s="99">
        <v>2.423997</v>
      </c>
      <c r="J10" s="100">
        <v>971.5</v>
      </c>
      <c r="K10" s="99">
        <v>2.423997</v>
      </c>
      <c r="L10" s="100">
        <v>971.5</v>
      </c>
      <c r="M10" s="101">
        <f t="shared" si="0"/>
        <v>2.4951075656201751E-3</v>
      </c>
      <c r="N10" s="102">
        <v>60.494999999999997</v>
      </c>
      <c r="O10" s="145">
        <f t="shared" si="1"/>
        <v>0.1509415321821925</v>
      </c>
      <c r="P10" s="103">
        <f>M10*60*1000</f>
        <v>149.70645393721051</v>
      </c>
      <c r="Q10" s="155">
        <f>P10*N10/1000</f>
        <v>9.0564919309315499</v>
      </c>
    </row>
    <row r="11" spans="1:17" s="12" customFormat="1" ht="12.75" customHeight="1">
      <c r="A11" s="382"/>
      <c r="B11" s="375" t="s">
        <v>307</v>
      </c>
      <c r="C11" s="79" t="s">
        <v>270</v>
      </c>
      <c r="D11" s="98">
        <v>45</v>
      </c>
      <c r="E11" s="98" t="s">
        <v>98</v>
      </c>
      <c r="F11" s="99">
        <f>G11+H11+I11</f>
        <v>18.478118000000002</v>
      </c>
      <c r="G11" s="99">
        <v>4.3280640000000004</v>
      </c>
      <c r="H11" s="99">
        <v>7.2</v>
      </c>
      <c r="I11" s="99">
        <v>6.9500540000000006</v>
      </c>
      <c r="J11" s="100">
        <v>2336.12</v>
      </c>
      <c r="K11" s="99">
        <v>6.9500540000000006</v>
      </c>
      <c r="L11" s="100">
        <v>2336.12</v>
      </c>
      <c r="M11" s="101">
        <f t="shared" si="0"/>
        <v>2.9750415218396317E-3</v>
      </c>
      <c r="N11" s="102">
        <v>48.7</v>
      </c>
      <c r="O11" s="145">
        <f t="shared" si="1"/>
        <v>0.14488452211359007</v>
      </c>
      <c r="P11" s="103">
        <f>M11*60*1000</f>
        <v>178.50249131037791</v>
      </c>
      <c r="Q11" s="155">
        <f>P11*N11/1000</f>
        <v>8.6930713268154047</v>
      </c>
    </row>
    <row r="12" spans="1:17" s="12" customFormat="1" ht="12.75" customHeight="1">
      <c r="A12" s="382"/>
      <c r="B12" s="375" t="s">
        <v>435</v>
      </c>
      <c r="C12" s="77" t="s">
        <v>397</v>
      </c>
      <c r="D12" s="78">
        <v>50</v>
      </c>
      <c r="E12" s="78">
        <v>1978</v>
      </c>
      <c r="F12" s="110">
        <v>20.239999999999998</v>
      </c>
      <c r="G12" s="110">
        <v>4.4886629999999998</v>
      </c>
      <c r="H12" s="110">
        <v>8</v>
      </c>
      <c r="I12" s="110">
        <v>7.75115</v>
      </c>
      <c r="J12" s="111">
        <v>2590.16</v>
      </c>
      <c r="K12" s="110">
        <v>7.75115</v>
      </c>
      <c r="L12" s="111">
        <v>2590.16</v>
      </c>
      <c r="M12" s="112">
        <f t="shared" si="0"/>
        <v>2.9925371405627454E-3</v>
      </c>
      <c r="N12" s="113">
        <v>61.366999999999997</v>
      </c>
      <c r="O12" s="110">
        <f t="shared" si="1"/>
        <v>0.183643026704914</v>
      </c>
      <c r="P12" s="113">
        <f>M12*1000*60</f>
        <v>179.55222843376472</v>
      </c>
      <c r="Q12" s="157">
        <f>O12*60</f>
        <v>11.018581602294841</v>
      </c>
    </row>
    <row r="13" spans="1:17" s="12" customFormat="1" ht="12.75" customHeight="1">
      <c r="A13" s="382"/>
      <c r="B13" s="375" t="s">
        <v>626</v>
      </c>
      <c r="C13" s="79" t="s">
        <v>605</v>
      </c>
      <c r="D13" s="98">
        <v>45</v>
      </c>
      <c r="E13" s="98">
        <v>1986</v>
      </c>
      <c r="F13" s="99">
        <f>G13+H13+I13</f>
        <v>18.869</v>
      </c>
      <c r="G13" s="99">
        <v>3.8</v>
      </c>
      <c r="H13" s="99">
        <v>7.3</v>
      </c>
      <c r="I13" s="99">
        <v>7.7690000000000001</v>
      </c>
      <c r="J13" s="100">
        <v>2345.1999999999998</v>
      </c>
      <c r="K13" s="99">
        <v>7.7690000000000001</v>
      </c>
      <c r="L13" s="100">
        <v>2345.1999999999998</v>
      </c>
      <c r="M13" s="101">
        <f t="shared" si="0"/>
        <v>3.3127238615043497E-3</v>
      </c>
      <c r="N13" s="102">
        <v>52.6</v>
      </c>
      <c r="O13" s="145">
        <f t="shared" si="1"/>
        <v>0.1742492751151288</v>
      </c>
      <c r="P13" s="103">
        <f t="shared" ref="P13:P19" si="2">M13*60*1000</f>
        <v>198.76343169026097</v>
      </c>
      <c r="Q13" s="155">
        <f t="shared" ref="Q13:Q19" si="3">P13*N13/1000</f>
        <v>10.454956506907727</v>
      </c>
    </row>
    <row r="14" spans="1:17" s="12" customFormat="1" ht="12.75" customHeight="1">
      <c r="A14" s="382"/>
      <c r="B14" s="375" t="s">
        <v>82</v>
      </c>
      <c r="C14" s="79" t="s">
        <v>34</v>
      </c>
      <c r="D14" s="98">
        <v>12</v>
      </c>
      <c r="E14" s="98" t="s">
        <v>33</v>
      </c>
      <c r="F14" s="99">
        <f>+G14+H14+I14</f>
        <v>5.2019929999999999</v>
      </c>
      <c r="G14" s="99">
        <v>0.96105099999999999</v>
      </c>
      <c r="H14" s="99">
        <v>1.92</v>
      </c>
      <c r="I14" s="99">
        <v>2.3209420000000001</v>
      </c>
      <c r="J14" s="100">
        <v>699.92</v>
      </c>
      <c r="K14" s="99">
        <v>2.3209420000000001</v>
      </c>
      <c r="L14" s="100">
        <v>699.92</v>
      </c>
      <c r="M14" s="101">
        <f t="shared" si="0"/>
        <v>3.3160104011887076E-3</v>
      </c>
      <c r="N14" s="102">
        <v>60.494999999999997</v>
      </c>
      <c r="O14" s="145">
        <f t="shared" si="1"/>
        <v>0.20060204921991084</v>
      </c>
      <c r="P14" s="103">
        <f t="shared" si="2"/>
        <v>198.96062407132246</v>
      </c>
      <c r="Q14" s="155">
        <f t="shared" si="3"/>
        <v>12.036122953194653</v>
      </c>
    </row>
    <row r="15" spans="1:17" s="12" customFormat="1" ht="12.75" customHeight="1">
      <c r="A15" s="382"/>
      <c r="B15" s="375" t="s">
        <v>626</v>
      </c>
      <c r="C15" s="79" t="s">
        <v>606</v>
      </c>
      <c r="D15" s="98">
        <v>45</v>
      </c>
      <c r="E15" s="98" t="s">
        <v>98</v>
      </c>
      <c r="F15" s="99">
        <f>G15+H15+I15</f>
        <v>21.341000000000001</v>
      </c>
      <c r="G15" s="99">
        <v>6</v>
      </c>
      <c r="H15" s="99">
        <v>7.3</v>
      </c>
      <c r="I15" s="99">
        <v>8.0410000000000004</v>
      </c>
      <c r="J15" s="100">
        <v>2305.31</v>
      </c>
      <c r="K15" s="99">
        <v>7.8</v>
      </c>
      <c r="L15" s="100">
        <v>2232.7199999999998</v>
      </c>
      <c r="M15" s="101">
        <f t="shared" si="0"/>
        <v>3.4934967214876925E-3</v>
      </c>
      <c r="N15" s="102">
        <v>52.6</v>
      </c>
      <c r="O15" s="145">
        <f t="shared" si="1"/>
        <v>0.18375792755025264</v>
      </c>
      <c r="P15" s="103">
        <f t="shared" si="2"/>
        <v>209.60980328926155</v>
      </c>
      <c r="Q15" s="155">
        <f t="shared" si="3"/>
        <v>11.025475653015157</v>
      </c>
    </row>
    <row r="16" spans="1:17" s="12" customFormat="1" ht="12.75" customHeight="1">
      <c r="A16" s="382"/>
      <c r="B16" s="375" t="s">
        <v>236</v>
      </c>
      <c r="C16" s="79" t="s">
        <v>196</v>
      </c>
      <c r="D16" s="98">
        <v>90</v>
      </c>
      <c r="E16" s="98">
        <v>1970</v>
      </c>
      <c r="F16" s="99">
        <v>31.894200000000001</v>
      </c>
      <c r="G16" s="99">
        <v>6.8977000000000004</v>
      </c>
      <c r="H16" s="99">
        <v>8.9700000000000006</v>
      </c>
      <c r="I16" s="99">
        <f>F16-G16-H16</f>
        <v>16.026499999999999</v>
      </c>
      <c r="J16" s="100">
        <v>4523.53</v>
      </c>
      <c r="K16" s="99">
        <f>I16</f>
        <v>16.026499999999999</v>
      </c>
      <c r="L16" s="100">
        <f>J16</f>
        <v>4523.53</v>
      </c>
      <c r="M16" s="101">
        <f t="shared" si="0"/>
        <v>3.5429189150950695E-3</v>
      </c>
      <c r="N16" s="102">
        <v>56.4</v>
      </c>
      <c r="O16" s="145">
        <f t="shared" si="1"/>
        <v>0.19982062681136192</v>
      </c>
      <c r="P16" s="103">
        <f t="shared" si="2"/>
        <v>212.57513490570418</v>
      </c>
      <c r="Q16" s="155">
        <f t="shared" si="3"/>
        <v>11.989237608681714</v>
      </c>
    </row>
    <row r="17" spans="1:17" s="12" customFormat="1" ht="12.75" customHeight="1">
      <c r="A17" s="382"/>
      <c r="B17" s="375" t="s">
        <v>307</v>
      </c>
      <c r="C17" s="79" t="s">
        <v>271</v>
      </c>
      <c r="D17" s="98">
        <v>75</v>
      </c>
      <c r="E17" s="98" t="s">
        <v>98</v>
      </c>
      <c r="F17" s="99">
        <f>G17+H17+I17</f>
        <v>34.836063000000003</v>
      </c>
      <c r="G17" s="99">
        <v>8.7828630000000008</v>
      </c>
      <c r="H17" s="99">
        <v>11.92</v>
      </c>
      <c r="I17" s="99">
        <v>14.1332</v>
      </c>
      <c r="J17" s="100">
        <v>3988.9900000000002</v>
      </c>
      <c r="K17" s="99">
        <v>14.1332</v>
      </c>
      <c r="L17" s="100">
        <v>3988.9900000000002</v>
      </c>
      <c r="M17" s="101">
        <f t="shared" si="0"/>
        <v>3.543052251321763E-3</v>
      </c>
      <c r="N17" s="102">
        <v>48.7</v>
      </c>
      <c r="O17" s="145">
        <f t="shared" si="1"/>
        <v>0.17254664463936986</v>
      </c>
      <c r="P17" s="103">
        <f t="shared" si="2"/>
        <v>212.58313507930578</v>
      </c>
      <c r="Q17" s="155">
        <f t="shared" si="3"/>
        <v>10.352798678362193</v>
      </c>
    </row>
    <row r="18" spans="1:17" s="12" customFormat="1" ht="12.75" customHeight="1">
      <c r="A18" s="382"/>
      <c r="B18" s="375" t="s">
        <v>626</v>
      </c>
      <c r="C18" s="79" t="s">
        <v>607</v>
      </c>
      <c r="D18" s="98">
        <v>45</v>
      </c>
      <c r="E18" s="98">
        <v>1978</v>
      </c>
      <c r="F18" s="99">
        <f>G18+H18+I18</f>
        <v>20.311</v>
      </c>
      <c r="G18" s="99">
        <v>4.5</v>
      </c>
      <c r="H18" s="99">
        <v>7.3</v>
      </c>
      <c r="I18" s="99">
        <v>8.5109999999999992</v>
      </c>
      <c r="J18" s="100">
        <v>2285.7199999999998</v>
      </c>
      <c r="K18" s="99">
        <v>8.5109999999999992</v>
      </c>
      <c r="L18" s="100">
        <v>2285.6999999999998</v>
      </c>
      <c r="M18" s="101">
        <f t="shared" si="0"/>
        <v>3.7235857724110775E-3</v>
      </c>
      <c r="N18" s="102">
        <v>52.6</v>
      </c>
      <c r="O18" s="145">
        <f t="shared" si="1"/>
        <v>0.19586061162882268</v>
      </c>
      <c r="P18" s="103">
        <f t="shared" si="2"/>
        <v>223.41514634466463</v>
      </c>
      <c r="Q18" s="155">
        <f t="shared" si="3"/>
        <v>11.75163669772936</v>
      </c>
    </row>
    <row r="19" spans="1:17" s="12" customFormat="1" ht="12.75" customHeight="1">
      <c r="A19" s="382"/>
      <c r="B19" s="375" t="s">
        <v>307</v>
      </c>
      <c r="C19" s="79" t="s">
        <v>280</v>
      </c>
      <c r="D19" s="98">
        <v>20</v>
      </c>
      <c r="E19" s="98" t="s">
        <v>98</v>
      </c>
      <c r="F19" s="99">
        <f>G19+H19+I19</f>
        <v>9.9540000000000006</v>
      </c>
      <c r="G19" s="99">
        <v>2.0910000000000002</v>
      </c>
      <c r="H19" s="99">
        <v>3.2</v>
      </c>
      <c r="I19" s="99">
        <v>4.6630000000000003</v>
      </c>
      <c r="J19" s="100">
        <v>1239.08</v>
      </c>
      <c r="K19" s="99">
        <v>4.6630000000000003</v>
      </c>
      <c r="L19" s="100">
        <v>1239.08</v>
      </c>
      <c r="M19" s="101">
        <f t="shared" si="0"/>
        <v>3.7632759789521263E-3</v>
      </c>
      <c r="N19" s="102">
        <v>48.7</v>
      </c>
      <c r="O19" s="145">
        <f t="shared" si="1"/>
        <v>0.18327154017496855</v>
      </c>
      <c r="P19" s="103">
        <f t="shared" si="2"/>
        <v>225.79655873712758</v>
      </c>
      <c r="Q19" s="155">
        <f t="shared" si="3"/>
        <v>10.996292410498114</v>
      </c>
    </row>
    <row r="20" spans="1:17" s="12" customFormat="1" ht="12.75" customHeight="1">
      <c r="A20" s="382"/>
      <c r="B20" s="375" t="s">
        <v>435</v>
      </c>
      <c r="C20" s="77" t="s">
        <v>405</v>
      </c>
      <c r="D20" s="78">
        <v>60</v>
      </c>
      <c r="E20" s="78">
        <v>1968</v>
      </c>
      <c r="F20" s="110">
        <v>25.05</v>
      </c>
      <c r="G20" s="110">
        <v>5.1442170000000003</v>
      </c>
      <c r="H20" s="110">
        <v>9.6</v>
      </c>
      <c r="I20" s="110">
        <v>10.3058</v>
      </c>
      <c r="J20" s="111">
        <v>2726.22</v>
      </c>
      <c r="K20" s="110">
        <v>10.3058</v>
      </c>
      <c r="L20" s="111">
        <v>2726.22</v>
      </c>
      <c r="M20" s="112">
        <f t="shared" si="0"/>
        <v>3.7802525108025032E-3</v>
      </c>
      <c r="N20" s="113">
        <v>61.366999999999997</v>
      </c>
      <c r="O20" s="110">
        <f t="shared" si="1"/>
        <v>0.23198275583041719</v>
      </c>
      <c r="P20" s="113">
        <f>M20*1000*60</f>
        <v>226.81515064815019</v>
      </c>
      <c r="Q20" s="157">
        <f>O20*60</f>
        <v>13.918965349825031</v>
      </c>
    </row>
    <row r="21" spans="1:17" s="12" customFormat="1" ht="12.75" customHeight="1">
      <c r="A21" s="382"/>
      <c r="B21" s="375" t="s">
        <v>82</v>
      </c>
      <c r="C21" s="79" t="s">
        <v>36</v>
      </c>
      <c r="D21" s="98">
        <v>12</v>
      </c>
      <c r="E21" s="98" t="s">
        <v>33</v>
      </c>
      <c r="F21" s="99">
        <f>+G21+H21+I21</f>
        <v>5.9139929999999996</v>
      </c>
      <c r="G21" s="99">
        <v>1.3261430000000001</v>
      </c>
      <c r="H21" s="99">
        <v>1.92</v>
      </c>
      <c r="I21" s="99">
        <v>2.6678500000000001</v>
      </c>
      <c r="J21" s="100">
        <v>701.24</v>
      </c>
      <c r="K21" s="99">
        <v>2.6678500000000001</v>
      </c>
      <c r="L21" s="100">
        <v>701.24</v>
      </c>
      <c r="M21" s="101">
        <f t="shared" si="0"/>
        <v>3.8044749301237809E-3</v>
      </c>
      <c r="N21" s="102">
        <v>60.494999999999997</v>
      </c>
      <c r="O21" s="145">
        <f t="shared" si="1"/>
        <v>0.23015171089783812</v>
      </c>
      <c r="P21" s="103">
        <f>M21*60*1000</f>
        <v>228.26849580742686</v>
      </c>
      <c r="Q21" s="155">
        <f>P21*N21/1000</f>
        <v>13.809102653870289</v>
      </c>
    </row>
    <row r="22" spans="1:17" s="12" customFormat="1" ht="12.75" customHeight="1">
      <c r="A22" s="382"/>
      <c r="B22" s="375" t="s">
        <v>307</v>
      </c>
      <c r="C22" s="79" t="s">
        <v>272</v>
      </c>
      <c r="D22" s="98">
        <v>45</v>
      </c>
      <c r="E22" s="98" t="s">
        <v>98</v>
      </c>
      <c r="F22" s="99">
        <f>G22+H22+I22</f>
        <v>18.849003</v>
      </c>
      <c r="G22" s="99">
        <v>2.907</v>
      </c>
      <c r="H22" s="99">
        <v>7.04</v>
      </c>
      <c r="I22" s="99">
        <v>8.9020030000000006</v>
      </c>
      <c r="J22" s="100">
        <v>2331.34</v>
      </c>
      <c r="K22" s="99">
        <v>8.9020030000000006</v>
      </c>
      <c r="L22" s="100">
        <v>2331.34</v>
      </c>
      <c r="M22" s="101">
        <f t="shared" si="0"/>
        <v>3.818406152684722E-3</v>
      </c>
      <c r="N22" s="102">
        <v>48.7</v>
      </c>
      <c r="O22" s="145">
        <f t="shared" si="1"/>
        <v>0.18595637963574596</v>
      </c>
      <c r="P22" s="103">
        <f>M22*60*1000</f>
        <v>229.10436916108333</v>
      </c>
      <c r="Q22" s="155">
        <f>P22*N22/1000</f>
        <v>11.157382778144758</v>
      </c>
    </row>
    <row r="23" spans="1:17" s="12" customFormat="1" ht="12.75" customHeight="1">
      <c r="A23" s="382"/>
      <c r="B23" s="375" t="s">
        <v>307</v>
      </c>
      <c r="C23" s="79" t="s">
        <v>273</v>
      </c>
      <c r="D23" s="98">
        <v>45</v>
      </c>
      <c r="E23" s="98" t="s">
        <v>98</v>
      </c>
      <c r="F23" s="99">
        <f>G23+H23+I23</f>
        <v>21.261282000000001</v>
      </c>
      <c r="G23" s="99">
        <v>4.9103820000000002</v>
      </c>
      <c r="H23" s="99">
        <v>7.2</v>
      </c>
      <c r="I23" s="99">
        <v>9.1509</v>
      </c>
      <c r="J23" s="100">
        <v>2328.9</v>
      </c>
      <c r="K23" s="99">
        <v>9.1509</v>
      </c>
      <c r="L23" s="100">
        <v>2328.9</v>
      </c>
      <c r="M23" s="101">
        <f t="shared" si="0"/>
        <v>3.9292799175576452E-3</v>
      </c>
      <c r="N23" s="102">
        <v>48.7</v>
      </c>
      <c r="O23" s="145">
        <f t="shared" si="1"/>
        <v>0.19135593198505735</v>
      </c>
      <c r="P23" s="103">
        <f>M23*60*1000</f>
        <v>235.75679505345869</v>
      </c>
      <c r="Q23" s="155">
        <f>P23*N23/1000</f>
        <v>11.481355919103438</v>
      </c>
    </row>
    <row r="24" spans="1:17" s="12" customFormat="1" ht="12.75" customHeight="1">
      <c r="A24" s="382"/>
      <c r="B24" s="375" t="s">
        <v>435</v>
      </c>
      <c r="C24" s="77" t="s">
        <v>406</v>
      </c>
      <c r="D24" s="78">
        <v>60</v>
      </c>
      <c r="E24" s="78">
        <v>1980</v>
      </c>
      <c r="F24" s="110">
        <v>28.02</v>
      </c>
      <c r="G24" s="110">
        <v>6.1957979999999999</v>
      </c>
      <c r="H24" s="110">
        <v>9.44</v>
      </c>
      <c r="I24" s="110">
        <v>12.383800000000001</v>
      </c>
      <c r="J24" s="111">
        <v>3117.83</v>
      </c>
      <c r="K24" s="110">
        <v>12.383800000000001</v>
      </c>
      <c r="L24" s="111">
        <v>3117.83</v>
      </c>
      <c r="M24" s="112">
        <f t="shared" si="0"/>
        <v>3.9719291943435021E-3</v>
      </c>
      <c r="N24" s="113">
        <v>61.366999999999997</v>
      </c>
      <c r="O24" s="110">
        <f t="shared" si="1"/>
        <v>0.24374537886927769</v>
      </c>
      <c r="P24" s="113">
        <f>M24*1000*60</f>
        <v>238.31575166061012</v>
      </c>
      <c r="Q24" s="157">
        <f>O24*60</f>
        <v>14.624722732156661</v>
      </c>
    </row>
    <row r="25" spans="1:17" s="12" customFormat="1" ht="12.75" customHeight="1">
      <c r="A25" s="382"/>
      <c r="B25" s="375" t="s">
        <v>626</v>
      </c>
      <c r="C25" s="79" t="s">
        <v>608</v>
      </c>
      <c r="D25" s="98">
        <v>55</v>
      </c>
      <c r="E25" s="98" t="s">
        <v>98</v>
      </c>
      <c r="F25" s="99">
        <f>G25+H25+I25</f>
        <v>25.91</v>
      </c>
      <c r="G25" s="99">
        <v>5.2</v>
      </c>
      <c r="H25" s="99">
        <v>8.8000000000000007</v>
      </c>
      <c r="I25" s="99">
        <v>11.91</v>
      </c>
      <c r="J25" s="100">
        <v>2979.1</v>
      </c>
      <c r="K25" s="99">
        <v>11.91</v>
      </c>
      <c r="L25" s="100">
        <v>2979.1</v>
      </c>
      <c r="M25" s="101">
        <f t="shared" si="0"/>
        <v>3.9978517001779063E-3</v>
      </c>
      <c r="N25" s="102">
        <v>52.6</v>
      </c>
      <c r="O25" s="145">
        <f t="shared" si="1"/>
        <v>0.21028699942935788</v>
      </c>
      <c r="P25" s="103">
        <f t="shared" ref="P25:P33" si="4">M25*60*1000</f>
        <v>239.87110201067438</v>
      </c>
      <c r="Q25" s="155">
        <f t="shared" ref="Q25:Q33" si="5">P25*N25/1000</f>
        <v>12.617219965761473</v>
      </c>
    </row>
    <row r="26" spans="1:17" s="12" customFormat="1" ht="12.75" customHeight="1">
      <c r="A26" s="382"/>
      <c r="B26" s="375" t="s">
        <v>307</v>
      </c>
      <c r="C26" s="79" t="s">
        <v>274</v>
      </c>
      <c r="D26" s="98">
        <v>53</v>
      </c>
      <c r="E26" s="98" t="s">
        <v>98</v>
      </c>
      <c r="F26" s="99">
        <f>G26+H26+I26</f>
        <v>27.749999000000003</v>
      </c>
      <c r="G26" s="99">
        <v>6.5789999999999997</v>
      </c>
      <c r="H26" s="99">
        <v>8.64</v>
      </c>
      <c r="I26" s="99">
        <v>12.530999</v>
      </c>
      <c r="J26" s="100">
        <v>2988.96</v>
      </c>
      <c r="K26" s="99">
        <v>12.530999</v>
      </c>
      <c r="L26" s="100">
        <v>2988.96</v>
      </c>
      <c r="M26" s="101">
        <f t="shared" si="0"/>
        <v>4.1924278009742516E-3</v>
      </c>
      <c r="N26" s="102">
        <v>48.7</v>
      </c>
      <c r="O26" s="145">
        <f t="shared" si="1"/>
        <v>0.20417123390744607</v>
      </c>
      <c r="P26" s="103">
        <f t="shared" si="4"/>
        <v>251.54566805845508</v>
      </c>
      <c r="Q26" s="155">
        <f t="shared" si="5"/>
        <v>12.250274034446765</v>
      </c>
    </row>
    <row r="27" spans="1:17" s="12" customFormat="1" ht="12.75" customHeight="1">
      <c r="A27" s="382"/>
      <c r="B27" s="375" t="s">
        <v>82</v>
      </c>
      <c r="C27" s="79" t="s">
        <v>35</v>
      </c>
      <c r="D27" s="98">
        <v>24</v>
      </c>
      <c r="E27" s="98" t="s">
        <v>33</v>
      </c>
      <c r="F27" s="99">
        <f>+G27+H27+I27</f>
        <v>11.819953</v>
      </c>
      <c r="G27" s="99">
        <v>1.9328399999999999</v>
      </c>
      <c r="H27" s="99">
        <v>4.32</v>
      </c>
      <c r="I27" s="99">
        <v>5.567113</v>
      </c>
      <c r="J27" s="100">
        <v>1323.11</v>
      </c>
      <c r="K27" s="99">
        <v>5.567113</v>
      </c>
      <c r="L27" s="100">
        <v>1323.11</v>
      </c>
      <c r="M27" s="101">
        <f t="shared" si="0"/>
        <v>4.2075964961341087E-3</v>
      </c>
      <c r="N27" s="102">
        <v>60.494999999999997</v>
      </c>
      <c r="O27" s="145">
        <f t="shared" si="1"/>
        <v>0.2545385500336329</v>
      </c>
      <c r="P27" s="103">
        <f t="shared" si="4"/>
        <v>252.45578976804651</v>
      </c>
      <c r="Q27" s="155">
        <f t="shared" si="5"/>
        <v>15.272313002017972</v>
      </c>
    </row>
    <row r="28" spans="1:17" s="12" customFormat="1" ht="12.75" customHeight="1">
      <c r="A28" s="382"/>
      <c r="B28" s="375" t="s">
        <v>347</v>
      </c>
      <c r="C28" s="79" t="s">
        <v>316</v>
      </c>
      <c r="D28" s="98">
        <v>32</v>
      </c>
      <c r="E28" s="98" t="s">
        <v>98</v>
      </c>
      <c r="F28" s="99">
        <v>15.044</v>
      </c>
      <c r="G28" s="99">
        <v>2.7490000000000001</v>
      </c>
      <c r="H28" s="99">
        <v>4.9610000000000003</v>
      </c>
      <c r="I28" s="99">
        <v>7.3339999999999996</v>
      </c>
      <c r="J28" s="100">
        <v>1742.32</v>
      </c>
      <c r="K28" s="99">
        <f>+I28</f>
        <v>7.3339999999999996</v>
      </c>
      <c r="L28" s="100">
        <f>+J28</f>
        <v>1742.32</v>
      </c>
      <c r="M28" s="101">
        <f t="shared" si="0"/>
        <v>4.2093300886174752E-3</v>
      </c>
      <c r="N28" s="102">
        <v>73.400000000000006</v>
      </c>
      <c r="O28" s="145">
        <f t="shared" si="1"/>
        <v>0.30896482850452273</v>
      </c>
      <c r="P28" s="103">
        <f t="shared" si="4"/>
        <v>252.55980531704853</v>
      </c>
      <c r="Q28" s="155">
        <f t="shared" si="5"/>
        <v>18.537889710271365</v>
      </c>
    </row>
    <row r="29" spans="1:17" s="12" customFormat="1" ht="12.75" customHeight="1">
      <c r="A29" s="382"/>
      <c r="B29" s="375" t="s">
        <v>236</v>
      </c>
      <c r="C29" s="79" t="s">
        <v>197</v>
      </c>
      <c r="D29" s="98">
        <v>135</v>
      </c>
      <c r="E29" s="98">
        <v>1979</v>
      </c>
      <c r="F29" s="99">
        <v>58.6</v>
      </c>
      <c r="G29" s="99">
        <v>14.397399999999999</v>
      </c>
      <c r="H29" s="99">
        <v>13.5</v>
      </c>
      <c r="I29" s="99">
        <f>F29-G29-H29</f>
        <v>30.702600000000004</v>
      </c>
      <c r="J29" s="100">
        <v>7266.29</v>
      </c>
      <c r="K29" s="99">
        <f>I29</f>
        <v>30.702600000000004</v>
      </c>
      <c r="L29" s="100">
        <f>J29</f>
        <v>7266.29</v>
      </c>
      <c r="M29" s="101">
        <f t="shared" si="0"/>
        <v>4.2253474606711271E-3</v>
      </c>
      <c r="N29" s="102">
        <v>56.4</v>
      </c>
      <c r="O29" s="145">
        <f t="shared" si="1"/>
        <v>0.23830959678185157</v>
      </c>
      <c r="P29" s="103">
        <f t="shared" si="4"/>
        <v>253.52084764026762</v>
      </c>
      <c r="Q29" s="155">
        <f t="shared" si="5"/>
        <v>14.298575806911092</v>
      </c>
    </row>
    <row r="30" spans="1:17" s="12" customFormat="1" ht="12.75" customHeight="1">
      <c r="A30" s="382"/>
      <c r="B30" s="375" t="s">
        <v>82</v>
      </c>
      <c r="C30" s="79" t="s">
        <v>37</v>
      </c>
      <c r="D30" s="98">
        <v>40</v>
      </c>
      <c r="E30" s="98" t="s">
        <v>33</v>
      </c>
      <c r="F30" s="99">
        <f>+G30+H30+I30</f>
        <v>19.748002</v>
      </c>
      <c r="G30" s="99">
        <v>3.9676909999999999</v>
      </c>
      <c r="H30" s="99">
        <v>6.17</v>
      </c>
      <c r="I30" s="99">
        <v>9.6103109999999994</v>
      </c>
      <c r="J30" s="100">
        <v>2233.8000000000002</v>
      </c>
      <c r="K30" s="99">
        <v>9.6103109999999994</v>
      </c>
      <c r="L30" s="100">
        <v>2233.8000000000002</v>
      </c>
      <c r="M30" s="101">
        <f t="shared" si="0"/>
        <v>4.3022253558957823E-3</v>
      </c>
      <c r="N30" s="102">
        <v>60.494999999999997</v>
      </c>
      <c r="O30" s="145">
        <f t="shared" si="1"/>
        <v>0.26026312290491532</v>
      </c>
      <c r="P30" s="103">
        <f t="shared" si="4"/>
        <v>258.13352135374697</v>
      </c>
      <c r="Q30" s="155">
        <f t="shared" si="5"/>
        <v>15.615787374294923</v>
      </c>
    </row>
    <row r="31" spans="1:17" s="12" customFormat="1" ht="12.75" customHeight="1">
      <c r="A31" s="382"/>
      <c r="B31" s="375" t="s">
        <v>307</v>
      </c>
      <c r="C31" s="79" t="s">
        <v>275</v>
      </c>
      <c r="D31" s="98">
        <v>45</v>
      </c>
      <c r="E31" s="98" t="s">
        <v>98</v>
      </c>
      <c r="F31" s="99">
        <f>G31+H31+I31</f>
        <v>21.66</v>
      </c>
      <c r="G31" s="99">
        <v>4.4370000000000003</v>
      </c>
      <c r="H31" s="99">
        <v>7.2</v>
      </c>
      <c r="I31" s="99">
        <v>10.023</v>
      </c>
      <c r="J31" s="100">
        <v>2325.27</v>
      </c>
      <c r="K31" s="99">
        <v>10.023</v>
      </c>
      <c r="L31" s="100">
        <v>2325.27</v>
      </c>
      <c r="M31" s="101">
        <f t="shared" si="0"/>
        <v>4.3104671715542709E-3</v>
      </c>
      <c r="N31" s="102">
        <v>48.7</v>
      </c>
      <c r="O31" s="145">
        <f t="shared" si="1"/>
        <v>0.209919751254693</v>
      </c>
      <c r="P31" s="103">
        <f t="shared" si="4"/>
        <v>258.62803029325624</v>
      </c>
      <c r="Q31" s="155">
        <f t="shared" si="5"/>
        <v>12.595185075281579</v>
      </c>
    </row>
    <row r="32" spans="1:17" s="12" customFormat="1" ht="12.75" customHeight="1">
      <c r="A32" s="382"/>
      <c r="B32" s="375" t="s">
        <v>307</v>
      </c>
      <c r="C32" s="79" t="s">
        <v>276</v>
      </c>
      <c r="D32" s="98">
        <v>75</v>
      </c>
      <c r="E32" s="98" t="s">
        <v>98</v>
      </c>
      <c r="F32" s="99">
        <f>G32+H32+I32</f>
        <v>34.819600000000001</v>
      </c>
      <c r="G32" s="99">
        <v>5.7629999999999999</v>
      </c>
      <c r="H32" s="99">
        <v>11.92</v>
      </c>
      <c r="I32" s="99">
        <v>17.136600000000001</v>
      </c>
      <c r="J32" s="100">
        <v>3967.9500000000003</v>
      </c>
      <c r="K32" s="99">
        <v>17.136600000000001</v>
      </c>
      <c r="L32" s="100">
        <v>3967.9500000000003</v>
      </c>
      <c r="M32" s="101">
        <f t="shared" si="0"/>
        <v>4.3187540165576686E-3</v>
      </c>
      <c r="N32" s="102">
        <v>48.7</v>
      </c>
      <c r="O32" s="145">
        <f t="shared" si="1"/>
        <v>0.21032332060635847</v>
      </c>
      <c r="P32" s="103">
        <f t="shared" si="4"/>
        <v>259.12524099346012</v>
      </c>
      <c r="Q32" s="155">
        <f t="shared" si="5"/>
        <v>12.61939923638151</v>
      </c>
    </row>
    <row r="33" spans="1:17" s="12" customFormat="1" ht="12.75" customHeight="1">
      <c r="A33" s="382"/>
      <c r="B33" s="375" t="s">
        <v>347</v>
      </c>
      <c r="C33" s="79" t="s">
        <v>308</v>
      </c>
      <c r="D33" s="98">
        <v>35</v>
      </c>
      <c r="E33" s="98" t="s">
        <v>98</v>
      </c>
      <c r="F33" s="99">
        <v>13.445</v>
      </c>
      <c r="G33" s="99">
        <v>1.734</v>
      </c>
      <c r="H33" s="99">
        <v>5.2210000000000001</v>
      </c>
      <c r="I33" s="99">
        <v>6.49</v>
      </c>
      <c r="J33" s="100">
        <v>1482.56</v>
      </c>
      <c r="K33" s="99">
        <f>+I33</f>
        <v>6.49</v>
      </c>
      <c r="L33" s="100">
        <f>+J33</f>
        <v>1482.56</v>
      </c>
      <c r="M33" s="101">
        <f t="shared" si="0"/>
        <v>4.3775631340384202E-3</v>
      </c>
      <c r="N33" s="102">
        <v>73.400000000000006</v>
      </c>
      <c r="O33" s="145">
        <f t="shared" si="1"/>
        <v>0.32131313403842005</v>
      </c>
      <c r="P33" s="103">
        <f t="shared" si="4"/>
        <v>262.65378804230522</v>
      </c>
      <c r="Q33" s="155">
        <f t="shared" si="5"/>
        <v>19.278788042305205</v>
      </c>
    </row>
    <row r="34" spans="1:17" s="12" customFormat="1" ht="12.75" customHeight="1">
      <c r="A34" s="382"/>
      <c r="B34" s="375" t="s">
        <v>435</v>
      </c>
      <c r="C34" s="77" t="s">
        <v>402</v>
      </c>
      <c r="D34" s="78">
        <v>55</v>
      </c>
      <c r="E34" s="78">
        <v>1966</v>
      </c>
      <c r="F34" s="110">
        <v>25.55</v>
      </c>
      <c r="G34" s="110">
        <v>5.394844</v>
      </c>
      <c r="H34" s="110">
        <v>8.8000000000000007</v>
      </c>
      <c r="I34" s="110">
        <v>11.3552</v>
      </c>
      <c r="J34" s="111">
        <v>2564.02</v>
      </c>
      <c r="K34" s="110">
        <v>11.3552</v>
      </c>
      <c r="L34" s="111">
        <v>2564.02</v>
      </c>
      <c r="M34" s="112">
        <f t="shared" si="0"/>
        <v>4.4286706031934232E-3</v>
      </c>
      <c r="N34" s="113">
        <v>61.366999999999997</v>
      </c>
      <c r="O34" s="110">
        <f t="shared" si="1"/>
        <v>0.27177422890617081</v>
      </c>
      <c r="P34" s="113">
        <f>M34*1000*60</f>
        <v>265.72023619160541</v>
      </c>
      <c r="Q34" s="157">
        <f>O34*60</f>
        <v>16.306453734370248</v>
      </c>
    </row>
    <row r="35" spans="1:17" s="12" customFormat="1" ht="12.75" customHeight="1">
      <c r="A35" s="382"/>
      <c r="B35" s="376" t="s">
        <v>604</v>
      </c>
      <c r="C35" s="79" t="s">
        <v>564</v>
      </c>
      <c r="D35" s="98">
        <v>30</v>
      </c>
      <c r="E35" s="98">
        <v>1991</v>
      </c>
      <c r="F35" s="99">
        <v>13.268000000000001</v>
      </c>
      <c r="G35" s="99">
        <v>1.7869999999999999</v>
      </c>
      <c r="H35" s="99">
        <v>4.6399999999999997</v>
      </c>
      <c r="I35" s="99">
        <f>F35-G35-H35</f>
        <v>6.841000000000002</v>
      </c>
      <c r="J35" s="100">
        <v>1509.62</v>
      </c>
      <c r="K35" s="99">
        <v>6.8410000000000002</v>
      </c>
      <c r="L35" s="100">
        <v>1509.62</v>
      </c>
      <c r="M35" s="101">
        <f t="shared" si="0"/>
        <v>4.5316039798094891E-3</v>
      </c>
      <c r="N35" s="102">
        <v>50.14</v>
      </c>
      <c r="O35" s="145">
        <f t="shared" si="1"/>
        <v>0.22721462354764779</v>
      </c>
      <c r="P35" s="103">
        <f t="shared" ref="P35:P40" si="6">M35*60*1000</f>
        <v>271.89623878856935</v>
      </c>
      <c r="Q35" s="155">
        <f t="shared" ref="Q35:Q40" si="7">P35*N35/1000</f>
        <v>13.632877412858866</v>
      </c>
    </row>
    <row r="36" spans="1:17" s="12" customFormat="1" ht="12.75" customHeight="1">
      <c r="A36" s="382"/>
      <c r="B36" s="376" t="s">
        <v>476</v>
      </c>
      <c r="C36" s="79" t="s">
        <v>436</v>
      </c>
      <c r="D36" s="98">
        <v>39</v>
      </c>
      <c r="E36" s="98">
        <v>1992</v>
      </c>
      <c r="F36" s="99"/>
      <c r="G36" s="99">
        <v>3.4260000000000002</v>
      </c>
      <c r="H36" s="99">
        <v>6.4</v>
      </c>
      <c r="I36" s="99">
        <v>10.372999999999999</v>
      </c>
      <c r="J36" s="100">
        <v>2267.64</v>
      </c>
      <c r="K36" s="99">
        <f>I36</f>
        <v>10.372999999999999</v>
      </c>
      <c r="L36" s="100">
        <f>J36</f>
        <v>2267.64</v>
      </c>
      <c r="M36" s="101">
        <f t="shared" si="0"/>
        <v>4.574359245735655E-3</v>
      </c>
      <c r="N36" s="102">
        <v>57.116</v>
      </c>
      <c r="O36" s="145">
        <f t="shared" si="1"/>
        <v>0.26126910267943765</v>
      </c>
      <c r="P36" s="103">
        <f t="shared" si="6"/>
        <v>274.46155474413928</v>
      </c>
      <c r="Q36" s="155">
        <f t="shared" si="7"/>
        <v>15.676146160766258</v>
      </c>
    </row>
    <row r="37" spans="1:17" s="12" customFormat="1" ht="12.75" customHeight="1">
      <c r="A37" s="382"/>
      <c r="B37" s="375" t="s">
        <v>307</v>
      </c>
      <c r="C37" s="79" t="s">
        <v>277</v>
      </c>
      <c r="D37" s="98">
        <v>44</v>
      </c>
      <c r="E37" s="98" t="s">
        <v>98</v>
      </c>
      <c r="F37" s="99">
        <f>G37+H37+I37</f>
        <v>21.684100000000001</v>
      </c>
      <c r="G37" s="99">
        <v>3.774</v>
      </c>
      <c r="H37" s="99">
        <v>6.8100000000000005</v>
      </c>
      <c r="I37" s="99">
        <v>11.100099999999999</v>
      </c>
      <c r="J37" s="100">
        <v>2373.2600000000002</v>
      </c>
      <c r="K37" s="99">
        <v>11.100099999999999</v>
      </c>
      <c r="L37" s="100">
        <v>2373.2600000000002</v>
      </c>
      <c r="M37" s="101">
        <f t="shared" si="0"/>
        <v>4.6771529457370871E-3</v>
      </c>
      <c r="N37" s="102">
        <v>48.7</v>
      </c>
      <c r="O37" s="145">
        <f t="shared" si="1"/>
        <v>0.22777734845739617</v>
      </c>
      <c r="P37" s="103">
        <f t="shared" si="6"/>
        <v>280.62917674422522</v>
      </c>
      <c r="Q37" s="155">
        <f t="shared" si="7"/>
        <v>13.666640907443769</v>
      </c>
    </row>
    <row r="38" spans="1:17" s="12" customFormat="1" ht="12.75" customHeight="1">
      <c r="A38" s="382"/>
      <c r="B38" s="375" t="s">
        <v>236</v>
      </c>
      <c r="C38" s="79" t="s">
        <v>198</v>
      </c>
      <c r="D38" s="98">
        <v>45</v>
      </c>
      <c r="E38" s="98">
        <v>2007</v>
      </c>
      <c r="F38" s="99">
        <v>20.7925</v>
      </c>
      <c r="G38" s="99">
        <v>7.0932000000000004</v>
      </c>
      <c r="H38" s="99">
        <v>0</v>
      </c>
      <c r="I38" s="99">
        <f>F38-G38-H38</f>
        <v>13.699300000000001</v>
      </c>
      <c r="J38" s="100">
        <v>2908.85</v>
      </c>
      <c r="K38" s="99">
        <f>I38</f>
        <v>13.699300000000001</v>
      </c>
      <c r="L38" s="100">
        <f>J38</f>
        <v>2908.85</v>
      </c>
      <c r="M38" s="101">
        <f t="shared" si="0"/>
        <v>4.7095243824879255E-3</v>
      </c>
      <c r="N38" s="102">
        <v>56.4</v>
      </c>
      <c r="O38" s="145">
        <f t="shared" si="1"/>
        <v>0.26561717517231898</v>
      </c>
      <c r="P38" s="103">
        <f t="shared" si="6"/>
        <v>282.57146294927554</v>
      </c>
      <c r="Q38" s="155">
        <f t="shared" si="7"/>
        <v>15.93703051033914</v>
      </c>
    </row>
    <row r="39" spans="1:17" s="12" customFormat="1" ht="12.75" customHeight="1">
      <c r="A39" s="382"/>
      <c r="B39" s="376" t="s">
        <v>604</v>
      </c>
      <c r="C39" s="79" t="s">
        <v>565</v>
      </c>
      <c r="D39" s="98">
        <v>24</v>
      </c>
      <c r="E39" s="98">
        <v>1969</v>
      </c>
      <c r="F39" s="99">
        <v>11.94</v>
      </c>
      <c r="G39" s="99">
        <v>1.6279999999999999</v>
      </c>
      <c r="H39" s="99">
        <v>3.84</v>
      </c>
      <c r="I39" s="99">
        <f>F39-G39-H39</f>
        <v>6.4719999999999995</v>
      </c>
      <c r="J39" s="100">
        <v>1330.98</v>
      </c>
      <c r="K39" s="99">
        <v>4.3070000000000004</v>
      </c>
      <c r="L39" s="100">
        <v>906.69</v>
      </c>
      <c r="M39" s="101">
        <f t="shared" si="0"/>
        <v>4.7502453980963729E-3</v>
      </c>
      <c r="N39" s="102">
        <v>50.14</v>
      </c>
      <c r="O39" s="145">
        <f t="shared" si="1"/>
        <v>0.23817730426055214</v>
      </c>
      <c r="P39" s="103">
        <f t="shared" si="6"/>
        <v>285.01472388578236</v>
      </c>
      <c r="Q39" s="155">
        <f t="shared" si="7"/>
        <v>14.290638255633128</v>
      </c>
    </row>
    <row r="40" spans="1:17" s="12" customFormat="1" ht="12.75" customHeight="1">
      <c r="A40" s="382"/>
      <c r="B40" s="375" t="s">
        <v>307</v>
      </c>
      <c r="C40" s="79" t="s">
        <v>278</v>
      </c>
      <c r="D40" s="98">
        <v>31</v>
      </c>
      <c r="E40" s="98" t="s">
        <v>98</v>
      </c>
      <c r="F40" s="99">
        <f>G40+H40+I40</f>
        <v>13.4998</v>
      </c>
      <c r="G40" s="99">
        <v>1.9890000000000001</v>
      </c>
      <c r="H40" s="99">
        <v>4.72</v>
      </c>
      <c r="I40" s="99">
        <v>6.7908000000000008</v>
      </c>
      <c r="J40" s="100">
        <v>1426.8500000000001</v>
      </c>
      <c r="K40" s="99">
        <v>6.7908000000000008</v>
      </c>
      <c r="L40" s="100">
        <v>1426.8500000000001</v>
      </c>
      <c r="M40" s="101">
        <f t="shared" si="0"/>
        <v>4.7592949504152507E-3</v>
      </c>
      <c r="N40" s="102">
        <v>48.7</v>
      </c>
      <c r="O40" s="145">
        <f t="shared" si="1"/>
        <v>0.23177766408522271</v>
      </c>
      <c r="P40" s="103">
        <f t="shared" si="6"/>
        <v>285.55769702491506</v>
      </c>
      <c r="Q40" s="155">
        <f t="shared" si="7"/>
        <v>13.906659845113365</v>
      </c>
    </row>
    <row r="41" spans="1:17" s="12" customFormat="1" ht="12" customHeight="1">
      <c r="A41" s="382"/>
      <c r="B41" s="375" t="s">
        <v>435</v>
      </c>
      <c r="C41" s="77" t="s">
        <v>401</v>
      </c>
      <c r="D41" s="78">
        <v>12</v>
      </c>
      <c r="E41" s="78">
        <v>1963</v>
      </c>
      <c r="F41" s="110">
        <v>5.35</v>
      </c>
      <c r="G41" s="110">
        <v>0.88668499999999995</v>
      </c>
      <c r="H41" s="110">
        <v>1.92</v>
      </c>
      <c r="I41" s="110">
        <v>2.54332</v>
      </c>
      <c r="J41" s="111">
        <v>532.45000000000005</v>
      </c>
      <c r="K41" s="110">
        <v>2.54332</v>
      </c>
      <c r="L41" s="111">
        <v>532.45000000000005</v>
      </c>
      <c r="M41" s="112">
        <f t="shared" si="0"/>
        <v>4.7766363038782983E-3</v>
      </c>
      <c r="N41" s="113">
        <v>61.366999999999997</v>
      </c>
      <c r="O41" s="110">
        <f t="shared" si="1"/>
        <v>0.29312784006009951</v>
      </c>
      <c r="P41" s="113">
        <f>M41*1000*60</f>
        <v>286.59817823269793</v>
      </c>
      <c r="Q41" s="157">
        <f>O41*60</f>
        <v>17.587670403605969</v>
      </c>
    </row>
    <row r="42" spans="1:17" s="12" customFormat="1" ht="12.75" customHeight="1">
      <c r="A42" s="382"/>
      <c r="B42" s="375" t="s">
        <v>435</v>
      </c>
      <c r="C42" s="77" t="s">
        <v>404</v>
      </c>
      <c r="D42" s="78">
        <v>60</v>
      </c>
      <c r="E42" s="78">
        <v>1986</v>
      </c>
      <c r="F42" s="110">
        <v>34.79</v>
      </c>
      <c r="G42" s="110">
        <v>7.2226499999999998</v>
      </c>
      <c r="H42" s="110">
        <v>9.2799999999999994</v>
      </c>
      <c r="I42" s="110">
        <v>18.286799999999999</v>
      </c>
      <c r="J42" s="111">
        <v>3808.22</v>
      </c>
      <c r="K42" s="110">
        <v>18.286799999999999</v>
      </c>
      <c r="L42" s="111">
        <v>3808.22</v>
      </c>
      <c r="M42" s="112">
        <f t="shared" si="0"/>
        <v>4.8019284600154402E-3</v>
      </c>
      <c r="N42" s="113">
        <v>61.366999999999997</v>
      </c>
      <c r="O42" s="110">
        <f t="shared" si="1"/>
        <v>0.29467994380576751</v>
      </c>
      <c r="P42" s="113">
        <f>M42*1000*60</f>
        <v>288.11570760092638</v>
      </c>
      <c r="Q42" s="157">
        <f>O42*60</f>
        <v>17.680796628346052</v>
      </c>
    </row>
    <row r="43" spans="1:17" s="12" customFormat="1" ht="12.75" customHeight="1">
      <c r="A43" s="382"/>
      <c r="B43" s="375" t="s">
        <v>307</v>
      </c>
      <c r="C43" s="79" t="s">
        <v>279</v>
      </c>
      <c r="D43" s="98">
        <v>119</v>
      </c>
      <c r="E43" s="98" t="s">
        <v>98</v>
      </c>
      <c r="F43" s="99">
        <f>G43+H43+I43</f>
        <v>54.519994000000004</v>
      </c>
      <c r="G43" s="99">
        <v>6.9794520000000002</v>
      </c>
      <c r="H43" s="99">
        <v>18.96</v>
      </c>
      <c r="I43" s="99">
        <v>28.580542000000001</v>
      </c>
      <c r="J43" s="100">
        <v>5881.32</v>
      </c>
      <c r="K43" s="99">
        <v>28.580542000000001</v>
      </c>
      <c r="L43" s="100">
        <v>5881.32</v>
      </c>
      <c r="M43" s="101">
        <f t="shared" si="0"/>
        <v>4.8595454761856186E-3</v>
      </c>
      <c r="N43" s="102">
        <v>48.7</v>
      </c>
      <c r="O43" s="145">
        <f t="shared" si="1"/>
        <v>0.23665986469023964</v>
      </c>
      <c r="P43" s="103">
        <f>M43*60*1000</f>
        <v>291.57272857113713</v>
      </c>
      <c r="Q43" s="155">
        <f>P43*N43/1000</f>
        <v>14.19959188141438</v>
      </c>
    </row>
    <row r="44" spans="1:17" s="12" customFormat="1" ht="12.75" customHeight="1">
      <c r="A44" s="382"/>
      <c r="B44" s="375" t="s">
        <v>435</v>
      </c>
      <c r="C44" s="77" t="s">
        <v>399</v>
      </c>
      <c r="D44" s="78">
        <v>12</v>
      </c>
      <c r="E44" s="78">
        <v>1962</v>
      </c>
      <c r="F44" s="110">
        <v>5.68</v>
      </c>
      <c r="G44" s="110">
        <v>1.1870430000000001</v>
      </c>
      <c r="H44" s="110">
        <v>1.92</v>
      </c>
      <c r="I44" s="110">
        <v>2.57294</v>
      </c>
      <c r="J44" s="111">
        <v>528.27</v>
      </c>
      <c r="K44" s="110">
        <v>2.57294</v>
      </c>
      <c r="L44" s="111">
        <v>528.27</v>
      </c>
      <c r="M44" s="112">
        <f t="shared" si="0"/>
        <v>4.8705018267173987E-3</v>
      </c>
      <c r="N44" s="113">
        <v>61.366999999999997</v>
      </c>
      <c r="O44" s="110">
        <f t="shared" si="1"/>
        <v>0.29888808560016661</v>
      </c>
      <c r="P44" s="113">
        <f>M44*1000*60</f>
        <v>292.2301096030439</v>
      </c>
      <c r="Q44" s="157">
        <f>O44*60</f>
        <v>17.933285136009996</v>
      </c>
    </row>
    <row r="45" spans="1:17" s="12" customFormat="1" ht="12.75" customHeight="1">
      <c r="A45" s="382"/>
      <c r="B45" s="376" t="s">
        <v>604</v>
      </c>
      <c r="C45" s="79" t="s">
        <v>566</v>
      </c>
      <c r="D45" s="98">
        <v>45</v>
      </c>
      <c r="E45" s="98">
        <v>1989</v>
      </c>
      <c r="F45" s="99">
        <v>22.963000000000001</v>
      </c>
      <c r="G45" s="99">
        <v>4.319</v>
      </c>
      <c r="H45" s="99">
        <v>7.2</v>
      </c>
      <c r="I45" s="99">
        <f>F45-G45-H45</f>
        <v>11.444000000000003</v>
      </c>
      <c r="J45" s="100">
        <v>2332.0100000000002</v>
      </c>
      <c r="K45" s="99">
        <v>11.444000000000001</v>
      </c>
      <c r="L45" s="100">
        <v>2332.0100000000002</v>
      </c>
      <c r="M45" s="101">
        <f t="shared" si="0"/>
        <v>4.9073545996801042E-3</v>
      </c>
      <c r="N45" s="102">
        <v>50.14</v>
      </c>
      <c r="O45" s="145">
        <f t="shared" si="1"/>
        <v>0.24605475962796042</v>
      </c>
      <c r="P45" s="103">
        <f t="shared" ref="P45:P50" si="8">M45*60*1000</f>
        <v>294.44127598080627</v>
      </c>
      <c r="Q45" s="155">
        <f t="shared" ref="Q45:Q50" si="9">P45*N45/1000</f>
        <v>14.763285577677626</v>
      </c>
    </row>
    <row r="46" spans="1:17" s="12" customFormat="1" ht="12.75" customHeight="1">
      <c r="A46" s="382"/>
      <c r="B46" s="375" t="s">
        <v>236</v>
      </c>
      <c r="C46" s="79" t="s">
        <v>199</v>
      </c>
      <c r="D46" s="98">
        <v>30</v>
      </c>
      <c r="E46" s="98">
        <v>1976</v>
      </c>
      <c r="F46" s="99">
        <v>14.66</v>
      </c>
      <c r="G46" s="99">
        <v>3.0672000000000001</v>
      </c>
      <c r="H46" s="99">
        <v>3</v>
      </c>
      <c r="I46" s="99">
        <f>F46-G46-H46</f>
        <v>8.5928000000000004</v>
      </c>
      <c r="J46" s="100">
        <v>1735.43</v>
      </c>
      <c r="K46" s="99">
        <f>I46</f>
        <v>8.5928000000000004</v>
      </c>
      <c r="L46" s="100">
        <f>J46</f>
        <v>1735.43</v>
      </c>
      <c r="M46" s="101">
        <f t="shared" si="0"/>
        <v>4.9513953314164211E-3</v>
      </c>
      <c r="N46" s="102">
        <v>56.4</v>
      </c>
      <c r="O46" s="145">
        <f t="shared" si="1"/>
        <v>0.27925869669188613</v>
      </c>
      <c r="P46" s="103">
        <f t="shared" si="8"/>
        <v>297.08371988498527</v>
      </c>
      <c r="Q46" s="155">
        <f t="shared" si="9"/>
        <v>16.755521801513169</v>
      </c>
    </row>
    <row r="47" spans="1:17" s="12" customFormat="1" ht="12.75" customHeight="1">
      <c r="A47" s="382"/>
      <c r="B47" s="375" t="s">
        <v>307</v>
      </c>
      <c r="C47" s="79" t="s">
        <v>281</v>
      </c>
      <c r="D47" s="98">
        <v>50</v>
      </c>
      <c r="E47" s="98" t="s">
        <v>98</v>
      </c>
      <c r="F47" s="99">
        <f>G47+H47+I47</f>
        <v>19.269800000000004</v>
      </c>
      <c r="G47" s="99">
        <v>1.9890000000000001</v>
      </c>
      <c r="H47" s="99">
        <v>8</v>
      </c>
      <c r="I47" s="99">
        <v>9.280800000000001</v>
      </c>
      <c r="J47" s="100">
        <v>1843.92</v>
      </c>
      <c r="K47" s="99">
        <v>9.280800000000001</v>
      </c>
      <c r="L47" s="100">
        <v>1843.92</v>
      </c>
      <c r="M47" s="101">
        <f t="shared" si="0"/>
        <v>5.0331901600937133E-3</v>
      </c>
      <c r="N47" s="102">
        <v>48.7</v>
      </c>
      <c r="O47" s="145">
        <f t="shared" si="1"/>
        <v>0.24511636079656385</v>
      </c>
      <c r="P47" s="103">
        <f t="shared" si="8"/>
        <v>301.99140960562283</v>
      </c>
      <c r="Q47" s="155">
        <f t="shared" si="9"/>
        <v>14.706981647793834</v>
      </c>
    </row>
    <row r="48" spans="1:17" s="12" customFormat="1" ht="12.75" customHeight="1">
      <c r="A48" s="382"/>
      <c r="B48" s="375" t="s">
        <v>701</v>
      </c>
      <c r="C48" s="114" t="s">
        <v>661</v>
      </c>
      <c r="D48" s="115">
        <v>30</v>
      </c>
      <c r="E48" s="115" t="s">
        <v>98</v>
      </c>
      <c r="F48" s="116">
        <f>G48+H48+I48</f>
        <v>16.649999999999999</v>
      </c>
      <c r="G48" s="116">
        <v>4.1589999999999998</v>
      </c>
      <c r="H48" s="116">
        <v>4.72</v>
      </c>
      <c r="I48" s="116">
        <v>7.7709999999999999</v>
      </c>
      <c r="J48" s="117">
        <v>1538.89</v>
      </c>
      <c r="K48" s="116">
        <f>I48</f>
        <v>7.7709999999999999</v>
      </c>
      <c r="L48" s="117">
        <f>J48</f>
        <v>1538.89</v>
      </c>
      <c r="M48" s="118">
        <f t="shared" si="0"/>
        <v>5.0497436463944785E-3</v>
      </c>
      <c r="N48" s="119">
        <v>48.2</v>
      </c>
      <c r="O48" s="146">
        <f t="shared" si="1"/>
        <v>0.24339764375621387</v>
      </c>
      <c r="P48" s="120">
        <f t="shared" si="8"/>
        <v>302.98461878366874</v>
      </c>
      <c r="Q48" s="158">
        <f t="shared" si="9"/>
        <v>14.603858625372833</v>
      </c>
    </row>
    <row r="49" spans="1:17" s="12" customFormat="1" ht="12.75" customHeight="1">
      <c r="A49" s="382"/>
      <c r="B49" s="376" t="s">
        <v>96</v>
      </c>
      <c r="C49" s="79" t="s">
        <v>85</v>
      </c>
      <c r="D49" s="98">
        <v>40</v>
      </c>
      <c r="E49" s="98">
        <v>1985</v>
      </c>
      <c r="F49" s="99">
        <v>22.452999999999999</v>
      </c>
      <c r="G49" s="99">
        <v>4.4509999999999996</v>
      </c>
      <c r="H49" s="99">
        <v>6.4</v>
      </c>
      <c r="I49" s="99">
        <v>11.602</v>
      </c>
      <c r="J49" s="100">
        <v>2266.1799999999998</v>
      </c>
      <c r="K49" s="99">
        <v>11.602</v>
      </c>
      <c r="L49" s="100">
        <v>2266.1799999999998</v>
      </c>
      <c r="M49" s="101">
        <f t="shared" si="0"/>
        <v>5.1196286261462028E-3</v>
      </c>
      <c r="N49" s="102">
        <v>63.1</v>
      </c>
      <c r="O49" s="145">
        <f t="shared" si="1"/>
        <v>0.32304856630982542</v>
      </c>
      <c r="P49" s="103">
        <f t="shared" si="8"/>
        <v>307.17771756877215</v>
      </c>
      <c r="Q49" s="155">
        <f t="shared" si="9"/>
        <v>19.382913978589524</v>
      </c>
    </row>
    <row r="50" spans="1:17" s="12" customFormat="1" ht="12.75" customHeight="1">
      <c r="A50" s="382"/>
      <c r="B50" s="375" t="s">
        <v>307</v>
      </c>
      <c r="C50" s="79" t="s">
        <v>282</v>
      </c>
      <c r="D50" s="98">
        <v>28</v>
      </c>
      <c r="E50" s="98" t="s">
        <v>98</v>
      </c>
      <c r="F50" s="99">
        <f>G50+H50+I50</f>
        <v>13.999995999999999</v>
      </c>
      <c r="G50" s="99">
        <v>2.034186</v>
      </c>
      <c r="H50" s="99">
        <v>4.08</v>
      </c>
      <c r="I50" s="99">
        <v>7.8858100000000002</v>
      </c>
      <c r="J50" s="100">
        <v>1539.28</v>
      </c>
      <c r="K50" s="99">
        <v>7.8858100000000002</v>
      </c>
      <c r="L50" s="100">
        <v>1539.28</v>
      </c>
      <c r="M50" s="101">
        <f t="shared" si="0"/>
        <v>5.1230510368483967E-3</v>
      </c>
      <c r="N50" s="102">
        <v>48.7</v>
      </c>
      <c r="O50" s="145">
        <f t="shared" si="1"/>
        <v>0.24949258549451694</v>
      </c>
      <c r="P50" s="103">
        <f t="shared" si="8"/>
        <v>307.3830622109038</v>
      </c>
      <c r="Q50" s="155">
        <f t="shared" si="9"/>
        <v>14.969555129671017</v>
      </c>
    </row>
    <row r="51" spans="1:17" s="12" customFormat="1" ht="12.75" customHeight="1">
      <c r="A51" s="382"/>
      <c r="B51" s="375" t="s">
        <v>195</v>
      </c>
      <c r="C51" s="77" t="s">
        <v>160</v>
      </c>
      <c r="D51" s="78">
        <v>64</v>
      </c>
      <c r="E51" s="78">
        <v>1987</v>
      </c>
      <c r="F51" s="110">
        <v>13.32</v>
      </c>
      <c r="G51" s="110">
        <v>0.86</v>
      </c>
      <c r="H51" s="110">
        <v>0</v>
      </c>
      <c r="I51" s="110">
        <v>12.46</v>
      </c>
      <c r="J51" s="111">
        <v>2419.35</v>
      </c>
      <c r="K51" s="110">
        <v>12.459999999999999</v>
      </c>
      <c r="L51" s="111">
        <v>2419.35</v>
      </c>
      <c r="M51" s="112">
        <v>5.1501436336206007E-3</v>
      </c>
      <c r="N51" s="113">
        <v>53.845999999999997</v>
      </c>
      <c r="O51" s="110">
        <v>0.27731463409593482</v>
      </c>
      <c r="P51" s="113">
        <v>309.00861801723607</v>
      </c>
      <c r="Q51" s="157">
        <v>16.638878045756094</v>
      </c>
    </row>
    <row r="52" spans="1:17" s="12" customFormat="1" ht="12.75" customHeight="1">
      <c r="A52" s="382"/>
      <c r="B52" s="376" t="s">
        <v>604</v>
      </c>
      <c r="C52" s="79" t="s">
        <v>567</v>
      </c>
      <c r="D52" s="98">
        <v>60</v>
      </c>
      <c r="E52" s="98">
        <v>1971</v>
      </c>
      <c r="F52" s="99">
        <v>28.962</v>
      </c>
      <c r="G52" s="99">
        <v>4.8109999999999999</v>
      </c>
      <c r="H52" s="99">
        <v>9.6</v>
      </c>
      <c r="I52" s="99">
        <f>F52-G52-H52</f>
        <v>14.551</v>
      </c>
      <c r="J52" s="100">
        <v>2799.22</v>
      </c>
      <c r="K52" s="99">
        <v>14.551</v>
      </c>
      <c r="L52" s="100">
        <v>2799.22</v>
      </c>
      <c r="M52" s="101">
        <f>K52/L52</f>
        <v>5.1982337936996737E-3</v>
      </c>
      <c r="N52" s="102">
        <v>50.14</v>
      </c>
      <c r="O52" s="145">
        <f>M52*N52</f>
        <v>0.26063944241610165</v>
      </c>
      <c r="P52" s="103">
        <f>M52*60*1000</f>
        <v>311.89402762198046</v>
      </c>
      <c r="Q52" s="155">
        <f>P52*N52/1000</f>
        <v>15.6383665449661</v>
      </c>
    </row>
    <row r="53" spans="1:17" s="12" customFormat="1" ht="12.75" customHeight="1">
      <c r="A53" s="382"/>
      <c r="B53" s="375" t="s">
        <v>832</v>
      </c>
      <c r="C53" s="89" t="s">
        <v>799</v>
      </c>
      <c r="D53" s="87">
        <v>55</v>
      </c>
      <c r="E53" s="87">
        <v>1993</v>
      </c>
      <c r="F53" s="88">
        <v>34.015000000000001</v>
      </c>
      <c r="G53" s="88">
        <v>7.03749</v>
      </c>
      <c r="H53" s="88">
        <v>8.64</v>
      </c>
      <c r="I53" s="88">
        <v>18.337506999999999</v>
      </c>
      <c r="J53" s="90">
        <v>3524.86</v>
      </c>
      <c r="K53" s="88">
        <v>18.337506999999999</v>
      </c>
      <c r="L53" s="90">
        <v>3524.86</v>
      </c>
      <c r="M53" s="91">
        <v>5.2023362630005156E-3</v>
      </c>
      <c r="N53" s="92">
        <v>75.428000000000011</v>
      </c>
      <c r="O53" s="88">
        <v>0.39240181964560295</v>
      </c>
      <c r="P53" s="92">
        <v>312.14017578003097</v>
      </c>
      <c r="Q53" s="159">
        <v>23.544109178736178</v>
      </c>
    </row>
    <row r="54" spans="1:17" s="12" customFormat="1" ht="12.75" customHeight="1">
      <c r="A54" s="382"/>
      <c r="B54" s="376" t="s">
        <v>137</v>
      </c>
      <c r="C54" s="79" t="s">
        <v>97</v>
      </c>
      <c r="D54" s="98">
        <v>20</v>
      </c>
      <c r="E54" s="98" t="s">
        <v>98</v>
      </c>
      <c r="F54" s="99">
        <f>G54+H54+I54</f>
        <v>11.748000000000001</v>
      </c>
      <c r="G54" s="99">
        <v>1.7564599999999999</v>
      </c>
      <c r="H54" s="99">
        <v>3.2</v>
      </c>
      <c r="I54" s="99">
        <v>6.7915400000000004</v>
      </c>
      <c r="J54" s="100">
        <v>1298.9000000000001</v>
      </c>
      <c r="K54" s="99">
        <v>6.7915400000000004</v>
      </c>
      <c r="L54" s="100">
        <v>1298.9000000000001</v>
      </c>
      <c r="M54" s="101">
        <f>K54/L54</f>
        <v>5.228685811070906E-3</v>
      </c>
      <c r="N54" s="102">
        <v>53.192</v>
      </c>
      <c r="O54" s="145">
        <f>M54*N54</f>
        <v>0.27812425566248361</v>
      </c>
      <c r="P54" s="103">
        <f>M54*60*1000</f>
        <v>313.72114866425437</v>
      </c>
      <c r="Q54" s="155">
        <f>P54*N54/1000</f>
        <v>16.687455339749018</v>
      </c>
    </row>
    <row r="55" spans="1:17" s="12" customFormat="1" ht="12.75" customHeight="1">
      <c r="A55" s="382"/>
      <c r="B55" s="376" t="s">
        <v>349</v>
      </c>
      <c r="C55" s="83" t="s">
        <v>368</v>
      </c>
      <c r="D55" s="81">
        <v>20</v>
      </c>
      <c r="E55" s="82" t="s">
        <v>98</v>
      </c>
      <c r="F55" s="121">
        <v>9.93</v>
      </c>
      <c r="G55" s="121">
        <v>2.0099999999999998</v>
      </c>
      <c r="H55" s="121">
        <v>3.2</v>
      </c>
      <c r="I55" s="121">
        <v>4.7180099999999996</v>
      </c>
      <c r="J55" s="122">
        <v>899.93</v>
      </c>
      <c r="K55" s="121">
        <v>4.7180099999999996</v>
      </c>
      <c r="L55" s="122">
        <v>899.93</v>
      </c>
      <c r="M55" s="101">
        <f>K55/L55</f>
        <v>5.2426410943073347E-3</v>
      </c>
      <c r="N55" s="123">
        <v>58.9</v>
      </c>
      <c r="O55" s="145">
        <f>M55*N55</f>
        <v>0.30879156045470202</v>
      </c>
      <c r="P55" s="103">
        <f>M55*60*1000</f>
        <v>314.55846565844007</v>
      </c>
      <c r="Q55" s="155">
        <f>P55*N55/1000</f>
        <v>18.527493627282123</v>
      </c>
    </row>
    <row r="56" spans="1:17" s="12" customFormat="1" ht="12.75" customHeight="1">
      <c r="A56" s="382"/>
      <c r="B56" s="375" t="s">
        <v>347</v>
      </c>
      <c r="C56" s="79" t="s">
        <v>310</v>
      </c>
      <c r="D56" s="98">
        <v>18</v>
      </c>
      <c r="E56" s="98" t="s">
        <v>98</v>
      </c>
      <c r="F56" s="99">
        <v>9.0010000000000012</v>
      </c>
      <c r="G56" s="99">
        <v>1.167</v>
      </c>
      <c r="H56" s="99">
        <v>3.0409999999999999</v>
      </c>
      <c r="I56" s="99">
        <v>4.7930000000000001</v>
      </c>
      <c r="J56" s="100">
        <v>901.35</v>
      </c>
      <c r="K56" s="99">
        <f>+I56</f>
        <v>4.7930000000000001</v>
      </c>
      <c r="L56" s="100">
        <f>+J56</f>
        <v>901.35</v>
      </c>
      <c r="M56" s="101">
        <f>K56/L56</f>
        <v>5.3175791867753923E-3</v>
      </c>
      <c r="N56" s="102">
        <v>73.400000000000006</v>
      </c>
      <c r="O56" s="145">
        <f>M56*N56</f>
        <v>0.39031031230931384</v>
      </c>
      <c r="P56" s="103">
        <f>M56*60*1000</f>
        <v>319.05475120652352</v>
      </c>
      <c r="Q56" s="155">
        <f>P56*N56/1000</f>
        <v>23.418618738558827</v>
      </c>
    </row>
    <row r="57" spans="1:17" s="12" customFormat="1" ht="12.75" customHeight="1">
      <c r="A57" s="382"/>
      <c r="B57" s="375" t="s">
        <v>626</v>
      </c>
      <c r="C57" s="79" t="s">
        <v>609</v>
      </c>
      <c r="D57" s="98">
        <v>50</v>
      </c>
      <c r="E57" s="98" t="s">
        <v>98</v>
      </c>
      <c r="F57" s="99">
        <f>G57+H57+I57</f>
        <v>26.15</v>
      </c>
      <c r="G57" s="99">
        <v>4.2</v>
      </c>
      <c r="H57" s="99">
        <v>8.1999999999999993</v>
      </c>
      <c r="I57" s="99">
        <v>13.75</v>
      </c>
      <c r="J57" s="100">
        <v>2578.96</v>
      </c>
      <c r="K57" s="99">
        <v>13.75</v>
      </c>
      <c r="L57" s="100">
        <v>2578.96</v>
      </c>
      <c r="M57" s="101">
        <f>K57/L57</f>
        <v>5.3316065390700126E-3</v>
      </c>
      <c r="N57" s="102">
        <v>52.6</v>
      </c>
      <c r="O57" s="145">
        <f>M57*N57</f>
        <v>0.28044250395508269</v>
      </c>
      <c r="P57" s="103">
        <f>M57*60*1000</f>
        <v>319.89639234420076</v>
      </c>
      <c r="Q57" s="155">
        <f>P57*N57/1000</f>
        <v>16.826550237304961</v>
      </c>
    </row>
    <row r="58" spans="1:17" s="12" customFormat="1" ht="12.75" customHeight="1">
      <c r="A58" s="382"/>
      <c r="B58" s="375" t="s">
        <v>307</v>
      </c>
      <c r="C58" s="79" t="s">
        <v>283</v>
      </c>
      <c r="D58" s="98">
        <v>36</v>
      </c>
      <c r="E58" s="98" t="s">
        <v>98</v>
      </c>
      <c r="F58" s="99">
        <f>G58+H58+I58</f>
        <v>21.769998999999999</v>
      </c>
      <c r="G58" s="99">
        <v>3.4169999999999998</v>
      </c>
      <c r="H58" s="99">
        <v>5.76</v>
      </c>
      <c r="I58" s="99">
        <v>12.592999000000001</v>
      </c>
      <c r="J58" s="100">
        <v>2347.84</v>
      </c>
      <c r="K58" s="99">
        <v>12.592999000000001</v>
      </c>
      <c r="L58" s="100">
        <v>2347.84</v>
      </c>
      <c r="M58" s="101">
        <f>K58/L58</f>
        <v>5.3636529746490394E-3</v>
      </c>
      <c r="N58" s="102">
        <v>48.7</v>
      </c>
      <c r="O58" s="145">
        <f>M58*N58</f>
        <v>0.26120989986540821</v>
      </c>
      <c r="P58" s="103">
        <f>M58*60*1000</f>
        <v>321.81917847894238</v>
      </c>
      <c r="Q58" s="155">
        <f>P58*N58/1000</f>
        <v>15.672593991924494</v>
      </c>
    </row>
    <row r="59" spans="1:17" s="12" customFormat="1" ht="12.75" customHeight="1">
      <c r="A59" s="382"/>
      <c r="B59" s="375" t="s">
        <v>798</v>
      </c>
      <c r="C59" s="89" t="s">
        <v>740</v>
      </c>
      <c r="D59" s="87">
        <v>47</v>
      </c>
      <c r="E59" s="87">
        <v>2007</v>
      </c>
      <c r="F59" s="88">
        <v>29.54</v>
      </c>
      <c r="G59" s="88">
        <v>10.32422</v>
      </c>
      <c r="H59" s="88">
        <v>3.76</v>
      </c>
      <c r="I59" s="88">
        <v>15.455780999999998</v>
      </c>
      <c r="J59" s="90">
        <v>2876.41</v>
      </c>
      <c r="K59" s="88">
        <v>15.455780999999998</v>
      </c>
      <c r="L59" s="90">
        <v>2876.41</v>
      </c>
      <c r="M59" s="91">
        <v>5.3732885784710796E-3</v>
      </c>
      <c r="N59" s="92">
        <v>68.997</v>
      </c>
      <c r="O59" s="88">
        <v>0.37074079204876909</v>
      </c>
      <c r="P59" s="92">
        <v>322.39731470826479</v>
      </c>
      <c r="Q59" s="159">
        <v>22.244447522926144</v>
      </c>
    </row>
    <row r="60" spans="1:17" s="12" customFormat="1" ht="12.75" customHeight="1">
      <c r="A60" s="382"/>
      <c r="B60" s="375" t="s">
        <v>236</v>
      </c>
      <c r="C60" s="79" t="s">
        <v>200</v>
      </c>
      <c r="D60" s="98">
        <v>120</v>
      </c>
      <c r="E60" s="98">
        <v>2012</v>
      </c>
      <c r="F60" s="99">
        <v>55.377699999999997</v>
      </c>
      <c r="G60" s="99">
        <v>11.271000000000001</v>
      </c>
      <c r="H60" s="99">
        <v>0</v>
      </c>
      <c r="I60" s="99">
        <f>F60-G60-H60</f>
        <v>44.106699999999996</v>
      </c>
      <c r="J60" s="100">
        <v>8204.2199999999993</v>
      </c>
      <c r="K60" s="99">
        <f>I60</f>
        <v>44.106699999999996</v>
      </c>
      <c r="L60" s="100">
        <f>J60</f>
        <v>8204.2199999999993</v>
      </c>
      <c r="M60" s="101">
        <f>K60/L60</f>
        <v>5.3760991294723934E-3</v>
      </c>
      <c r="N60" s="102">
        <v>56.4</v>
      </c>
      <c r="O60" s="145">
        <f>M60*N60</f>
        <v>0.30321199090224299</v>
      </c>
      <c r="P60" s="103">
        <f>M60*60*1000</f>
        <v>322.56594776834356</v>
      </c>
      <c r="Q60" s="155">
        <f>P60*N60/1000</f>
        <v>18.192719454134579</v>
      </c>
    </row>
    <row r="61" spans="1:17" s="12" customFormat="1" ht="12.75" customHeight="1">
      <c r="A61" s="382"/>
      <c r="B61" s="375" t="s">
        <v>307</v>
      </c>
      <c r="C61" s="79" t="s">
        <v>284</v>
      </c>
      <c r="D61" s="98">
        <v>22</v>
      </c>
      <c r="E61" s="98" t="s">
        <v>98</v>
      </c>
      <c r="F61" s="99">
        <f>G61+H61+I61</f>
        <v>12.117000000000001</v>
      </c>
      <c r="G61" s="99">
        <v>1.8360000000000001</v>
      </c>
      <c r="H61" s="99">
        <v>3.37</v>
      </c>
      <c r="I61" s="99">
        <v>6.9110000000000005</v>
      </c>
      <c r="J61" s="100">
        <v>1266.54</v>
      </c>
      <c r="K61" s="99">
        <v>6.9110000000000005</v>
      </c>
      <c r="L61" s="100">
        <v>1266.54</v>
      </c>
      <c r="M61" s="101">
        <f>K61/L61</f>
        <v>5.4565982914080886E-3</v>
      </c>
      <c r="N61" s="102">
        <v>48.7</v>
      </c>
      <c r="O61" s="145">
        <f>M61*N61</f>
        <v>0.26573633679157393</v>
      </c>
      <c r="P61" s="103">
        <f>M61*60*1000</f>
        <v>327.39589748448532</v>
      </c>
      <c r="Q61" s="155">
        <f>P61*N61/1000</f>
        <v>15.944180207494435</v>
      </c>
    </row>
    <row r="62" spans="1:17" s="12" customFormat="1" ht="12.75" customHeight="1">
      <c r="A62" s="382"/>
      <c r="B62" s="375" t="s">
        <v>701</v>
      </c>
      <c r="C62" s="114" t="s">
        <v>662</v>
      </c>
      <c r="D62" s="115">
        <v>12</v>
      </c>
      <c r="E62" s="115" t="s">
        <v>98</v>
      </c>
      <c r="F62" s="116">
        <f>G62+H62+I62</f>
        <v>8.0790000000000006</v>
      </c>
      <c r="G62" s="116">
        <v>2.2924000000000002</v>
      </c>
      <c r="H62" s="116">
        <v>1.92</v>
      </c>
      <c r="I62" s="116">
        <v>3.8666</v>
      </c>
      <c r="J62" s="117">
        <v>705.43</v>
      </c>
      <c r="K62" s="116">
        <f>I62</f>
        <v>3.8666</v>
      </c>
      <c r="L62" s="117">
        <f>J62</f>
        <v>705.43</v>
      </c>
      <c r="M62" s="118">
        <f>K62/L62</f>
        <v>5.4811958663510208E-3</v>
      </c>
      <c r="N62" s="119">
        <v>48.2</v>
      </c>
      <c r="O62" s="146">
        <f>M62*N62</f>
        <v>0.26419364075811924</v>
      </c>
      <c r="P62" s="120">
        <f>M62*60*1000</f>
        <v>328.87175198106121</v>
      </c>
      <c r="Q62" s="158">
        <f>P62*N62/1000</f>
        <v>15.851618445487151</v>
      </c>
    </row>
    <row r="63" spans="1:17" s="12" customFormat="1" ht="12.75" customHeight="1">
      <c r="A63" s="382"/>
      <c r="B63" s="375" t="s">
        <v>541</v>
      </c>
      <c r="C63" s="79" t="s">
        <v>508</v>
      </c>
      <c r="D63" s="98">
        <v>40</v>
      </c>
      <c r="E63" s="98">
        <v>1975</v>
      </c>
      <c r="F63" s="99">
        <v>21.844000000000001</v>
      </c>
      <c r="G63" s="99">
        <v>4.8460000000000001</v>
      </c>
      <c r="H63" s="99">
        <v>6.4</v>
      </c>
      <c r="I63" s="99">
        <v>10.598000000000001</v>
      </c>
      <c r="J63" s="100">
        <v>1929.52</v>
      </c>
      <c r="K63" s="99">
        <v>10.598000000000001</v>
      </c>
      <c r="L63" s="100">
        <v>1929.52</v>
      </c>
      <c r="M63" s="101">
        <f>K63/L63</f>
        <v>5.4925577345661105E-3</v>
      </c>
      <c r="N63" s="102">
        <v>70.741</v>
      </c>
      <c r="O63" s="145">
        <f>M63*N63</f>
        <v>0.38854902670094121</v>
      </c>
      <c r="P63" s="103">
        <f>M63*60*1000</f>
        <v>329.55346407396661</v>
      </c>
      <c r="Q63" s="155">
        <f>P63*N63/1000</f>
        <v>23.312941602056473</v>
      </c>
    </row>
    <row r="64" spans="1:17" s="12" customFormat="1" ht="12.75" customHeight="1">
      <c r="A64" s="382"/>
      <c r="B64" s="376" t="s">
        <v>604</v>
      </c>
      <c r="C64" s="79" t="s">
        <v>568</v>
      </c>
      <c r="D64" s="98">
        <v>29</v>
      </c>
      <c r="E64" s="98">
        <v>1984</v>
      </c>
      <c r="F64" s="99">
        <v>12.718999999999999</v>
      </c>
      <c r="G64" s="99">
        <v>2.589</v>
      </c>
      <c r="H64" s="99">
        <v>1.9319999999999999</v>
      </c>
      <c r="I64" s="99">
        <f>F64-G64-H64</f>
        <v>8.1979999999999986</v>
      </c>
      <c r="J64" s="100">
        <v>1486.56</v>
      </c>
      <c r="K64" s="99">
        <v>8.1980000000000004</v>
      </c>
      <c r="L64" s="100">
        <v>1486.56</v>
      </c>
      <c r="M64" s="101">
        <f>K64/L64</f>
        <v>5.5147454525885271E-3</v>
      </c>
      <c r="N64" s="102">
        <v>50.14</v>
      </c>
      <c r="O64" s="145">
        <f>M64*N64</f>
        <v>0.27650933699278873</v>
      </c>
      <c r="P64" s="103">
        <f>M64*60*1000</f>
        <v>330.88472715531162</v>
      </c>
      <c r="Q64" s="155">
        <f>P64*N64/1000</f>
        <v>16.590560219567323</v>
      </c>
    </row>
    <row r="65" spans="1:17" s="12" customFormat="1" ht="12.75" customHeight="1">
      <c r="A65" s="382"/>
      <c r="B65" s="375" t="s">
        <v>857</v>
      </c>
      <c r="C65" s="89" t="s">
        <v>833</v>
      </c>
      <c r="D65" s="87">
        <v>55</v>
      </c>
      <c r="E65" s="87">
        <v>1967</v>
      </c>
      <c r="F65" s="88">
        <v>28.725999999999999</v>
      </c>
      <c r="G65" s="88">
        <v>5.6377079999999999</v>
      </c>
      <c r="H65" s="88">
        <v>8.8000000000000007</v>
      </c>
      <c r="I65" s="88">
        <v>14.288285999999999</v>
      </c>
      <c r="J65" s="90">
        <v>2582.1799999999998</v>
      </c>
      <c r="K65" s="88">
        <v>14.288285999999999</v>
      </c>
      <c r="L65" s="90">
        <v>2582.1799999999998</v>
      </c>
      <c r="M65" s="91">
        <v>5.5334198235599376E-3</v>
      </c>
      <c r="N65" s="92">
        <v>78.588999999999999</v>
      </c>
      <c r="O65" s="88">
        <v>0.43486593051375194</v>
      </c>
      <c r="P65" s="92">
        <v>332.00518941359627</v>
      </c>
      <c r="Q65" s="159">
        <v>26.091955830825118</v>
      </c>
    </row>
    <row r="66" spans="1:17" s="12" customFormat="1" ht="12.75" customHeight="1">
      <c r="A66" s="382"/>
      <c r="B66" s="376" t="s">
        <v>604</v>
      </c>
      <c r="C66" s="79" t="s">
        <v>569</v>
      </c>
      <c r="D66" s="98">
        <v>30</v>
      </c>
      <c r="E66" s="98">
        <v>1985</v>
      </c>
      <c r="F66" s="99">
        <v>15.725</v>
      </c>
      <c r="G66" s="99">
        <v>2.58</v>
      </c>
      <c r="H66" s="99">
        <v>4.8</v>
      </c>
      <c r="I66" s="99">
        <f>F66-G66-H66</f>
        <v>8.3449999999999989</v>
      </c>
      <c r="J66" s="100">
        <v>1496.03</v>
      </c>
      <c r="K66" s="99">
        <v>8.3450000000000006</v>
      </c>
      <c r="L66" s="100">
        <v>1496.03</v>
      </c>
      <c r="M66" s="101">
        <f t="shared" ref="M66:M72" si="10">K66/L66</f>
        <v>5.5780966959218733E-3</v>
      </c>
      <c r="N66" s="102">
        <v>50.14</v>
      </c>
      <c r="O66" s="145">
        <f t="shared" ref="O66:O72" si="11">M66*N66</f>
        <v>0.27968576833352271</v>
      </c>
      <c r="P66" s="103">
        <f t="shared" ref="P66:P72" si="12">M66*60*1000</f>
        <v>334.68580175531235</v>
      </c>
      <c r="Q66" s="155">
        <f t="shared" ref="Q66:Q72" si="13">P66*N66/1000</f>
        <v>16.781146100011362</v>
      </c>
    </row>
    <row r="67" spans="1:17" s="12" customFormat="1" ht="12.75" customHeight="1">
      <c r="A67" s="382"/>
      <c r="B67" s="376" t="s">
        <v>137</v>
      </c>
      <c r="C67" s="79" t="s">
        <v>99</v>
      </c>
      <c r="D67" s="98">
        <v>22</v>
      </c>
      <c r="E67" s="98">
        <v>1979</v>
      </c>
      <c r="F67" s="99">
        <f>G67+H67+I67</f>
        <v>11.878</v>
      </c>
      <c r="G67" s="99">
        <v>1.8697800000000002</v>
      </c>
      <c r="H67" s="99">
        <v>3.36</v>
      </c>
      <c r="I67" s="99">
        <v>6.6482200000000002</v>
      </c>
      <c r="J67" s="100">
        <v>1191.07</v>
      </c>
      <c r="K67" s="99">
        <v>6.6482200000000002</v>
      </c>
      <c r="L67" s="100">
        <v>1191.07</v>
      </c>
      <c r="M67" s="101">
        <f t="shared" si="10"/>
        <v>5.5817206377458926E-3</v>
      </c>
      <c r="N67" s="102">
        <v>53.192</v>
      </c>
      <c r="O67" s="145">
        <f t="shared" si="11"/>
        <v>0.2969028841629795</v>
      </c>
      <c r="P67" s="103">
        <f t="shared" si="12"/>
        <v>334.90323826475355</v>
      </c>
      <c r="Q67" s="155">
        <f t="shared" si="13"/>
        <v>17.814173049778773</v>
      </c>
    </row>
    <row r="68" spans="1:17" s="12" customFormat="1" ht="12.75" customHeight="1">
      <c r="A68" s="382"/>
      <c r="B68" s="376" t="s">
        <v>476</v>
      </c>
      <c r="C68" s="79" t="s">
        <v>437</v>
      </c>
      <c r="D68" s="98">
        <v>45</v>
      </c>
      <c r="E68" s="98">
        <v>1990</v>
      </c>
      <c r="F68" s="99"/>
      <c r="G68" s="99">
        <v>4.601</v>
      </c>
      <c r="H68" s="99">
        <v>7.2</v>
      </c>
      <c r="I68" s="99">
        <v>13.074999999999999</v>
      </c>
      <c r="J68" s="100">
        <v>2333.65</v>
      </c>
      <c r="K68" s="99">
        <f>I68</f>
        <v>13.074999999999999</v>
      </c>
      <c r="L68" s="100">
        <f>J68</f>
        <v>2333.65</v>
      </c>
      <c r="M68" s="101">
        <f t="shared" si="10"/>
        <v>5.6028110470721822E-3</v>
      </c>
      <c r="N68" s="102">
        <v>57.116</v>
      </c>
      <c r="O68" s="145">
        <f t="shared" si="11"/>
        <v>0.32001015576457476</v>
      </c>
      <c r="P68" s="103">
        <f t="shared" si="12"/>
        <v>336.16866282433097</v>
      </c>
      <c r="Q68" s="155">
        <f t="shared" si="13"/>
        <v>19.200609345874486</v>
      </c>
    </row>
    <row r="69" spans="1:17" s="12" customFormat="1" ht="12.75" customHeight="1">
      <c r="A69" s="382"/>
      <c r="B69" s="375" t="s">
        <v>347</v>
      </c>
      <c r="C69" s="79" t="s">
        <v>309</v>
      </c>
      <c r="D69" s="98">
        <v>27</v>
      </c>
      <c r="E69" s="98" t="s">
        <v>98</v>
      </c>
      <c r="F69" s="99">
        <v>13.562999999999999</v>
      </c>
      <c r="G69" s="99">
        <v>1.696</v>
      </c>
      <c r="H69" s="99">
        <v>4.3209999999999997</v>
      </c>
      <c r="I69" s="99">
        <v>7.5460000000000003</v>
      </c>
      <c r="J69" s="100">
        <v>1344.29</v>
      </c>
      <c r="K69" s="99">
        <f>+I69</f>
        <v>7.5460000000000003</v>
      </c>
      <c r="L69" s="100">
        <f>+J69</f>
        <v>1344.29</v>
      </c>
      <c r="M69" s="101">
        <f t="shared" si="10"/>
        <v>5.6133721146478816E-3</v>
      </c>
      <c r="N69" s="102">
        <v>73.400000000000006</v>
      </c>
      <c r="O69" s="145">
        <f t="shared" si="11"/>
        <v>0.41202151321515457</v>
      </c>
      <c r="P69" s="103">
        <f t="shared" si="12"/>
        <v>336.80232687887292</v>
      </c>
      <c r="Q69" s="155">
        <f t="shared" si="13"/>
        <v>24.721290792909272</v>
      </c>
    </row>
    <row r="70" spans="1:17" s="12" customFormat="1" ht="12.75" customHeight="1">
      <c r="A70" s="382"/>
      <c r="B70" s="375" t="s">
        <v>236</v>
      </c>
      <c r="C70" s="79" t="s">
        <v>201</v>
      </c>
      <c r="D70" s="98">
        <v>40</v>
      </c>
      <c r="E70" s="98">
        <v>2004</v>
      </c>
      <c r="F70" s="99">
        <v>24.716100000000001</v>
      </c>
      <c r="G70" s="99">
        <v>6.4005000000000001</v>
      </c>
      <c r="H70" s="99">
        <v>0</v>
      </c>
      <c r="I70" s="99">
        <f>F70-G70-H70</f>
        <v>18.3156</v>
      </c>
      <c r="J70" s="100">
        <v>3180.7</v>
      </c>
      <c r="K70" s="99">
        <f>I70</f>
        <v>18.3156</v>
      </c>
      <c r="L70" s="100">
        <f>J70</f>
        <v>3180.7</v>
      </c>
      <c r="M70" s="101">
        <f t="shared" si="10"/>
        <v>5.7583550790706447E-3</v>
      </c>
      <c r="N70" s="102">
        <v>56.4</v>
      </c>
      <c r="O70" s="145">
        <f t="shared" si="11"/>
        <v>0.32477122645958434</v>
      </c>
      <c r="P70" s="103">
        <f t="shared" si="12"/>
        <v>345.50130474423867</v>
      </c>
      <c r="Q70" s="155">
        <f t="shared" si="13"/>
        <v>19.486273587575059</v>
      </c>
    </row>
    <row r="71" spans="1:17" s="12" customFormat="1" ht="12.75" customHeight="1">
      <c r="A71" s="382"/>
      <c r="B71" s="376" t="s">
        <v>604</v>
      </c>
      <c r="C71" s="79" t="s">
        <v>570</v>
      </c>
      <c r="D71" s="98">
        <v>31</v>
      </c>
      <c r="E71" s="98">
        <v>1987</v>
      </c>
      <c r="F71" s="99">
        <v>17.16</v>
      </c>
      <c r="G71" s="99">
        <v>3.0990000000000002</v>
      </c>
      <c r="H71" s="99">
        <v>4.8</v>
      </c>
      <c r="I71" s="99">
        <f>F71-G71-H71</f>
        <v>9.2609999999999992</v>
      </c>
      <c r="J71" s="100">
        <v>1593.91</v>
      </c>
      <c r="K71" s="99">
        <v>9.2609999999999992</v>
      </c>
      <c r="L71" s="100">
        <v>1593.91</v>
      </c>
      <c r="M71" s="101">
        <f t="shared" si="10"/>
        <v>5.8102402268634988E-3</v>
      </c>
      <c r="N71" s="102">
        <v>50.14</v>
      </c>
      <c r="O71" s="145">
        <f t="shared" si="11"/>
        <v>0.29132544497493584</v>
      </c>
      <c r="P71" s="103">
        <f t="shared" si="12"/>
        <v>348.61441361180994</v>
      </c>
      <c r="Q71" s="155">
        <f t="shared" si="13"/>
        <v>17.479526698496148</v>
      </c>
    </row>
    <row r="72" spans="1:17" s="12" customFormat="1" ht="12.75" customHeight="1">
      <c r="A72" s="382"/>
      <c r="B72" s="375" t="s">
        <v>83</v>
      </c>
      <c r="C72" s="124" t="s">
        <v>55</v>
      </c>
      <c r="D72" s="98">
        <v>50</v>
      </c>
      <c r="E72" s="98">
        <v>1977</v>
      </c>
      <c r="F72" s="99">
        <f>+G72+H72+I72</f>
        <v>26.314</v>
      </c>
      <c r="G72" s="99">
        <v>3.3392029999999999</v>
      </c>
      <c r="H72" s="99">
        <v>8</v>
      </c>
      <c r="I72" s="99">
        <v>14.974797000000001</v>
      </c>
      <c r="J72" s="100">
        <v>2555.87</v>
      </c>
      <c r="K72" s="99">
        <f>+I72</f>
        <v>14.974797000000001</v>
      </c>
      <c r="L72" s="100">
        <v>2555.87</v>
      </c>
      <c r="M72" s="101">
        <f t="shared" si="10"/>
        <v>5.8589822643561685E-3</v>
      </c>
      <c r="N72" s="102">
        <v>90.6</v>
      </c>
      <c r="O72" s="145">
        <f t="shared" si="11"/>
        <v>0.53082379315066885</v>
      </c>
      <c r="P72" s="103">
        <f t="shared" si="12"/>
        <v>351.53893586137008</v>
      </c>
      <c r="Q72" s="155">
        <f t="shared" si="13"/>
        <v>31.849427589040125</v>
      </c>
    </row>
    <row r="73" spans="1:17" s="12" customFormat="1" ht="12.75" customHeight="1">
      <c r="A73" s="382"/>
      <c r="B73" s="375" t="s">
        <v>857</v>
      </c>
      <c r="C73" s="89" t="s">
        <v>834</v>
      </c>
      <c r="D73" s="87">
        <v>30</v>
      </c>
      <c r="E73" s="87">
        <v>1971</v>
      </c>
      <c r="F73" s="88">
        <v>17.399000000000001</v>
      </c>
      <c r="G73" s="88">
        <v>3.294505</v>
      </c>
      <c r="H73" s="88">
        <v>4.8</v>
      </c>
      <c r="I73" s="88">
        <v>9.3044949999999993</v>
      </c>
      <c r="J73" s="90">
        <v>1569.65</v>
      </c>
      <c r="K73" s="88">
        <v>9.3044949999999993</v>
      </c>
      <c r="L73" s="90">
        <v>1569.65</v>
      </c>
      <c r="M73" s="91">
        <v>5.9277514095498985E-3</v>
      </c>
      <c r="N73" s="92">
        <v>78.588999999999999</v>
      </c>
      <c r="O73" s="88">
        <v>0.46585605552511694</v>
      </c>
      <c r="P73" s="92">
        <v>355.66508457299392</v>
      </c>
      <c r="Q73" s="159">
        <v>27.951363331507018</v>
      </c>
    </row>
    <row r="74" spans="1:17" s="12" customFormat="1" ht="12.75" customHeight="1">
      <c r="A74" s="382"/>
      <c r="B74" s="375" t="s">
        <v>347</v>
      </c>
      <c r="C74" s="79" t="s">
        <v>312</v>
      </c>
      <c r="D74" s="98">
        <v>24</v>
      </c>
      <c r="E74" s="98" t="s">
        <v>98</v>
      </c>
      <c r="F74" s="99">
        <v>12.093</v>
      </c>
      <c r="G74" s="99">
        <v>1.6060000000000001</v>
      </c>
      <c r="H74" s="99">
        <v>3.8410000000000002</v>
      </c>
      <c r="I74" s="99">
        <v>6.6459999999999999</v>
      </c>
      <c r="J74" s="100">
        <v>1118.24</v>
      </c>
      <c r="K74" s="99">
        <f>+I74</f>
        <v>6.6459999999999999</v>
      </c>
      <c r="L74" s="100">
        <f>+J74</f>
        <v>1118.24</v>
      </c>
      <c r="M74" s="101">
        <f>K74/L74</f>
        <v>5.943267992559737E-3</v>
      </c>
      <c r="N74" s="102">
        <v>73.400000000000006</v>
      </c>
      <c r="O74" s="145">
        <f>M74*N74</f>
        <v>0.43623587065388475</v>
      </c>
      <c r="P74" s="103">
        <f>M74*60*1000</f>
        <v>356.59607955358422</v>
      </c>
      <c r="Q74" s="155">
        <f>P74*N74/1000</f>
        <v>26.174152239233084</v>
      </c>
    </row>
    <row r="75" spans="1:17" s="12" customFormat="1" ht="12.75" customHeight="1">
      <c r="A75" s="382"/>
      <c r="B75" s="375" t="s">
        <v>798</v>
      </c>
      <c r="C75" s="89" t="s">
        <v>741</v>
      </c>
      <c r="D75" s="87">
        <v>40</v>
      </c>
      <c r="E75" s="87">
        <v>2007</v>
      </c>
      <c r="F75" s="88">
        <v>24.402999999999999</v>
      </c>
      <c r="G75" s="88">
        <v>7.2133029999999998</v>
      </c>
      <c r="H75" s="88">
        <v>3.2</v>
      </c>
      <c r="I75" s="88">
        <v>13.989698000000001</v>
      </c>
      <c r="J75" s="90">
        <v>2352.7399999999998</v>
      </c>
      <c r="K75" s="88">
        <v>13.989698000000001</v>
      </c>
      <c r="L75" s="90">
        <v>2352.7399999999998</v>
      </c>
      <c r="M75" s="91">
        <v>5.9461300441187729E-3</v>
      </c>
      <c r="N75" s="92">
        <v>68.997</v>
      </c>
      <c r="O75" s="88">
        <v>0.41026513465406295</v>
      </c>
      <c r="P75" s="92">
        <v>356.76780264712636</v>
      </c>
      <c r="Q75" s="159">
        <v>24.615908079243777</v>
      </c>
    </row>
    <row r="76" spans="1:17" s="12" customFormat="1" ht="12.75" customHeight="1">
      <c r="A76" s="382"/>
      <c r="B76" s="375" t="s">
        <v>435</v>
      </c>
      <c r="C76" s="77" t="s">
        <v>408</v>
      </c>
      <c r="D76" s="78">
        <v>24</v>
      </c>
      <c r="E76" s="78">
        <v>1991</v>
      </c>
      <c r="F76" s="110">
        <v>12.91</v>
      </c>
      <c r="G76" s="110">
        <v>2.1486809999999998</v>
      </c>
      <c r="H76" s="110">
        <v>3.84</v>
      </c>
      <c r="I76" s="110">
        <v>6.9213199999999997</v>
      </c>
      <c r="J76" s="111">
        <v>1163.97</v>
      </c>
      <c r="K76" s="110">
        <v>6.9213199999999997</v>
      </c>
      <c r="L76" s="111">
        <v>1163.97</v>
      </c>
      <c r="M76" s="112">
        <f>K76/L76</f>
        <v>5.9463044580186772E-3</v>
      </c>
      <c r="N76" s="113">
        <v>61.366999999999997</v>
      </c>
      <c r="O76" s="110">
        <f>M76*N76</f>
        <v>0.36490686567523212</v>
      </c>
      <c r="P76" s="113">
        <f>M76*1000*60</f>
        <v>356.77826748112062</v>
      </c>
      <c r="Q76" s="157">
        <f>O76*60</f>
        <v>21.894411940513926</v>
      </c>
    </row>
    <row r="77" spans="1:17" s="12" customFormat="1" ht="12.75" customHeight="1">
      <c r="A77" s="382"/>
      <c r="B77" s="375" t="s">
        <v>195</v>
      </c>
      <c r="C77" s="77" t="s">
        <v>159</v>
      </c>
      <c r="D77" s="78">
        <v>86</v>
      </c>
      <c r="E77" s="78">
        <v>2006</v>
      </c>
      <c r="F77" s="110">
        <v>43.12</v>
      </c>
      <c r="G77" s="110">
        <v>10.23</v>
      </c>
      <c r="H77" s="110">
        <v>2.85</v>
      </c>
      <c r="I77" s="110">
        <v>30.04</v>
      </c>
      <c r="J77" s="111">
        <v>5049.0600000000004</v>
      </c>
      <c r="K77" s="110">
        <v>30.072960907574874</v>
      </c>
      <c r="L77" s="111">
        <v>5054.6000000000004</v>
      </c>
      <c r="M77" s="112">
        <v>5.9496223059341729E-3</v>
      </c>
      <c r="N77" s="113">
        <v>53.845999999999997</v>
      </c>
      <c r="O77" s="110">
        <v>0.32036336268533144</v>
      </c>
      <c r="P77" s="113">
        <v>356.97733835605038</v>
      </c>
      <c r="Q77" s="157">
        <v>19.221801761119888</v>
      </c>
    </row>
    <row r="78" spans="1:17" s="12" customFormat="1" ht="12.75" customHeight="1">
      <c r="A78" s="382"/>
      <c r="B78" s="376" t="s">
        <v>604</v>
      </c>
      <c r="C78" s="79" t="s">
        <v>571</v>
      </c>
      <c r="D78" s="98">
        <v>35</v>
      </c>
      <c r="E78" s="98">
        <v>1991</v>
      </c>
      <c r="F78" s="99">
        <v>24.588999999999999</v>
      </c>
      <c r="G78" s="99">
        <v>4.4980000000000002</v>
      </c>
      <c r="H78" s="99">
        <v>5.44</v>
      </c>
      <c r="I78" s="99">
        <f>F78-G78-H78</f>
        <v>14.650999999999996</v>
      </c>
      <c r="J78" s="100">
        <v>2370.19</v>
      </c>
      <c r="K78" s="99">
        <v>13.757</v>
      </c>
      <c r="L78" s="100">
        <v>2295.2600000000002</v>
      </c>
      <c r="M78" s="101">
        <f>K78/L78</f>
        <v>5.993656492074971E-3</v>
      </c>
      <c r="N78" s="102">
        <v>50.14</v>
      </c>
      <c r="O78" s="145">
        <f>M78*N78</f>
        <v>0.30052193651263903</v>
      </c>
      <c r="P78" s="103">
        <f>M78*60*1000</f>
        <v>359.61938952449822</v>
      </c>
      <c r="Q78" s="155">
        <f>P78*N78/1000</f>
        <v>18.031316190758343</v>
      </c>
    </row>
    <row r="79" spans="1:17" s="12" customFormat="1" ht="12.75" customHeight="1">
      <c r="A79" s="382"/>
      <c r="B79" s="375" t="s">
        <v>307</v>
      </c>
      <c r="C79" s="79" t="s">
        <v>285</v>
      </c>
      <c r="D79" s="98">
        <v>100</v>
      </c>
      <c r="E79" s="98" t="s">
        <v>98</v>
      </c>
      <c r="F79" s="99">
        <f>G79+H79+I79</f>
        <v>49.5974</v>
      </c>
      <c r="G79" s="99">
        <v>7.0889999999999995</v>
      </c>
      <c r="H79" s="99">
        <v>16</v>
      </c>
      <c r="I79" s="99">
        <v>26.508400000000002</v>
      </c>
      <c r="J79" s="100">
        <v>4420.67</v>
      </c>
      <c r="K79" s="99">
        <v>26.508400000000002</v>
      </c>
      <c r="L79" s="100">
        <v>4420.67</v>
      </c>
      <c r="M79" s="101">
        <f>K79/L79</f>
        <v>5.9964665989544579E-3</v>
      </c>
      <c r="N79" s="102">
        <v>48.7</v>
      </c>
      <c r="O79" s="145">
        <f>M79*N79</f>
        <v>0.29202792336908212</v>
      </c>
      <c r="P79" s="103">
        <f>M79*60*1000</f>
        <v>359.78799593726745</v>
      </c>
      <c r="Q79" s="155">
        <f>P79*N79/1000</f>
        <v>17.521675402144925</v>
      </c>
    </row>
    <row r="80" spans="1:17" s="12" customFormat="1" ht="12.75" customHeight="1">
      <c r="A80" s="382"/>
      <c r="B80" s="375" t="s">
        <v>798</v>
      </c>
      <c r="C80" s="89" t="s">
        <v>742</v>
      </c>
      <c r="D80" s="87">
        <v>40</v>
      </c>
      <c r="E80" s="87">
        <v>2007</v>
      </c>
      <c r="F80" s="88">
        <v>24.420999999999999</v>
      </c>
      <c r="G80" s="88">
        <v>7.1149649999999998</v>
      </c>
      <c r="H80" s="88">
        <v>3.2</v>
      </c>
      <c r="I80" s="88">
        <v>14.10604</v>
      </c>
      <c r="J80" s="90">
        <v>2350.71</v>
      </c>
      <c r="K80" s="88">
        <v>14.10604</v>
      </c>
      <c r="L80" s="90">
        <v>2350.71</v>
      </c>
      <c r="M80" s="91">
        <v>6.0007572180319985E-3</v>
      </c>
      <c r="N80" s="92">
        <v>68.997</v>
      </c>
      <c r="O80" s="88">
        <v>0.41403424577255382</v>
      </c>
      <c r="P80" s="92">
        <v>360.0454330819199</v>
      </c>
      <c r="Q80" s="159">
        <v>24.842054746353227</v>
      </c>
    </row>
    <row r="81" spans="1:17" s="12" customFormat="1" ht="12.75" customHeight="1">
      <c r="A81" s="382"/>
      <c r="B81" s="375" t="s">
        <v>236</v>
      </c>
      <c r="C81" s="79" t="s">
        <v>202</v>
      </c>
      <c r="D81" s="98">
        <v>24</v>
      </c>
      <c r="E81" s="98">
        <v>2012</v>
      </c>
      <c r="F81" s="99">
        <v>10.743</v>
      </c>
      <c r="G81" s="99">
        <v>2.0329999999999999</v>
      </c>
      <c r="H81" s="99">
        <v>0</v>
      </c>
      <c r="I81" s="99">
        <f>F81-G81-H81</f>
        <v>8.7100000000000009</v>
      </c>
      <c r="J81" s="100">
        <v>1449.76</v>
      </c>
      <c r="K81" s="99">
        <f>I81</f>
        <v>8.7100000000000009</v>
      </c>
      <c r="L81" s="100">
        <f>J81</f>
        <v>1449.76</v>
      </c>
      <c r="M81" s="101">
        <f>K81/L81</f>
        <v>6.007890961262554E-3</v>
      </c>
      <c r="N81" s="102">
        <v>56.4</v>
      </c>
      <c r="O81" s="145">
        <f>M81*N81</f>
        <v>0.33884505021520805</v>
      </c>
      <c r="P81" s="103">
        <f>M81*60*1000</f>
        <v>360.47345767575325</v>
      </c>
      <c r="Q81" s="155">
        <f>P81*N81/1000</f>
        <v>20.330703012912483</v>
      </c>
    </row>
    <row r="82" spans="1:17" s="12" customFormat="1" ht="12.75" customHeight="1">
      <c r="A82" s="382"/>
      <c r="B82" s="375" t="s">
        <v>307</v>
      </c>
      <c r="C82" s="79" t="s">
        <v>286</v>
      </c>
      <c r="D82" s="98">
        <v>37</v>
      </c>
      <c r="E82" s="98" t="s">
        <v>98</v>
      </c>
      <c r="F82" s="99">
        <f>G82+H82+I82</f>
        <v>22</v>
      </c>
      <c r="G82" s="99">
        <v>2.6520000000000001</v>
      </c>
      <c r="H82" s="99">
        <v>5.92</v>
      </c>
      <c r="I82" s="99">
        <v>13.427999999999999</v>
      </c>
      <c r="J82" s="100">
        <v>2232.48</v>
      </c>
      <c r="K82" s="99">
        <v>13.427999999999999</v>
      </c>
      <c r="L82" s="100">
        <v>2232.48</v>
      </c>
      <c r="M82" s="101">
        <f>K82/L82</f>
        <v>6.0148355192431733E-3</v>
      </c>
      <c r="N82" s="102">
        <v>48.7</v>
      </c>
      <c r="O82" s="145">
        <f>M82*N82</f>
        <v>0.29292248978714258</v>
      </c>
      <c r="P82" s="103">
        <f>M82*60*1000</f>
        <v>360.89013115459039</v>
      </c>
      <c r="Q82" s="155">
        <f>P82*N82/1000</f>
        <v>17.575349387228556</v>
      </c>
    </row>
    <row r="83" spans="1:17" s="12" customFormat="1" ht="12.75" customHeight="1">
      <c r="A83" s="382"/>
      <c r="B83" s="375" t="s">
        <v>798</v>
      </c>
      <c r="C83" s="89" t="s">
        <v>743</v>
      </c>
      <c r="D83" s="87">
        <v>52</v>
      </c>
      <c r="E83" s="87">
        <v>2009</v>
      </c>
      <c r="F83" s="88">
        <v>30.088999999999999</v>
      </c>
      <c r="G83" s="88">
        <v>9.6050710000000006</v>
      </c>
      <c r="H83" s="88">
        <v>4.16</v>
      </c>
      <c r="I83" s="88">
        <v>16.323934000000001</v>
      </c>
      <c r="J83" s="90">
        <v>2686.29</v>
      </c>
      <c r="K83" s="88">
        <v>16.323934000000001</v>
      </c>
      <c r="L83" s="90">
        <v>2686.29</v>
      </c>
      <c r="M83" s="91">
        <v>6.0767579077463723E-3</v>
      </c>
      <c r="N83" s="92">
        <v>68.997</v>
      </c>
      <c r="O83" s="88">
        <v>0.41927806536077644</v>
      </c>
      <c r="P83" s="92">
        <v>364.60547446478239</v>
      </c>
      <c r="Q83" s="159">
        <v>25.156683921646589</v>
      </c>
    </row>
    <row r="84" spans="1:17" s="12" customFormat="1" ht="12.75" customHeight="1">
      <c r="A84" s="382"/>
      <c r="B84" s="375" t="s">
        <v>701</v>
      </c>
      <c r="C84" s="114" t="s">
        <v>663</v>
      </c>
      <c r="D84" s="115">
        <v>60</v>
      </c>
      <c r="E84" s="115" t="s">
        <v>98</v>
      </c>
      <c r="F84" s="116">
        <f>G84+H84+I84</f>
        <v>34.722000000000001</v>
      </c>
      <c r="G84" s="116">
        <v>6.0311000000000003</v>
      </c>
      <c r="H84" s="116">
        <v>9.6</v>
      </c>
      <c r="I84" s="116">
        <v>19.090900000000001</v>
      </c>
      <c r="J84" s="117">
        <v>3125.26</v>
      </c>
      <c r="K84" s="116">
        <f>I84</f>
        <v>19.090900000000001</v>
      </c>
      <c r="L84" s="117">
        <f>J84</f>
        <v>3125.26</v>
      </c>
      <c r="M84" s="118">
        <f>K84/L84</f>
        <v>6.108579766163455E-3</v>
      </c>
      <c r="N84" s="119">
        <v>48.2</v>
      </c>
      <c r="O84" s="146">
        <f>M84*N84</f>
        <v>0.29443354472907857</v>
      </c>
      <c r="P84" s="120">
        <f>M84*60*1000</f>
        <v>366.51478596980729</v>
      </c>
      <c r="Q84" s="158">
        <f>P84*N84/1000</f>
        <v>17.666012683744714</v>
      </c>
    </row>
    <row r="85" spans="1:17" s="12" customFormat="1" ht="12.75" customHeight="1">
      <c r="A85" s="382"/>
      <c r="B85" s="375" t="s">
        <v>798</v>
      </c>
      <c r="C85" s="89" t="s">
        <v>744</v>
      </c>
      <c r="D85" s="87">
        <v>61</v>
      </c>
      <c r="E85" s="87">
        <v>1965</v>
      </c>
      <c r="F85" s="88">
        <v>34.170999999999999</v>
      </c>
      <c r="G85" s="88">
        <v>7.944051</v>
      </c>
      <c r="H85" s="88">
        <v>9.6</v>
      </c>
      <c r="I85" s="88">
        <v>16.626943000000001</v>
      </c>
      <c r="J85" s="90">
        <v>2700.04</v>
      </c>
      <c r="K85" s="88">
        <v>16.626943000000001</v>
      </c>
      <c r="L85" s="90">
        <v>2700.04</v>
      </c>
      <c r="M85" s="91">
        <v>6.1580358068769351E-3</v>
      </c>
      <c r="N85" s="92">
        <v>68.997</v>
      </c>
      <c r="O85" s="88">
        <v>0.42488599656708792</v>
      </c>
      <c r="P85" s="92">
        <v>369.48214841261614</v>
      </c>
      <c r="Q85" s="159">
        <v>25.493159794025274</v>
      </c>
    </row>
    <row r="86" spans="1:17" s="12" customFormat="1" ht="12.75" customHeight="1">
      <c r="A86" s="382"/>
      <c r="B86" s="376" t="s">
        <v>137</v>
      </c>
      <c r="C86" s="79" t="s">
        <v>100</v>
      </c>
      <c r="D86" s="98">
        <v>22</v>
      </c>
      <c r="E86" s="98" t="s">
        <v>98</v>
      </c>
      <c r="F86" s="99">
        <f>G86+H86+I86</f>
        <v>14.724</v>
      </c>
      <c r="G86" s="99">
        <v>3.6262400000000001</v>
      </c>
      <c r="H86" s="99">
        <v>3.52</v>
      </c>
      <c r="I86" s="99">
        <v>7.5777599999999996</v>
      </c>
      <c r="J86" s="100">
        <v>1230.47</v>
      </c>
      <c r="K86" s="99">
        <v>7.5777599999999996</v>
      </c>
      <c r="L86" s="100">
        <v>1230.47</v>
      </c>
      <c r="M86" s="101">
        <f t="shared" ref="M86:M91" si="14">K86/L86</f>
        <v>6.1584272676294422E-3</v>
      </c>
      <c r="N86" s="102">
        <v>53.192</v>
      </c>
      <c r="O86" s="145">
        <f t="shared" ref="O86:O91" si="15">M86*N86</f>
        <v>0.32757906321974528</v>
      </c>
      <c r="P86" s="103">
        <f t="shared" ref="P86:P91" si="16">M86*60*1000</f>
        <v>369.50563605776654</v>
      </c>
      <c r="Q86" s="155">
        <f t="shared" ref="Q86:Q91" si="17">P86*N86/1000</f>
        <v>19.654743793184718</v>
      </c>
    </row>
    <row r="87" spans="1:17" s="12" customFormat="1" ht="12.75" customHeight="1">
      <c r="A87" s="382"/>
      <c r="B87" s="375" t="s">
        <v>347</v>
      </c>
      <c r="C87" s="79" t="s">
        <v>311</v>
      </c>
      <c r="D87" s="98">
        <v>17</v>
      </c>
      <c r="E87" s="98" t="s">
        <v>98</v>
      </c>
      <c r="F87" s="99">
        <v>8.745000000000001</v>
      </c>
      <c r="G87" s="99">
        <v>0.91500000000000004</v>
      </c>
      <c r="H87" s="99">
        <v>2.7210000000000001</v>
      </c>
      <c r="I87" s="99">
        <v>5.109</v>
      </c>
      <c r="J87" s="100">
        <v>822.49</v>
      </c>
      <c r="K87" s="99">
        <f>+I87</f>
        <v>5.109</v>
      </c>
      <c r="L87" s="100">
        <f>+J87</f>
        <v>822.49</v>
      </c>
      <c r="M87" s="101">
        <f t="shared" si="14"/>
        <v>6.2116256732604649E-3</v>
      </c>
      <c r="N87" s="102">
        <v>73.400000000000006</v>
      </c>
      <c r="O87" s="145">
        <f t="shared" si="15"/>
        <v>0.45593332441731815</v>
      </c>
      <c r="P87" s="103">
        <f t="shared" si="16"/>
        <v>372.69754039562793</v>
      </c>
      <c r="Q87" s="155">
        <f t="shared" si="17"/>
        <v>27.355999465039091</v>
      </c>
    </row>
    <row r="88" spans="1:17" s="12" customFormat="1" ht="12.75" customHeight="1">
      <c r="A88" s="382"/>
      <c r="B88" s="375" t="s">
        <v>701</v>
      </c>
      <c r="C88" s="114" t="s">
        <v>664</v>
      </c>
      <c r="D88" s="115">
        <v>18</v>
      </c>
      <c r="E88" s="115">
        <v>2007</v>
      </c>
      <c r="F88" s="116">
        <f>G88+H88+I88</f>
        <v>16.721</v>
      </c>
      <c r="G88" s="116">
        <v>3.1656</v>
      </c>
      <c r="H88" s="116">
        <v>3.12</v>
      </c>
      <c r="I88" s="116">
        <v>10.4354</v>
      </c>
      <c r="J88" s="117">
        <v>1677.39</v>
      </c>
      <c r="K88" s="116">
        <f>I88</f>
        <v>10.4354</v>
      </c>
      <c r="L88" s="117">
        <f>J88</f>
        <v>1677.39</v>
      </c>
      <c r="M88" s="118">
        <f t="shared" si="14"/>
        <v>6.2212127173763999E-3</v>
      </c>
      <c r="N88" s="119">
        <v>48.2</v>
      </c>
      <c r="O88" s="146">
        <f t="shared" si="15"/>
        <v>0.29986245297754249</v>
      </c>
      <c r="P88" s="120">
        <f t="shared" si="16"/>
        <v>373.27276304258402</v>
      </c>
      <c r="Q88" s="158">
        <f t="shared" si="17"/>
        <v>17.991747178652549</v>
      </c>
    </row>
    <row r="89" spans="1:17" s="12" customFormat="1" ht="12.75" customHeight="1">
      <c r="A89" s="382"/>
      <c r="B89" s="376" t="s">
        <v>604</v>
      </c>
      <c r="C89" s="79" t="s">
        <v>572</v>
      </c>
      <c r="D89" s="98">
        <v>45</v>
      </c>
      <c r="E89" s="98">
        <v>1976</v>
      </c>
      <c r="F89" s="99">
        <v>25.189</v>
      </c>
      <c r="G89" s="99">
        <v>3.5390000000000001</v>
      </c>
      <c r="H89" s="99">
        <v>7.2</v>
      </c>
      <c r="I89" s="99">
        <f>F89-G89-H89</f>
        <v>14.45</v>
      </c>
      <c r="J89" s="100">
        <v>2308.42</v>
      </c>
      <c r="K89" s="99">
        <v>14.45</v>
      </c>
      <c r="L89" s="100">
        <v>2308.42</v>
      </c>
      <c r="M89" s="101">
        <f t="shared" si="14"/>
        <v>6.2596927768776905E-3</v>
      </c>
      <c r="N89" s="102">
        <v>50.14</v>
      </c>
      <c r="O89" s="145">
        <f t="shared" si="15"/>
        <v>0.31386099583264743</v>
      </c>
      <c r="P89" s="103">
        <f t="shared" si="16"/>
        <v>375.58156661266145</v>
      </c>
      <c r="Q89" s="155">
        <f t="shared" si="17"/>
        <v>18.831659749958845</v>
      </c>
    </row>
    <row r="90" spans="1:17" s="12" customFormat="1" ht="12.75" customHeight="1">
      <c r="A90" s="382"/>
      <c r="B90" s="376" t="s">
        <v>137</v>
      </c>
      <c r="C90" s="79" t="s">
        <v>101</v>
      </c>
      <c r="D90" s="98">
        <v>60</v>
      </c>
      <c r="E90" s="98">
        <v>1964</v>
      </c>
      <c r="F90" s="99">
        <f>G90+H90+I90</f>
        <v>32.14</v>
      </c>
      <c r="G90" s="99">
        <v>5.5526800000000005</v>
      </c>
      <c r="H90" s="99">
        <v>9.6</v>
      </c>
      <c r="I90" s="99">
        <v>16.98732</v>
      </c>
      <c r="J90" s="100">
        <v>2701.1</v>
      </c>
      <c r="K90" s="99">
        <v>16.98732</v>
      </c>
      <c r="L90" s="100">
        <v>2701.1</v>
      </c>
      <c r="M90" s="101">
        <f t="shared" si="14"/>
        <v>6.2890377994150532E-3</v>
      </c>
      <c r="N90" s="102">
        <v>53.192</v>
      </c>
      <c r="O90" s="145">
        <f t="shared" si="15"/>
        <v>0.33452649862648554</v>
      </c>
      <c r="P90" s="103">
        <f t="shared" si="16"/>
        <v>377.34226796490316</v>
      </c>
      <c r="Q90" s="155">
        <f t="shared" si="17"/>
        <v>20.071589917589129</v>
      </c>
    </row>
    <row r="91" spans="1:17" s="12" customFormat="1" ht="12.75" customHeight="1">
      <c r="A91" s="382"/>
      <c r="B91" s="376" t="s">
        <v>137</v>
      </c>
      <c r="C91" s="79" t="s">
        <v>102</v>
      </c>
      <c r="D91" s="98">
        <v>18</v>
      </c>
      <c r="E91" s="98" t="s">
        <v>98</v>
      </c>
      <c r="F91" s="99">
        <f>G91+H91+I91</f>
        <v>11.743</v>
      </c>
      <c r="G91" s="99">
        <v>2.6010000000000004</v>
      </c>
      <c r="H91" s="99">
        <v>2.88</v>
      </c>
      <c r="I91" s="99">
        <v>6.2620000000000005</v>
      </c>
      <c r="J91" s="100">
        <v>993.94</v>
      </c>
      <c r="K91" s="99">
        <v>6.2620000000000005</v>
      </c>
      <c r="L91" s="100">
        <v>993.94</v>
      </c>
      <c r="M91" s="101">
        <f t="shared" si="14"/>
        <v>6.3001790852566554E-3</v>
      </c>
      <c r="N91" s="102">
        <v>53.192</v>
      </c>
      <c r="O91" s="145">
        <f t="shared" si="15"/>
        <v>0.33511912590297199</v>
      </c>
      <c r="P91" s="103">
        <f t="shared" si="16"/>
        <v>378.01074511539935</v>
      </c>
      <c r="Q91" s="155">
        <f t="shared" si="17"/>
        <v>20.107147554178322</v>
      </c>
    </row>
    <row r="92" spans="1:17" s="12" customFormat="1" ht="12.75" customHeight="1">
      <c r="A92" s="382"/>
      <c r="B92" s="375" t="s">
        <v>798</v>
      </c>
      <c r="C92" s="89" t="s">
        <v>745</v>
      </c>
      <c r="D92" s="87">
        <v>116</v>
      </c>
      <c r="E92" s="87">
        <v>2007</v>
      </c>
      <c r="F92" s="88">
        <v>67.504000000000005</v>
      </c>
      <c r="G92" s="88">
        <v>22.708309</v>
      </c>
      <c r="H92" s="88">
        <v>0</v>
      </c>
      <c r="I92" s="88">
        <v>44.795705999999996</v>
      </c>
      <c r="J92" s="90">
        <v>7056.51</v>
      </c>
      <c r="K92" s="88">
        <v>44.795705999999996</v>
      </c>
      <c r="L92" s="90">
        <v>7056.51</v>
      </c>
      <c r="M92" s="91">
        <v>6.3481389525416945E-3</v>
      </c>
      <c r="N92" s="92">
        <v>68.997</v>
      </c>
      <c r="O92" s="88">
        <v>0.43800254330851929</v>
      </c>
      <c r="P92" s="92">
        <v>380.88833715250172</v>
      </c>
      <c r="Q92" s="159">
        <v>26.280152598511162</v>
      </c>
    </row>
    <row r="93" spans="1:17" s="12" customFormat="1" ht="12.75" customHeight="1">
      <c r="A93" s="382"/>
      <c r="B93" s="376" t="s">
        <v>979</v>
      </c>
      <c r="C93" s="125" t="s">
        <v>971</v>
      </c>
      <c r="D93" s="126">
        <v>31</v>
      </c>
      <c r="E93" s="126">
        <v>1991</v>
      </c>
      <c r="F93" s="127">
        <v>16.911000000000001</v>
      </c>
      <c r="G93" s="127">
        <v>2.5483169999999999</v>
      </c>
      <c r="H93" s="127">
        <v>4.8</v>
      </c>
      <c r="I93" s="127">
        <v>9.5626820000000006</v>
      </c>
      <c r="J93" s="128">
        <v>1504.89</v>
      </c>
      <c r="K93" s="127">
        <v>9.5626820000000006</v>
      </c>
      <c r="L93" s="128">
        <v>1504.89</v>
      </c>
      <c r="M93" s="129">
        <v>6.3544059698715525E-3</v>
      </c>
      <c r="N93" s="130">
        <v>67.253000000000014</v>
      </c>
      <c r="O93" s="127">
        <v>0.42735286469177158</v>
      </c>
      <c r="P93" s="130">
        <v>381.26435819229317</v>
      </c>
      <c r="Q93" s="160">
        <v>25.641171881506299</v>
      </c>
    </row>
    <row r="94" spans="1:17" s="12" customFormat="1" ht="12.75" customHeight="1">
      <c r="A94" s="382"/>
      <c r="B94" s="376" t="s">
        <v>96</v>
      </c>
      <c r="C94" s="79" t="s">
        <v>86</v>
      </c>
      <c r="D94" s="98">
        <v>50</v>
      </c>
      <c r="E94" s="98">
        <v>1980</v>
      </c>
      <c r="F94" s="99">
        <v>28.582999999999998</v>
      </c>
      <c r="G94" s="99">
        <v>4.484</v>
      </c>
      <c r="H94" s="99">
        <v>7.92</v>
      </c>
      <c r="I94" s="99">
        <v>16.178999999999998</v>
      </c>
      <c r="J94" s="100">
        <v>2544.91</v>
      </c>
      <c r="K94" s="99">
        <v>16.178999999999998</v>
      </c>
      <c r="L94" s="100">
        <v>2544.91</v>
      </c>
      <c r="M94" s="101">
        <f>K94/L94</f>
        <v>6.3573957428749934E-3</v>
      </c>
      <c r="N94" s="102">
        <v>63.1</v>
      </c>
      <c r="O94" s="145">
        <f>M94*N94</f>
        <v>0.40115167137541208</v>
      </c>
      <c r="P94" s="103">
        <f>M94*60*1000</f>
        <v>381.44374457249955</v>
      </c>
      <c r="Q94" s="155">
        <f>P94*N94/1000</f>
        <v>24.069100282524722</v>
      </c>
    </row>
    <row r="95" spans="1:17" s="12" customFormat="1" ht="12.75" customHeight="1">
      <c r="A95" s="382"/>
      <c r="B95" s="376" t="s">
        <v>979</v>
      </c>
      <c r="C95" s="125" t="s">
        <v>959</v>
      </c>
      <c r="D95" s="126">
        <v>32</v>
      </c>
      <c r="E95" s="126">
        <v>1973</v>
      </c>
      <c r="F95" s="127">
        <v>18.898</v>
      </c>
      <c r="G95" s="127">
        <v>2.5865670000000001</v>
      </c>
      <c r="H95" s="127">
        <v>5.13</v>
      </c>
      <c r="I95" s="127">
        <v>11.181430000000001</v>
      </c>
      <c r="J95" s="128">
        <v>1758.16</v>
      </c>
      <c r="K95" s="127">
        <v>11.181430000000001</v>
      </c>
      <c r="L95" s="128">
        <v>1758.16</v>
      </c>
      <c r="M95" s="129">
        <v>6.3597340401328663E-3</v>
      </c>
      <c r="N95" s="130">
        <v>67.253000000000014</v>
      </c>
      <c r="O95" s="127">
        <v>0.42771119340105573</v>
      </c>
      <c r="P95" s="130">
        <v>381.58404240797199</v>
      </c>
      <c r="Q95" s="160">
        <v>25.662671604063348</v>
      </c>
    </row>
    <row r="96" spans="1:17" s="12" customFormat="1" ht="12.75" customHeight="1">
      <c r="A96" s="382"/>
      <c r="B96" s="376" t="s">
        <v>604</v>
      </c>
      <c r="C96" s="79" t="s">
        <v>573</v>
      </c>
      <c r="D96" s="98">
        <v>75</v>
      </c>
      <c r="E96" s="98">
        <v>1976</v>
      </c>
      <c r="F96" s="99">
        <v>44.01</v>
      </c>
      <c r="G96" s="99">
        <v>6.7709999999999999</v>
      </c>
      <c r="H96" s="99">
        <v>11.984</v>
      </c>
      <c r="I96" s="99">
        <f>F96-G96-H96</f>
        <v>25.254999999999995</v>
      </c>
      <c r="J96" s="100">
        <v>3969.84</v>
      </c>
      <c r="K96" s="99">
        <v>25.254999999999999</v>
      </c>
      <c r="L96" s="100">
        <v>3969.84</v>
      </c>
      <c r="M96" s="101">
        <f>K96/L96</f>
        <v>6.3617173488100271E-3</v>
      </c>
      <c r="N96" s="102">
        <v>50.14</v>
      </c>
      <c r="O96" s="145">
        <f>M96*N96</f>
        <v>0.31897650786933474</v>
      </c>
      <c r="P96" s="103">
        <f>M96*60*1000</f>
        <v>381.70304092860164</v>
      </c>
      <c r="Q96" s="155">
        <f>P96*N96/1000</f>
        <v>19.138590472160086</v>
      </c>
    </row>
    <row r="97" spans="1:17" s="12" customFormat="1" ht="12.75" customHeight="1">
      <c r="A97" s="382"/>
      <c r="B97" s="375" t="s">
        <v>906</v>
      </c>
      <c r="C97" s="104" t="s">
        <v>911</v>
      </c>
      <c r="D97" s="105">
        <v>40</v>
      </c>
      <c r="E97" s="105">
        <v>1982</v>
      </c>
      <c r="F97" s="106">
        <v>22.786999999999999</v>
      </c>
      <c r="G97" s="106">
        <v>4.0032959999999997</v>
      </c>
      <c r="H97" s="106">
        <v>6.4</v>
      </c>
      <c r="I97" s="106">
        <v>12.383702</v>
      </c>
      <c r="J97" s="107">
        <v>1944.42</v>
      </c>
      <c r="K97" s="106">
        <v>12.383702</v>
      </c>
      <c r="L97" s="107">
        <v>1944.42</v>
      </c>
      <c r="M97" s="108">
        <v>6.3688410940023242E-3</v>
      </c>
      <c r="N97" s="109">
        <v>79.679000000000002</v>
      </c>
      <c r="O97" s="106">
        <v>0.5074628895290112</v>
      </c>
      <c r="P97" s="109">
        <v>382.13046564013945</v>
      </c>
      <c r="Q97" s="156">
        <v>30.447773371740674</v>
      </c>
    </row>
    <row r="98" spans="1:17" s="12" customFormat="1" ht="12.75" customHeight="1">
      <c r="A98" s="382"/>
      <c r="B98" s="376" t="s">
        <v>476</v>
      </c>
      <c r="C98" s="79" t="s">
        <v>438</v>
      </c>
      <c r="D98" s="98">
        <v>32</v>
      </c>
      <c r="E98" s="98">
        <v>1962</v>
      </c>
      <c r="F98" s="99"/>
      <c r="G98" s="99">
        <v>1.6339999999999999</v>
      </c>
      <c r="H98" s="99">
        <v>5.0529999999999999</v>
      </c>
      <c r="I98" s="99">
        <v>7.7229999999999999</v>
      </c>
      <c r="J98" s="100">
        <v>1208.8</v>
      </c>
      <c r="K98" s="99">
        <f>I98</f>
        <v>7.7229999999999999</v>
      </c>
      <c r="L98" s="100">
        <f>J98</f>
        <v>1208.8</v>
      </c>
      <c r="M98" s="101">
        <f>K98/L98</f>
        <v>6.3889808074123096E-3</v>
      </c>
      <c r="N98" s="102">
        <v>57.116</v>
      </c>
      <c r="O98" s="145">
        <f>M98*N98</f>
        <v>0.36491302779616147</v>
      </c>
      <c r="P98" s="103">
        <f>M98*60*1000</f>
        <v>383.33884844473857</v>
      </c>
      <c r="Q98" s="155">
        <f>P98*N98/1000</f>
        <v>21.894781667769685</v>
      </c>
    </row>
    <row r="99" spans="1:17" s="12" customFormat="1" ht="12.75" customHeight="1">
      <c r="A99" s="382"/>
      <c r="B99" s="375" t="s">
        <v>626</v>
      </c>
      <c r="C99" s="79" t="s">
        <v>610</v>
      </c>
      <c r="D99" s="98">
        <v>40</v>
      </c>
      <c r="E99" s="98" t="s">
        <v>98</v>
      </c>
      <c r="F99" s="99">
        <f>G99+H99+I99</f>
        <v>24.230000000000004</v>
      </c>
      <c r="G99" s="99">
        <v>3.2</v>
      </c>
      <c r="H99" s="99">
        <v>6.4</v>
      </c>
      <c r="I99" s="99">
        <v>14.63</v>
      </c>
      <c r="J99" s="100">
        <v>2281.6999999999998</v>
      </c>
      <c r="K99" s="99">
        <v>14.63</v>
      </c>
      <c r="L99" s="100">
        <v>2281.6999999999998</v>
      </c>
      <c r="M99" s="101">
        <f>K99/L99</f>
        <v>6.4118858745672094E-3</v>
      </c>
      <c r="N99" s="102">
        <v>52.6</v>
      </c>
      <c r="O99" s="145">
        <f>M99*N99</f>
        <v>0.33726519700223523</v>
      </c>
      <c r="P99" s="103">
        <f>M99*60*1000</f>
        <v>384.7131524740326</v>
      </c>
      <c r="Q99" s="155">
        <f>P99*N99/1000</f>
        <v>20.235911820134117</v>
      </c>
    </row>
    <row r="100" spans="1:17" s="12" customFormat="1" ht="12.75" customHeight="1">
      <c r="A100" s="382"/>
      <c r="B100" s="375" t="s">
        <v>83</v>
      </c>
      <c r="C100" s="124" t="s">
        <v>53</v>
      </c>
      <c r="D100" s="98">
        <v>22</v>
      </c>
      <c r="E100" s="98">
        <v>1985</v>
      </c>
      <c r="F100" s="99">
        <f>+G100+H100+I100</f>
        <v>13.240003000000002</v>
      </c>
      <c r="G100" s="99">
        <v>2.1592950000000002</v>
      </c>
      <c r="H100" s="99">
        <v>3.57</v>
      </c>
      <c r="I100" s="99">
        <v>7.5107080000000002</v>
      </c>
      <c r="J100" s="100">
        <v>1162.5999999999999</v>
      </c>
      <c r="K100" s="99">
        <f>+I100</f>
        <v>7.5107080000000002</v>
      </c>
      <c r="L100" s="100">
        <v>1162.5999999999999</v>
      </c>
      <c r="M100" s="101">
        <f>K100/L100</f>
        <v>6.4602683640116983E-3</v>
      </c>
      <c r="N100" s="102">
        <v>90.6</v>
      </c>
      <c r="O100" s="145">
        <f>M100*N100</f>
        <v>0.58530031377945979</v>
      </c>
      <c r="P100" s="103">
        <f>M100*60*1000</f>
        <v>387.6161018407019</v>
      </c>
      <c r="Q100" s="155">
        <f>P100*N100/1000</f>
        <v>35.118018826767589</v>
      </c>
    </row>
    <row r="101" spans="1:17" s="12" customFormat="1" ht="12.75" customHeight="1">
      <c r="A101" s="382"/>
      <c r="B101" s="375" t="s">
        <v>907</v>
      </c>
      <c r="C101" s="104" t="s">
        <v>924</v>
      </c>
      <c r="D101" s="105">
        <v>20</v>
      </c>
      <c r="E101" s="105">
        <v>1990</v>
      </c>
      <c r="F101" s="106">
        <v>12.042</v>
      </c>
      <c r="G101" s="106">
        <v>1.880625</v>
      </c>
      <c r="H101" s="106">
        <v>3.2</v>
      </c>
      <c r="I101" s="106">
        <v>6.961373</v>
      </c>
      <c r="J101" s="107">
        <v>1074.54</v>
      </c>
      <c r="K101" s="106">
        <v>6.961373</v>
      </c>
      <c r="L101" s="107">
        <v>1074.54</v>
      </c>
      <c r="M101" s="108">
        <v>6.4784679956074228E-3</v>
      </c>
      <c r="N101" s="109">
        <v>79.679000000000002</v>
      </c>
      <c r="O101" s="106">
        <v>0.51619785142200381</v>
      </c>
      <c r="P101" s="109">
        <v>388.70807973644537</v>
      </c>
      <c r="Q101" s="156">
        <v>30.971871085320231</v>
      </c>
    </row>
    <row r="102" spans="1:17" s="12" customFormat="1" ht="12.75" customHeight="1">
      <c r="A102" s="382"/>
      <c r="B102" s="375" t="s">
        <v>435</v>
      </c>
      <c r="C102" s="77" t="s">
        <v>400</v>
      </c>
      <c r="D102" s="78">
        <v>12</v>
      </c>
      <c r="E102" s="78">
        <v>1962</v>
      </c>
      <c r="F102" s="110">
        <v>6.45</v>
      </c>
      <c r="G102" s="110">
        <v>1.070675</v>
      </c>
      <c r="H102" s="110">
        <v>1.92</v>
      </c>
      <c r="I102" s="110">
        <v>3.45933</v>
      </c>
      <c r="J102" s="111">
        <v>533.70000000000005</v>
      </c>
      <c r="K102" s="110">
        <v>3.45933</v>
      </c>
      <c r="L102" s="111">
        <v>533.70000000000005</v>
      </c>
      <c r="M102" s="112">
        <f>K102/L102</f>
        <v>6.4817875210792571E-3</v>
      </c>
      <c r="N102" s="113">
        <v>61.366999999999997</v>
      </c>
      <c r="O102" s="110">
        <f>M102*N102</f>
        <v>0.39776785480607074</v>
      </c>
      <c r="P102" s="113">
        <f>M102*1000*60</f>
        <v>388.90725126475542</v>
      </c>
      <c r="Q102" s="157">
        <f>O102*60</f>
        <v>23.866071288364246</v>
      </c>
    </row>
    <row r="103" spans="1:17" s="12" customFormat="1" ht="12.75" customHeight="1">
      <c r="A103" s="382"/>
      <c r="B103" s="376" t="s">
        <v>476</v>
      </c>
      <c r="C103" s="79" t="s">
        <v>439</v>
      </c>
      <c r="D103" s="98">
        <v>32</v>
      </c>
      <c r="E103" s="98">
        <v>1965</v>
      </c>
      <c r="F103" s="99"/>
      <c r="G103" s="99">
        <v>2.2029999999999998</v>
      </c>
      <c r="H103" s="99">
        <v>5.12</v>
      </c>
      <c r="I103" s="99">
        <v>7.915</v>
      </c>
      <c r="J103" s="100">
        <v>1220.21</v>
      </c>
      <c r="K103" s="99">
        <f>I103</f>
        <v>7.915</v>
      </c>
      <c r="L103" s="100">
        <f>J103</f>
        <v>1220.21</v>
      </c>
      <c r="M103" s="101">
        <f>K103/L103</f>
        <v>6.4865883741323212E-3</v>
      </c>
      <c r="N103" s="102">
        <v>57.116</v>
      </c>
      <c r="O103" s="145">
        <f>M103*N103</f>
        <v>0.37048798157694168</v>
      </c>
      <c r="P103" s="103">
        <f>M103*60*1000</f>
        <v>389.19530244793924</v>
      </c>
      <c r="Q103" s="155">
        <f>P103*N103/1000</f>
        <v>22.229278894616499</v>
      </c>
    </row>
    <row r="104" spans="1:17" s="12" customFormat="1" ht="12.75" customHeight="1">
      <c r="A104" s="382"/>
      <c r="B104" s="375" t="s">
        <v>236</v>
      </c>
      <c r="C104" s="79" t="s">
        <v>203</v>
      </c>
      <c r="D104" s="98">
        <v>63</v>
      </c>
      <c r="E104" s="98">
        <v>2011</v>
      </c>
      <c r="F104" s="99">
        <v>29.1355</v>
      </c>
      <c r="G104" s="99">
        <v>7.4459999999999997</v>
      </c>
      <c r="H104" s="99">
        <v>0</v>
      </c>
      <c r="I104" s="99">
        <f>F104-G104-H104</f>
        <v>21.689500000000002</v>
      </c>
      <c r="J104" s="100">
        <v>3332.56</v>
      </c>
      <c r="K104" s="99">
        <f>I104</f>
        <v>21.689500000000002</v>
      </c>
      <c r="L104" s="100">
        <f>J104</f>
        <v>3332.56</v>
      </c>
      <c r="M104" s="101">
        <f>K104/L104</f>
        <v>6.5083599395059661E-3</v>
      </c>
      <c r="N104" s="102">
        <v>56.4</v>
      </c>
      <c r="O104" s="145">
        <f>M104*N104</f>
        <v>0.36707150058813648</v>
      </c>
      <c r="P104" s="103">
        <f>M104*60*1000</f>
        <v>390.50159637035796</v>
      </c>
      <c r="Q104" s="155">
        <f>P104*N104/1000</f>
        <v>22.024290035288189</v>
      </c>
    </row>
    <row r="105" spans="1:17" s="12" customFormat="1" ht="12.75" customHeight="1">
      <c r="A105" s="382"/>
      <c r="B105" s="376" t="s">
        <v>979</v>
      </c>
      <c r="C105" s="125" t="s">
        <v>960</v>
      </c>
      <c r="D105" s="126">
        <v>50</v>
      </c>
      <c r="E105" s="126">
        <v>1973</v>
      </c>
      <c r="F105" s="127">
        <v>28.626999999999999</v>
      </c>
      <c r="G105" s="127">
        <v>3.4946730000000001</v>
      </c>
      <c r="H105" s="127">
        <v>8.01</v>
      </c>
      <c r="I105" s="127">
        <v>17.122320999999999</v>
      </c>
      <c r="J105" s="128">
        <v>2622.52</v>
      </c>
      <c r="K105" s="127">
        <v>17.122320999999999</v>
      </c>
      <c r="L105" s="128">
        <v>2622.52</v>
      </c>
      <c r="M105" s="129">
        <v>6.5289572624803623E-3</v>
      </c>
      <c r="N105" s="130">
        <v>67.253000000000014</v>
      </c>
      <c r="O105" s="127">
        <v>0.43909196277359192</v>
      </c>
      <c r="P105" s="130">
        <v>391.73743574882172</v>
      </c>
      <c r="Q105" s="160">
        <v>26.345517766415512</v>
      </c>
    </row>
    <row r="106" spans="1:17" s="12" customFormat="1" ht="12.75" customHeight="1">
      <c r="A106" s="382"/>
      <c r="B106" s="376" t="s">
        <v>349</v>
      </c>
      <c r="C106" s="80" t="s">
        <v>350</v>
      </c>
      <c r="D106" s="81">
        <v>92</v>
      </c>
      <c r="E106" s="82">
        <v>2007</v>
      </c>
      <c r="F106" s="121">
        <v>50.81</v>
      </c>
      <c r="G106" s="121">
        <v>0</v>
      </c>
      <c r="H106" s="121">
        <v>9.4921000000000006</v>
      </c>
      <c r="I106" s="121">
        <v>41.321899999999999</v>
      </c>
      <c r="J106" s="122">
        <v>6320.16</v>
      </c>
      <c r="K106" s="121">
        <v>41.321899999999999</v>
      </c>
      <c r="L106" s="122">
        <v>6320.16</v>
      </c>
      <c r="M106" s="101">
        <f>K106/L106</f>
        <v>6.5381097946887422E-3</v>
      </c>
      <c r="N106" s="123">
        <v>58.9</v>
      </c>
      <c r="O106" s="145">
        <f>M106*N106</f>
        <v>0.38509466690716693</v>
      </c>
      <c r="P106" s="103">
        <f>M106*60*1000</f>
        <v>392.28658768132453</v>
      </c>
      <c r="Q106" s="155">
        <f>P106*N106/1000</f>
        <v>23.105680014430014</v>
      </c>
    </row>
    <row r="107" spans="1:17" s="12" customFormat="1" ht="12.75" customHeight="1">
      <c r="A107" s="382"/>
      <c r="B107" s="375" t="s">
        <v>798</v>
      </c>
      <c r="C107" s="89" t="s">
        <v>746</v>
      </c>
      <c r="D107" s="87">
        <v>62</v>
      </c>
      <c r="E107" s="87">
        <v>2007</v>
      </c>
      <c r="F107" s="88">
        <v>37.012</v>
      </c>
      <c r="G107" s="88">
        <v>11.259969</v>
      </c>
      <c r="H107" s="88">
        <v>0</v>
      </c>
      <c r="I107" s="88">
        <v>25.752029</v>
      </c>
      <c r="J107" s="90">
        <v>3936.72</v>
      </c>
      <c r="K107" s="88">
        <v>25.752029</v>
      </c>
      <c r="L107" s="90">
        <v>3936.72</v>
      </c>
      <c r="M107" s="91">
        <v>6.5414936800178829E-3</v>
      </c>
      <c r="N107" s="92">
        <v>68.997</v>
      </c>
      <c r="O107" s="88">
        <v>0.45134343944019389</v>
      </c>
      <c r="P107" s="92">
        <v>392.48962080107299</v>
      </c>
      <c r="Q107" s="159">
        <v>27.080606366411633</v>
      </c>
    </row>
    <row r="108" spans="1:17" s="12" customFormat="1" ht="12.75" customHeight="1">
      <c r="A108" s="382"/>
      <c r="B108" s="375" t="s">
        <v>435</v>
      </c>
      <c r="C108" s="77" t="s">
        <v>407</v>
      </c>
      <c r="D108" s="78">
        <v>85</v>
      </c>
      <c r="E108" s="78">
        <v>1970</v>
      </c>
      <c r="F108" s="110">
        <v>44.81</v>
      </c>
      <c r="G108" s="110">
        <v>6.3651260000000001</v>
      </c>
      <c r="H108" s="110">
        <v>13.6</v>
      </c>
      <c r="I108" s="110">
        <v>24.844899999999999</v>
      </c>
      <c r="J108" s="111">
        <v>3789.83</v>
      </c>
      <c r="K108" s="110">
        <v>24.844899999999999</v>
      </c>
      <c r="L108" s="111">
        <v>3789.83</v>
      </c>
      <c r="M108" s="112">
        <f>K108/L108</f>
        <v>6.5556766398492811E-3</v>
      </c>
      <c r="N108" s="113">
        <v>61.366999999999997</v>
      </c>
      <c r="O108" s="110">
        <f>M108*N108</f>
        <v>0.40230220835763081</v>
      </c>
      <c r="P108" s="113">
        <f>M108*1000*60</f>
        <v>393.34059839095687</v>
      </c>
      <c r="Q108" s="157">
        <f>O108*60</f>
        <v>24.13813250145785</v>
      </c>
    </row>
    <row r="109" spans="1:17" s="12" customFormat="1" ht="12.75" customHeight="1">
      <c r="A109" s="382"/>
      <c r="B109" s="375" t="s">
        <v>857</v>
      </c>
      <c r="C109" s="89" t="s">
        <v>835</v>
      </c>
      <c r="D109" s="87">
        <v>20</v>
      </c>
      <c r="E109" s="87">
        <v>1976</v>
      </c>
      <c r="F109" s="88">
        <v>19.422999999999998</v>
      </c>
      <c r="G109" s="88">
        <v>5.0999999999999996</v>
      </c>
      <c r="H109" s="88">
        <v>3.04</v>
      </c>
      <c r="I109" s="88">
        <v>11.282999999999999</v>
      </c>
      <c r="J109" s="90">
        <v>1720.29</v>
      </c>
      <c r="K109" s="88">
        <v>11.282999999999999</v>
      </c>
      <c r="L109" s="90">
        <v>1720.29</v>
      </c>
      <c r="M109" s="91">
        <v>6.5587778804736411E-3</v>
      </c>
      <c r="N109" s="92">
        <v>78.588999999999999</v>
      </c>
      <c r="O109" s="88">
        <v>0.51544779484854297</v>
      </c>
      <c r="P109" s="92">
        <v>393.52667282841844</v>
      </c>
      <c r="Q109" s="159">
        <v>30.926867690912577</v>
      </c>
    </row>
    <row r="110" spans="1:17" s="12" customFormat="1" ht="12.75" customHeight="1">
      <c r="A110" s="382"/>
      <c r="B110" s="375" t="s">
        <v>435</v>
      </c>
      <c r="C110" s="77" t="s">
        <v>395</v>
      </c>
      <c r="D110" s="78">
        <v>30</v>
      </c>
      <c r="E110" s="78">
        <v>2000</v>
      </c>
      <c r="F110" s="110">
        <v>16.190000000000001</v>
      </c>
      <c r="G110" s="131">
        <v>2.1501030000000001</v>
      </c>
      <c r="H110" s="110">
        <v>4.72</v>
      </c>
      <c r="I110" s="110">
        <v>9.3198969999999992</v>
      </c>
      <c r="J110" s="111">
        <v>1411.56</v>
      </c>
      <c r="K110" s="110">
        <v>9.3198969999999992</v>
      </c>
      <c r="L110" s="111">
        <v>1411.56</v>
      </c>
      <c r="M110" s="112">
        <f>K110/L110</f>
        <v>6.6025510782396777E-3</v>
      </c>
      <c r="N110" s="113">
        <v>61.366999999999997</v>
      </c>
      <c r="O110" s="110">
        <f>M110*N110</f>
        <v>0.40517875201833425</v>
      </c>
      <c r="P110" s="113">
        <f>M110*1000*60</f>
        <v>396.15306469438065</v>
      </c>
      <c r="Q110" s="157">
        <f>O110*60</f>
        <v>24.310725121100056</v>
      </c>
    </row>
    <row r="111" spans="1:17" s="12" customFormat="1" ht="12.75" customHeight="1">
      <c r="A111" s="382"/>
      <c r="B111" s="376" t="s">
        <v>349</v>
      </c>
      <c r="C111" s="83" t="s">
        <v>351</v>
      </c>
      <c r="D111" s="81">
        <v>45</v>
      </c>
      <c r="E111" s="82" t="s">
        <v>348</v>
      </c>
      <c r="F111" s="121">
        <v>26.78</v>
      </c>
      <c r="G111" s="121">
        <v>4.22</v>
      </c>
      <c r="H111" s="121">
        <v>7.2</v>
      </c>
      <c r="I111" s="121">
        <v>15.36</v>
      </c>
      <c r="J111" s="122">
        <v>2319.88</v>
      </c>
      <c r="K111" s="121">
        <v>15.36</v>
      </c>
      <c r="L111" s="122">
        <v>2319.88</v>
      </c>
      <c r="M111" s="101">
        <f>K111/L111</f>
        <v>6.6210321223511559E-3</v>
      </c>
      <c r="N111" s="123">
        <v>58.9</v>
      </c>
      <c r="O111" s="145">
        <f>M111*N111</f>
        <v>0.38997879200648305</v>
      </c>
      <c r="P111" s="103">
        <f>M111*60*1000</f>
        <v>397.26192734106934</v>
      </c>
      <c r="Q111" s="155">
        <f>P111*N111/1000</f>
        <v>23.398727520388984</v>
      </c>
    </row>
    <row r="112" spans="1:17" s="12" customFormat="1" ht="12.75" customHeight="1">
      <c r="A112" s="382"/>
      <c r="B112" s="376" t="s">
        <v>349</v>
      </c>
      <c r="C112" s="84" t="s">
        <v>352</v>
      </c>
      <c r="D112" s="81">
        <v>20</v>
      </c>
      <c r="E112" s="82" t="s">
        <v>348</v>
      </c>
      <c r="F112" s="121">
        <v>10.98</v>
      </c>
      <c r="G112" s="121">
        <v>1.4</v>
      </c>
      <c r="H112" s="121">
        <v>3.2</v>
      </c>
      <c r="I112" s="121">
        <v>6.38</v>
      </c>
      <c r="J112" s="122">
        <v>960.25</v>
      </c>
      <c r="K112" s="121">
        <v>6.37</v>
      </c>
      <c r="L112" s="132">
        <v>960.25</v>
      </c>
      <c r="M112" s="101">
        <f>K112/L112</f>
        <v>6.6336891434522257E-3</v>
      </c>
      <c r="N112" s="123">
        <v>58.9</v>
      </c>
      <c r="O112" s="145">
        <f>M112*N112</f>
        <v>0.39072429054933611</v>
      </c>
      <c r="P112" s="103">
        <f>M112*60*1000</f>
        <v>398.02134860713358</v>
      </c>
      <c r="Q112" s="155">
        <f>P112*N112/1000</f>
        <v>23.443457432960166</v>
      </c>
    </row>
    <row r="113" spans="1:17" s="12" customFormat="1" ht="12.75" customHeight="1">
      <c r="A113" s="382"/>
      <c r="B113" s="376" t="s">
        <v>353</v>
      </c>
      <c r="C113" s="83" t="s">
        <v>367</v>
      </c>
      <c r="D113" s="81">
        <v>40</v>
      </c>
      <c r="E113" s="82" t="s">
        <v>98</v>
      </c>
      <c r="F113" s="121">
        <v>27.87</v>
      </c>
      <c r="G113" s="121">
        <v>4.8600000000000003</v>
      </c>
      <c r="H113" s="121">
        <v>6.4</v>
      </c>
      <c r="I113" s="121">
        <v>16.61</v>
      </c>
      <c r="J113" s="122">
        <v>2495.71</v>
      </c>
      <c r="K113" s="121">
        <v>16.61</v>
      </c>
      <c r="L113" s="122">
        <v>2495.71</v>
      </c>
      <c r="M113" s="101">
        <f>K113/L113</f>
        <v>6.6554207019245025E-3</v>
      </c>
      <c r="N113" s="123">
        <v>58.9</v>
      </c>
      <c r="O113" s="145">
        <f>M113*N113</f>
        <v>0.39200427934335319</v>
      </c>
      <c r="P113" s="103">
        <f>M113*60*1000</f>
        <v>399.32524211547013</v>
      </c>
      <c r="Q113" s="155">
        <f>P113*N113/1000</f>
        <v>23.520256760601193</v>
      </c>
    </row>
    <row r="114" spans="1:17" s="12" customFormat="1" ht="12.75" customHeight="1">
      <c r="A114" s="382"/>
      <c r="B114" s="375" t="s">
        <v>701</v>
      </c>
      <c r="C114" s="114" t="s">
        <v>665</v>
      </c>
      <c r="D114" s="115">
        <v>30</v>
      </c>
      <c r="E114" s="115" t="s">
        <v>98</v>
      </c>
      <c r="F114" s="116">
        <f>G114+H114+I114</f>
        <v>18</v>
      </c>
      <c r="G114" s="116">
        <v>2.8382000000000001</v>
      </c>
      <c r="H114" s="116">
        <v>4.8</v>
      </c>
      <c r="I114" s="116">
        <v>10.361800000000001</v>
      </c>
      <c r="J114" s="117">
        <v>1554.23</v>
      </c>
      <c r="K114" s="116">
        <f>I114</f>
        <v>10.361800000000001</v>
      </c>
      <c r="L114" s="117">
        <f>J114</f>
        <v>1554.23</v>
      </c>
      <c r="M114" s="118">
        <f>K114/L114</f>
        <v>6.6668382414443164E-3</v>
      </c>
      <c r="N114" s="119">
        <v>48.2</v>
      </c>
      <c r="O114" s="146">
        <f>M114*N114</f>
        <v>0.32134160323761607</v>
      </c>
      <c r="P114" s="120">
        <f>M114*60*1000</f>
        <v>400.01029448665901</v>
      </c>
      <c r="Q114" s="158">
        <f>P114*N114/1000</f>
        <v>19.280496194256965</v>
      </c>
    </row>
    <row r="115" spans="1:17" s="12" customFormat="1" ht="12.75" customHeight="1">
      <c r="A115" s="382"/>
      <c r="B115" s="375" t="s">
        <v>195</v>
      </c>
      <c r="C115" s="77" t="s">
        <v>157</v>
      </c>
      <c r="D115" s="78">
        <v>118</v>
      </c>
      <c r="E115" s="78">
        <v>2007</v>
      </c>
      <c r="F115" s="110">
        <v>90.21</v>
      </c>
      <c r="G115" s="110">
        <v>19.43</v>
      </c>
      <c r="H115" s="110">
        <v>18.89</v>
      </c>
      <c r="I115" s="110">
        <v>51.89</v>
      </c>
      <c r="J115" s="111">
        <v>7728.36</v>
      </c>
      <c r="K115" s="110">
        <v>46.876886014626649</v>
      </c>
      <c r="L115" s="111">
        <v>6981.72</v>
      </c>
      <c r="M115" s="112">
        <v>6.7142317386871212E-3</v>
      </c>
      <c r="N115" s="113">
        <v>53.845999999999997</v>
      </c>
      <c r="O115" s="110">
        <v>0.36153452220134669</v>
      </c>
      <c r="P115" s="113">
        <v>402.85390432122728</v>
      </c>
      <c r="Q115" s="157">
        <v>21.692071332080804</v>
      </c>
    </row>
    <row r="116" spans="1:17" s="12" customFormat="1" ht="12.75" customHeight="1">
      <c r="A116" s="382"/>
      <c r="B116" s="376" t="s">
        <v>739</v>
      </c>
      <c r="C116" s="79" t="s">
        <v>711</v>
      </c>
      <c r="D116" s="98">
        <v>8</v>
      </c>
      <c r="E116" s="98" t="s">
        <v>703</v>
      </c>
      <c r="F116" s="99">
        <f>SUM(G116+H116+I116)</f>
        <v>4.7240000000000002</v>
      </c>
      <c r="G116" s="99">
        <v>0.70899999999999996</v>
      </c>
      <c r="H116" s="99">
        <v>1.28</v>
      </c>
      <c r="I116" s="99">
        <v>2.7349999999999999</v>
      </c>
      <c r="J116" s="100">
        <v>407.05</v>
      </c>
      <c r="K116" s="99">
        <v>2.7349999999999999</v>
      </c>
      <c r="L116" s="100">
        <v>407.05</v>
      </c>
      <c r="M116" s="101">
        <f>K116/L116</f>
        <v>6.7190762805552137E-3</v>
      </c>
      <c r="N116" s="102">
        <v>51.45</v>
      </c>
      <c r="O116" s="145">
        <f>M116*N116</f>
        <v>0.34569647463456576</v>
      </c>
      <c r="P116" s="103">
        <f>M116*60*1000</f>
        <v>403.14457683331284</v>
      </c>
      <c r="Q116" s="155">
        <f>P116*N116/1000</f>
        <v>20.741788478073946</v>
      </c>
    </row>
    <row r="117" spans="1:17" s="12" customFormat="1" ht="12.75" customHeight="1">
      <c r="A117" s="382"/>
      <c r="B117" s="376" t="s">
        <v>979</v>
      </c>
      <c r="C117" s="125" t="s">
        <v>961</v>
      </c>
      <c r="D117" s="126">
        <v>40</v>
      </c>
      <c r="E117" s="126">
        <v>1984</v>
      </c>
      <c r="F117" s="127">
        <v>25.12</v>
      </c>
      <c r="G117" s="127">
        <v>3.5133390000000002</v>
      </c>
      <c r="H117" s="127">
        <v>6.4</v>
      </c>
      <c r="I117" s="127">
        <v>15.206658000000001</v>
      </c>
      <c r="J117" s="128">
        <v>2262.7800000000002</v>
      </c>
      <c r="K117" s="127">
        <v>15.206658000000001</v>
      </c>
      <c r="L117" s="128">
        <v>2262.7800000000002</v>
      </c>
      <c r="M117" s="129">
        <v>6.7203431177578019E-3</v>
      </c>
      <c r="N117" s="130">
        <v>67.253000000000014</v>
      </c>
      <c r="O117" s="127">
        <v>0.45196323569856556</v>
      </c>
      <c r="P117" s="130">
        <v>403.22058706546807</v>
      </c>
      <c r="Q117" s="160">
        <v>27.117794141913929</v>
      </c>
    </row>
    <row r="118" spans="1:17" s="12" customFormat="1" ht="12.75" customHeight="1">
      <c r="A118" s="382"/>
      <c r="B118" s="375" t="s">
        <v>195</v>
      </c>
      <c r="C118" s="77" t="s">
        <v>155</v>
      </c>
      <c r="D118" s="78">
        <v>60</v>
      </c>
      <c r="E118" s="78">
        <v>2005</v>
      </c>
      <c r="F118" s="110">
        <v>46.45</v>
      </c>
      <c r="G118" s="110">
        <v>10.93</v>
      </c>
      <c r="H118" s="110">
        <v>2.36</v>
      </c>
      <c r="I118" s="110">
        <v>33.159999999999997</v>
      </c>
      <c r="J118" s="111">
        <v>4933.47</v>
      </c>
      <c r="K118" s="110">
        <v>32.177527784703258</v>
      </c>
      <c r="L118" s="111">
        <v>4787.3</v>
      </c>
      <c r="M118" s="112">
        <v>6.7214354196944532E-3</v>
      </c>
      <c r="N118" s="113">
        <v>53.845999999999997</v>
      </c>
      <c r="O118" s="110">
        <v>0.36192241160886751</v>
      </c>
      <c r="P118" s="113">
        <v>403.28612518166716</v>
      </c>
      <c r="Q118" s="157">
        <v>21.715344696532046</v>
      </c>
    </row>
    <row r="119" spans="1:17" s="12" customFormat="1" ht="12.75" customHeight="1">
      <c r="A119" s="382"/>
      <c r="B119" s="376" t="s">
        <v>349</v>
      </c>
      <c r="C119" s="80" t="s">
        <v>358</v>
      </c>
      <c r="D119" s="81">
        <v>15</v>
      </c>
      <c r="E119" s="82" t="s">
        <v>98</v>
      </c>
      <c r="F119" s="121">
        <v>13.87</v>
      </c>
      <c r="G119" s="121">
        <v>3.91</v>
      </c>
      <c r="H119" s="121">
        <v>2.4</v>
      </c>
      <c r="I119" s="121">
        <v>7.56</v>
      </c>
      <c r="J119" s="122">
        <v>1120.1099999999999</v>
      </c>
      <c r="K119" s="121">
        <v>7.56</v>
      </c>
      <c r="L119" s="122">
        <v>1120.1099999999999</v>
      </c>
      <c r="M119" s="101">
        <f t="shared" ref="M119:M127" si="18">K119/L119</f>
        <v>6.7493371186758445E-3</v>
      </c>
      <c r="N119" s="123">
        <v>58.9</v>
      </c>
      <c r="O119" s="145">
        <f t="shared" ref="O119:O127" si="19">M119*N119</f>
        <v>0.39753595629000721</v>
      </c>
      <c r="P119" s="103">
        <f>M119*60*1000</f>
        <v>404.96022712055071</v>
      </c>
      <c r="Q119" s="155">
        <f>P119*N119/1000</f>
        <v>23.852157377400435</v>
      </c>
    </row>
    <row r="120" spans="1:17" s="12" customFormat="1" ht="12.75" customHeight="1">
      <c r="A120" s="382"/>
      <c r="B120" s="376" t="s">
        <v>137</v>
      </c>
      <c r="C120" s="79" t="s">
        <v>103</v>
      </c>
      <c r="D120" s="98">
        <v>24</v>
      </c>
      <c r="E120" s="98">
        <v>2012</v>
      </c>
      <c r="F120" s="99">
        <f>G120+H120+I120</f>
        <v>13.233000000000001</v>
      </c>
      <c r="G120" s="99">
        <v>1.3598400000000002</v>
      </c>
      <c r="H120" s="99">
        <v>1.92</v>
      </c>
      <c r="I120" s="99">
        <v>9.9531600000000005</v>
      </c>
      <c r="J120" s="100">
        <v>1472.33</v>
      </c>
      <c r="K120" s="99">
        <v>9.9531600000000005</v>
      </c>
      <c r="L120" s="100">
        <v>1472.33</v>
      </c>
      <c r="M120" s="101">
        <f t="shared" si="18"/>
        <v>6.760142087711315E-3</v>
      </c>
      <c r="N120" s="102">
        <v>53.192</v>
      </c>
      <c r="O120" s="145">
        <f t="shared" si="19"/>
        <v>0.35958547792954026</v>
      </c>
      <c r="P120" s="103">
        <f>M120*60*1000</f>
        <v>405.60852526267888</v>
      </c>
      <c r="Q120" s="155">
        <f>P120*N120/1000</f>
        <v>21.575128675772415</v>
      </c>
    </row>
    <row r="121" spans="1:17" s="12" customFormat="1" ht="12.75" customHeight="1">
      <c r="A121" s="382"/>
      <c r="B121" s="375" t="s">
        <v>435</v>
      </c>
      <c r="C121" s="77" t="s">
        <v>398</v>
      </c>
      <c r="D121" s="78">
        <v>12</v>
      </c>
      <c r="E121" s="78">
        <v>1962</v>
      </c>
      <c r="F121" s="110">
        <v>6.81</v>
      </c>
      <c r="G121" s="110">
        <v>1.2749619999999999</v>
      </c>
      <c r="H121" s="110">
        <v>1.92</v>
      </c>
      <c r="I121" s="110">
        <v>3.6150199999999999</v>
      </c>
      <c r="J121" s="111">
        <v>533.5</v>
      </c>
      <c r="K121" s="110">
        <v>3.6150199999999999</v>
      </c>
      <c r="L121" s="111">
        <v>533.5</v>
      </c>
      <c r="M121" s="112">
        <f t="shared" si="18"/>
        <v>6.7760449859418934E-3</v>
      </c>
      <c r="N121" s="113">
        <v>61.366999999999997</v>
      </c>
      <c r="O121" s="110">
        <f t="shared" si="19"/>
        <v>0.41582555265229615</v>
      </c>
      <c r="P121" s="113">
        <f>M121*1000*60</f>
        <v>406.56269915651359</v>
      </c>
      <c r="Q121" s="157">
        <f>O121*60</f>
        <v>24.949533159137768</v>
      </c>
    </row>
    <row r="122" spans="1:17" s="12" customFormat="1" ht="12.75" customHeight="1">
      <c r="A122" s="382"/>
      <c r="B122" s="376" t="s">
        <v>137</v>
      </c>
      <c r="C122" s="79" t="s">
        <v>104</v>
      </c>
      <c r="D122" s="98">
        <v>26</v>
      </c>
      <c r="E122" s="98">
        <v>2010</v>
      </c>
      <c r="F122" s="99">
        <f>G122+H122+I122</f>
        <v>15.036999999999999</v>
      </c>
      <c r="G122" s="99">
        <v>1.52982</v>
      </c>
      <c r="H122" s="99">
        <v>4</v>
      </c>
      <c r="I122" s="99">
        <v>9.50718</v>
      </c>
      <c r="J122" s="100">
        <v>1401.78</v>
      </c>
      <c r="K122" s="99">
        <v>9.50718</v>
      </c>
      <c r="L122" s="100">
        <v>1401.78</v>
      </c>
      <c r="M122" s="101">
        <f t="shared" si="18"/>
        <v>6.7822197491760475E-3</v>
      </c>
      <c r="N122" s="102">
        <v>53.192</v>
      </c>
      <c r="O122" s="145">
        <f t="shared" si="19"/>
        <v>0.36075983289817232</v>
      </c>
      <c r="P122" s="103">
        <f t="shared" ref="P122:P127" si="20">M122*60*1000</f>
        <v>406.93318495056286</v>
      </c>
      <c r="Q122" s="155">
        <f t="shared" ref="Q122:Q127" si="21">P122*N122/1000</f>
        <v>21.645589973890338</v>
      </c>
    </row>
    <row r="123" spans="1:17" s="12" customFormat="1" ht="12.75" customHeight="1">
      <c r="A123" s="382"/>
      <c r="B123" s="375" t="s">
        <v>266</v>
      </c>
      <c r="C123" s="79" t="s">
        <v>237</v>
      </c>
      <c r="D123" s="78">
        <v>8</v>
      </c>
      <c r="E123" s="78">
        <v>1966</v>
      </c>
      <c r="F123" s="110">
        <f>SUM(G123:I123)</f>
        <v>2.3809999999999998</v>
      </c>
      <c r="G123" s="110">
        <v>0</v>
      </c>
      <c r="H123" s="110">
        <v>0</v>
      </c>
      <c r="I123" s="110">
        <v>2.3809999999999998</v>
      </c>
      <c r="J123" s="111">
        <v>350.21</v>
      </c>
      <c r="K123" s="110">
        <v>2.3809999999999998</v>
      </c>
      <c r="L123" s="111">
        <v>350.21</v>
      </c>
      <c r="M123" s="112">
        <f t="shared" si="18"/>
        <v>6.798777876131464E-3</v>
      </c>
      <c r="N123" s="113">
        <v>73.599999999999994</v>
      </c>
      <c r="O123" s="110">
        <f t="shared" si="19"/>
        <v>0.50039005168327566</v>
      </c>
      <c r="P123" s="113">
        <f t="shared" si="20"/>
        <v>407.92667256788786</v>
      </c>
      <c r="Q123" s="157">
        <f t="shared" si="21"/>
        <v>30.023403100996543</v>
      </c>
    </row>
    <row r="124" spans="1:17" s="12" customFormat="1" ht="12.75" customHeight="1">
      <c r="A124" s="382"/>
      <c r="B124" s="376" t="s">
        <v>476</v>
      </c>
      <c r="C124" s="79" t="s">
        <v>440</v>
      </c>
      <c r="D124" s="98">
        <v>32</v>
      </c>
      <c r="E124" s="98">
        <v>1964</v>
      </c>
      <c r="F124" s="99"/>
      <c r="G124" s="99">
        <v>1.397</v>
      </c>
      <c r="H124" s="99">
        <v>5.12</v>
      </c>
      <c r="I124" s="99">
        <v>8.3620000000000001</v>
      </c>
      <c r="J124" s="100">
        <v>1222.47</v>
      </c>
      <c r="K124" s="99">
        <f>I124</f>
        <v>8.3620000000000001</v>
      </c>
      <c r="L124" s="100">
        <f>J124</f>
        <v>1222.47</v>
      </c>
      <c r="M124" s="101">
        <f t="shared" si="18"/>
        <v>6.8402496584783262E-3</v>
      </c>
      <c r="N124" s="102">
        <v>57.116</v>
      </c>
      <c r="O124" s="145">
        <f t="shared" si="19"/>
        <v>0.39068769949364807</v>
      </c>
      <c r="P124" s="103">
        <f t="shared" si="20"/>
        <v>410.41497950869962</v>
      </c>
      <c r="Q124" s="155">
        <f t="shared" si="21"/>
        <v>23.441261969618889</v>
      </c>
    </row>
    <row r="125" spans="1:17" s="12" customFormat="1" ht="12.75" customHeight="1">
      <c r="A125" s="382"/>
      <c r="B125" s="375" t="s">
        <v>83</v>
      </c>
      <c r="C125" s="124" t="s">
        <v>60</v>
      </c>
      <c r="D125" s="98">
        <v>10</v>
      </c>
      <c r="E125" s="98">
        <v>1963</v>
      </c>
      <c r="F125" s="99">
        <f>+G125+H125+I125</f>
        <v>5.4000020000000006</v>
      </c>
      <c r="G125" s="99">
        <v>0.70049499999999998</v>
      </c>
      <c r="H125" s="99">
        <v>1.6</v>
      </c>
      <c r="I125" s="99">
        <v>3.099507</v>
      </c>
      <c r="J125" s="100">
        <v>452.14</v>
      </c>
      <c r="K125" s="99">
        <f>+I125</f>
        <v>3.099507</v>
      </c>
      <c r="L125" s="100">
        <v>452.14</v>
      </c>
      <c r="M125" s="101">
        <f t="shared" si="18"/>
        <v>6.8551930817888265E-3</v>
      </c>
      <c r="N125" s="102">
        <v>90.6</v>
      </c>
      <c r="O125" s="145">
        <f t="shared" si="19"/>
        <v>0.62108049321006764</v>
      </c>
      <c r="P125" s="103">
        <f t="shared" si="20"/>
        <v>411.31158490732963</v>
      </c>
      <c r="Q125" s="155">
        <f t="shared" si="21"/>
        <v>37.264829592604059</v>
      </c>
    </row>
    <row r="126" spans="1:17" s="12" customFormat="1" ht="12.75" customHeight="1">
      <c r="A126" s="382"/>
      <c r="B126" s="376" t="s">
        <v>349</v>
      </c>
      <c r="C126" s="83" t="s">
        <v>354</v>
      </c>
      <c r="D126" s="81">
        <v>40</v>
      </c>
      <c r="E126" s="82" t="s">
        <v>98</v>
      </c>
      <c r="F126" s="121">
        <v>28.44</v>
      </c>
      <c r="G126" s="121">
        <v>4.1100000000000003</v>
      </c>
      <c r="H126" s="121">
        <v>6.4</v>
      </c>
      <c r="I126" s="121">
        <v>17.93</v>
      </c>
      <c r="J126" s="122">
        <v>2612.13</v>
      </c>
      <c r="K126" s="121">
        <v>17.920000000000002</v>
      </c>
      <c r="L126" s="122">
        <v>2612.13</v>
      </c>
      <c r="M126" s="101">
        <f t="shared" si="18"/>
        <v>6.8603017460846134E-3</v>
      </c>
      <c r="N126" s="123">
        <v>58.9</v>
      </c>
      <c r="O126" s="145">
        <f t="shared" si="19"/>
        <v>0.40407177284438373</v>
      </c>
      <c r="P126" s="103">
        <f t="shared" si="20"/>
        <v>411.61810476507679</v>
      </c>
      <c r="Q126" s="155">
        <f t="shared" si="21"/>
        <v>24.244306370663022</v>
      </c>
    </row>
    <row r="127" spans="1:17" s="12" customFormat="1" ht="12.75" customHeight="1">
      <c r="A127" s="382"/>
      <c r="B127" s="375" t="s">
        <v>626</v>
      </c>
      <c r="C127" s="79" t="s">
        <v>611</v>
      </c>
      <c r="D127" s="98">
        <v>20</v>
      </c>
      <c r="E127" s="98" t="s">
        <v>98</v>
      </c>
      <c r="F127" s="99">
        <f>G127+H127+I127</f>
        <v>12.456</v>
      </c>
      <c r="G127" s="99">
        <v>1.9</v>
      </c>
      <c r="H127" s="99">
        <v>3.3</v>
      </c>
      <c r="I127" s="99">
        <v>7.2560000000000002</v>
      </c>
      <c r="J127" s="100">
        <v>1055.4000000000001</v>
      </c>
      <c r="K127" s="99">
        <v>7.2560000000000002</v>
      </c>
      <c r="L127" s="100">
        <v>1055.4000000000001</v>
      </c>
      <c r="M127" s="101">
        <f t="shared" si="18"/>
        <v>6.875118438506727E-3</v>
      </c>
      <c r="N127" s="102">
        <v>52.6</v>
      </c>
      <c r="O127" s="145">
        <f t="shared" si="19"/>
        <v>0.36163122986545387</v>
      </c>
      <c r="P127" s="103">
        <f t="shared" si="20"/>
        <v>412.50710631040363</v>
      </c>
      <c r="Q127" s="155">
        <f t="shared" si="21"/>
        <v>21.697873791927233</v>
      </c>
    </row>
    <row r="128" spans="1:17" s="12" customFormat="1" ht="12.75" customHeight="1">
      <c r="A128" s="382"/>
      <c r="B128" s="375" t="s">
        <v>902</v>
      </c>
      <c r="C128" s="133" t="s">
        <v>882</v>
      </c>
      <c r="D128" s="134">
        <v>45</v>
      </c>
      <c r="E128" s="134">
        <v>1983</v>
      </c>
      <c r="F128" s="135">
        <v>25.047999999999998</v>
      </c>
      <c r="G128" s="135">
        <v>3.0089999999999999</v>
      </c>
      <c r="H128" s="135">
        <v>6.8</v>
      </c>
      <c r="I128" s="135">
        <v>15.238994</v>
      </c>
      <c r="J128" s="136">
        <v>2205.25</v>
      </c>
      <c r="K128" s="135">
        <v>15.238994</v>
      </c>
      <c r="L128" s="136">
        <v>2205.25</v>
      </c>
      <c r="M128" s="137">
        <v>6.9103249064731889E-3</v>
      </c>
      <c r="N128" s="138">
        <v>82.84</v>
      </c>
      <c r="O128" s="135">
        <v>0.57245131525223902</v>
      </c>
      <c r="P128" s="138">
        <v>414.61949438839133</v>
      </c>
      <c r="Q128" s="161">
        <v>34.34707891513434</v>
      </c>
    </row>
    <row r="129" spans="1:17" s="12" customFormat="1" ht="12.75" customHeight="1">
      <c r="A129" s="382"/>
      <c r="B129" s="376" t="s">
        <v>979</v>
      </c>
      <c r="C129" s="125" t="s">
        <v>962</v>
      </c>
      <c r="D129" s="126">
        <v>19</v>
      </c>
      <c r="E129" s="126">
        <v>1978</v>
      </c>
      <c r="F129" s="127">
        <v>12.085000000000001</v>
      </c>
      <c r="G129" s="127">
        <v>1.550451</v>
      </c>
      <c r="H129" s="127">
        <v>3.2</v>
      </c>
      <c r="I129" s="127">
        <v>7.3345500000000001</v>
      </c>
      <c r="J129" s="128">
        <v>1059.1500000000001</v>
      </c>
      <c r="K129" s="127">
        <v>7.3345500000000001</v>
      </c>
      <c r="L129" s="128">
        <v>1059.1500000000001</v>
      </c>
      <c r="M129" s="129">
        <v>6.9249398102251801E-3</v>
      </c>
      <c r="N129" s="130">
        <v>67.253000000000014</v>
      </c>
      <c r="O129" s="127">
        <v>0.46572297705707416</v>
      </c>
      <c r="P129" s="130">
        <v>415.49638861351082</v>
      </c>
      <c r="Q129" s="160">
        <v>27.943378623424447</v>
      </c>
    </row>
    <row r="130" spans="1:17" s="12" customFormat="1" ht="12.75" customHeight="1">
      <c r="A130" s="382"/>
      <c r="B130" s="375" t="s">
        <v>507</v>
      </c>
      <c r="C130" s="79" t="s">
        <v>482</v>
      </c>
      <c r="D130" s="98">
        <v>12</v>
      </c>
      <c r="E130" s="98">
        <v>1963</v>
      </c>
      <c r="F130" s="99">
        <f>SUM(G130+H130+I130)</f>
        <v>6.3900000000000006</v>
      </c>
      <c r="G130" s="99">
        <v>1</v>
      </c>
      <c r="H130" s="99">
        <v>1.69</v>
      </c>
      <c r="I130" s="99">
        <v>3.7</v>
      </c>
      <c r="J130" s="100">
        <v>533.91999999999996</v>
      </c>
      <c r="K130" s="99">
        <v>3.7</v>
      </c>
      <c r="L130" s="100">
        <v>533.91999999999996</v>
      </c>
      <c r="M130" s="101">
        <f>K130/L130</f>
        <v>6.9298771351513347E-3</v>
      </c>
      <c r="N130" s="102">
        <v>55.4</v>
      </c>
      <c r="O130" s="145">
        <f>M130*N130</f>
        <v>0.38391519328738394</v>
      </c>
      <c r="P130" s="103">
        <f>M130*60*1000</f>
        <v>415.79262810908006</v>
      </c>
      <c r="Q130" s="155">
        <f>P130*N130/1000</f>
        <v>23.034911597243035</v>
      </c>
    </row>
    <row r="131" spans="1:17" s="12" customFormat="1" ht="12.75" customHeight="1">
      <c r="A131" s="382"/>
      <c r="B131" s="375" t="s">
        <v>435</v>
      </c>
      <c r="C131" s="77" t="s">
        <v>396</v>
      </c>
      <c r="D131" s="78">
        <v>30</v>
      </c>
      <c r="E131" s="78">
        <v>2007</v>
      </c>
      <c r="F131" s="110">
        <v>15.257999999999999</v>
      </c>
      <c r="G131" s="110">
        <v>2.9783580000000001</v>
      </c>
      <c r="H131" s="110">
        <v>2.4</v>
      </c>
      <c r="I131" s="110">
        <v>9.8800000000000008</v>
      </c>
      <c r="J131" s="111">
        <v>1423.9</v>
      </c>
      <c r="K131" s="110">
        <v>9.8800000000000008</v>
      </c>
      <c r="L131" s="111">
        <v>1423.9</v>
      </c>
      <c r="M131" s="112">
        <f>K131/L131</f>
        <v>6.938689514713112E-3</v>
      </c>
      <c r="N131" s="113">
        <v>61.366999999999997</v>
      </c>
      <c r="O131" s="110">
        <f>M131*N131</f>
        <v>0.42580655944939955</v>
      </c>
      <c r="P131" s="113">
        <f>M131*1000*60</f>
        <v>416.32137088278671</v>
      </c>
      <c r="Q131" s="157">
        <f>O131*60</f>
        <v>25.548393566963973</v>
      </c>
    </row>
    <row r="132" spans="1:17" s="12" customFormat="1" ht="12.75" customHeight="1">
      <c r="A132" s="382"/>
      <c r="B132" s="375" t="s">
        <v>626</v>
      </c>
      <c r="C132" s="79" t="s">
        <v>612</v>
      </c>
      <c r="D132" s="98">
        <v>35</v>
      </c>
      <c r="E132" s="98" t="s">
        <v>98</v>
      </c>
      <c r="F132" s="99">
        <f>G132+H132+I132</f>
        <v>28.187000000000001</v>
      </c>
      <c r="G132" s="99">
        <v>4.9000000000000004</v>
      </c>
      <c r="H132" s="99">
        <v>5.7</v>
      </c>
      <c r="I132" s="99">
        <v>17.587</v>
      </c>
      <c r="J132" s="100">
        <v>2527.9899999999998</v>
      </c>
      <c r="K132" s="99">
        <v>17.587</v>
      </c>
      <c r="L132" s="100">
        <v>2527.9899999999998</v>
      </c>
      <c r="M132" s="101">
        <f>K132/L132</f>
        <v>6.9569104308165779E-3</v>
      </c>
      <c r="N132" s="102">
        <v>52.6</v>
      </c>
      <c r="O132" s="145">
        <f>M132*N132</f>
        <v>0.36593348866095199</v>
      </c>
      <c r="P132" s="103">
        <f>M132*60*1000</f>
        <v>417.41462584899472</v>
      </c>
      <c r="Q132" s="155">
        <f>P132*N132/1000</f>
        <v>21.95600931965712</v>
      </c>
    </row>
    <row r="133" spans="1:17" s="12" customFormat="1" ht="12.75" customHeight="1">
      <c r="A133" s="382"/>
      <c r="B133" s="375" t="s">
        <v>857</v>
      </c>
      <c r="C133" s="89" t="s">
        <v>836</v>
      </c>
      <c r="D133" s="87">
        <v>10</v>
      </c>
      <c r="E133" s="87">
        <v>1999</v>
      </c>
      <c r="F133" s="88">
        <v>8.7875899999999998</v>
      </c>
      <c r="G133" s="88">
        <v>0</v>
      </c>
      <c r="H133" s="88">
        <v>0</v>
      </c>
      <c r="I133" s="88">
        <v>8.7875899999999998</v>
      </c>
      <c r="J133" s="90">
        <v>1261.9000000000001</v>
      </c>
      <c r="K133" s="88">
        <v>8.7875899999999998</v>
      </c>
      <c r="L133" s="90">
        <v>1261.9000000000001</v>
      </c>
      <c r="M133" s="91">
        <v>6.9637768444409213E-3</v>
      </c>
      <c r="N133" s="92">
        <v>78.588999999999999</v>
      </c>
      <c r="O133" s="88">
        <v>0.5472762584277675</v>
      </c>
      <c r="P133" s="92">
        <v>417.82661066645528</v>
      </c>
      <c r="Q133" s="159">
        <v>32.836575505666055</v>
      </c>
    </row>
    <row r="134" spans="1:17" s="12" customFormat="1" ht="12.75" customHeight="1">
      <c r="A134" s="382"/>
      <c r="B134" s="376" t="s">
        <v>137</v>
      </c>
      <c r="C134" s="79" t="s">
        <v>105</v>
      </c>
      <c r="D134" s="98">
        <v>60</v>
      </c>
      <c r="E134" s="98">
        <v>1965</v>
      </c>
      <c r="F134" s="99">
        <f>G134+H134+I134</f>
        <v>32.858000000000004</v>
      </c>
      <c r="G134" s="99">
        <v>4.4194800000000001</v>
      </c>
      <c r="H134" s="99">
        <v>9.6</v>
      </c>
      <c r="I134" s="99">
        <v>18.838520000000003</v>
      </c>
      <c r="J134" s="100">
        <v>2701.1</v>
      </c>
      <c r="K134" s="99">
        <v>18.838520000000003</v>
      </c>
      <c r="L134" s="100">
        <v>2701.1</v>
      </c>
      <c r="M134" s="101">
        <f>K134/L134</f>
        <v>6.9743882122098415E-3</v>
      </c>
      <c r="N134" s="102">
        <v>53.192</v>
      </c>
      <c r="O134" s="145">
        <f>M134*N134</f>
        <v>0.37098165778386588</v>
      </c>
      <c r="P134" s="103">
        <f>M134*60*1000</f>
        <v>418.4632927325905</v>
      </c>
      <c r="Q134" s="155">
        <f>P134*N134/1000</f>
        <v>22.258899467031956</v>
      </c>
    </row>
    <row r="135" spans="1:17" s="12" customFormat="1" ht="11.25" customHeight="1">
      <c r="A135" s="382"/>
      <c r="B135" s="376" t="s">
        <v>349</v>
      </c>
      <c r="C135" s="83" t="s">
        <v>355</v>
      </c>
      <c r="D135" s="81">
        <v>52</v>
      </c>
      <c r="E135" s="82">
        <v>2007</v>
      </c>
      <c r="F135" s="121">
        <v>31.74</v>
      </c>
      <c r="G135" s="121">
        <v>0</v>
      </c>
      <c r="H135" s="121">
        <v>5.4291999999999998</v>
      </c>
      <c r="I135" s="121">
        <v>26.308900000000001</v>
      </c>
      <c r="J135" s="122">
        <v>3767.48</v>
      </c>
      <c r="K135" s="121">
        <v>26.308900000000001</v>
      </c>
      <c r="L135" s="122">
        <v>3767.48</v>
      </c>
      <c r="M135" s="101">
        <f>K135/L135</f>
        <v>6.9831558495333755E-3</v>
      </c>
      <c r="N135" s="123">
        <v>58.9</v>
      </c>
      <c r="O135" s="145">
        <f>M135*N135</f>
        <v>0.4113078795375158</v>
      </c>
      <c r="P135" s="103">
        <f>M135*60*1000</f>
        <v>418.98935097200251</v>
      </c>
      <c r="Q135" s="155">
        <f>P135*N135/1000</f>
        <v>24.678472772250949</v>
      </c>
    </row>
    <row r="136" spans="1:17" s="12" customFormat="1" ht="12.75" customHeight="1">
      <c r="A136" s="382"/>
      <c r="B136" s="375" t="s">
        <v>541</v>
      </c>
      <c r="C136" s="79" t="s">
        <v>509</v>
      </c>
      <c r="D136" s="98">
        <v>36</v>
      </c>
      <c r="E136" s="98">
        <v>1970</v>
      </c>
      <c r="F136" s="99">
        <v>19.986000000000001</v>
      </c>
      <c r="G136" s="99">
        <v>3.14</v>
      </c>
      <c r="H136" s="99">
        <v>5.8659999999999997</v>
      </c>
      <c r="I136" s="99">
        <v>10.981</v>
      </c>
      <c r="J136" s="100">
        <v>1538.01</v>
      </c>
      <c r="K136" s="99">
        <v>9.7309999999999999</v>
      </c>
      <c r="L136" s="100">
        <v>1389.47</v>
      </c>
      <c r="M136" s="101">
        <f>K136/L136</f>
        <v>7.0033897817153301E-3</v>
      </c>
      <c r="N136" s="102">
        <v>70.741</v>
      </c>
      <c r="O136" s="145">
        <f>M136*N136</f>
        <v>0.49542679654832417</v>
      </c>
      <c r="P136" s="103">
        <f>M136*60*1000</f>
        <v>420.20338690291982</v>
      </c>
      <c r="Q136" s="155">
        <f>P136*N136/1000</f>
        <v>29.725607792899449</v>
      </c>
    </row>
    <row r="137" spans="1:17" s="12" customFormat="1" ht="12.75" customHeight="1">
      <c r="A137" s="382"/>
      <c r="B137" s="376" t="s">
        <v>96</v>
      </c>
      <c r="C137" s="79" t="s">
        <v>87</v>
      </c>
      <c r="D137" s="98">
        <v>40</v>
      </c>
      <c r="E137" s="98">
        <v>1990</v>
      </c>
      <c r="F137" s="99">
        <v>26.256</v>
      </c>
      <c r="G137" s="99">
        <v>3.3180000000000001</v>
      </c>
      <c r="H137" s="99">
        <v>6.4</v>
      </c>
      <c r="I137" s="99">
        <v>16.538</v>
      </c>
      <c r="J137" s="100">
        <v>2359.96</v>
      </c>
      <c r="K137" s="99">
        <v>16.538</v>
      </c>
      <c r="L137" s="100">
        <v>2359.96</v>
      </c>
      <c r="M137" s="101">
        <f>K137/L137</f>
        <v>7.0077458939982037E-3</v>
      </c>
      <c r="N137" s="102">
        <v>63.1</v>
      </c>
      <c r="O137" s="145">
        <f>M137*N137</f>
        <v>0.44218876591128664</v>
      </c>
      <c r="P137" s="103">
        <f>M137*60*1000</f>
        <v>420.46475363989219</v>
      </c>
      <c r="Q137" s="155">
        <f>P137*N137/1000</f>
        <v>26.5313259546772</v>
      </c>
    </row>
    <row r="138" spans="1:17" s="12" customFormat="1" ht="12.75" customHeight="1">
      <c r="A138" s="382"/>
      <c r="B138" s="375" t="s">
        <v>83</v>
      </c>
      <c r="C138" s="124" t="s">
        <v>59</v>
      </c>
      <c r="D138" s="98">
        <v>10</v>
      </c>
      <c r="E138" s="98">
        <v>1961</v>
      </c>
      <c r="F138" s="99">
        <f>+G138+H138+I138</f>
        <v>5.275004</v>
      </c>
      <c r="G138" s="99">
        <v>0.49978499999999998</v>
      </c>
      <c r="H138" s="99">
        <v>1.6</v>
      </c>
      <c r="I138" s="99">
        <v>3.1752189999999998</v>
      </c>
      <c r="J138" s="100">
        <v>453.09</v>
      </c>
      <c r="K138" s="99">
        <f>+I138</f>
        <v>3.1752189999999998</v>
      </c>
      <c r="L138" s="100">
        <v>453.09</v>
      </c>
      <c r="M138" s="101">
        <f>K138/L138</f>
        <v>7.0079211635657376E-3</v>
      </c>
      <c r="N138" s="102">
        <v>90.6</v>
      </c>
      <c r="O138" s="145">
        <f>M138*N138</f>
        <v>0.63491765741905581</v>
      </c>
      <c r="P138" s="103">
        <f>M138*60*1000</f>
        <v>420.47526981394424</v>
      </c>
      <c r="Q138" s="155">
        <f>P138*N138/1000</f>
        <v>38.095059445143342</v>
      </c>
    </row>
    <row r="139" spans="1:17" s="12" customFormat="1" ht="12.75" customHeight="1">
      <c r="A139" s="382"/>
      <c r="B139" s="375" t="s">
        <v>832</v>
      </c>
      <c r="C139" s="89" t="s">
        <v>800</v>
      </c>
      <c r="D139" s="87">
        <v>55</v>
      </c>
      <c r="E139" s="87">
        <v>1990</v>
      </c>
      <c r="F139" s="88">
        <v>44.633000000000003</v>
      </c>
      <c r="G139" s="88">
        <v>7.3504769999999997</v>
      </c>
      <c r="H139" s="88">
        <v>12.56</v>
      </c>
      <c r="I139" s="88">
        <v>24.722525000000001</v>
      </c>
      <c r="J139" s="90">
        <v>3527.73</v>
      </c>
      <c r="K139" s="88">
        <v>24.722525000000001</v>
      </c>
      <c r="L139" s="90">
        <v>3527.73</v>
      </c>
      <c r="M139" s="91">
        <v>7.0080547547573084E-3</v>
      </c>
      <c r="N139" s="92">
        <v>75.428000000000011</v>
      </c>
      <c r="O139" s="88">
        <v>0.52860355404183434</v>
      </c>
      <c r="P139" s="92">
        <v>420.48328528543851</v>
      </c>
      <c r="Q139" s="159">
        <v>31.716213242510062</v>
      </c>
    </row>
    <row r="140" spans="1:17" s="12" customFormat="1" ht="12.75" customHeight="1">
      <c r="A140" s="382"/>
      <c r="B140" s="375" t="s">
        <v>236</v>
      </c>
      <c r="C140" s="79" t="s">
        <v>204</v>
      </c>
      <c r="D140" s="98">
        <v>50</v>
      </c>
      <c r="E140" s="98">
        <v>1974</v>
      </c>
      <c r="F140" s="99">
        <v>29.047799999999999</v>
      </c>
      <c r="G140" s="99">
        <v>5.7614999999999998</v>
      </c>
      <c r="H140" s="99">
        <v>4.9400000000000004</v>
      </c>
      <c r="I140" s="99">
        <f>F140-G140-H140</f>
        <v>18.346299999999996</v>
      </c>
      <c r="J140" s="100">
        <v>2614.73</v>
      </c>
      <c r="K140" s="99">
        <f>I140</f>
        <v>18.346299999999996</v>
      </c>
      <c r="L140" s="100">
        <f>J140</f>
        <v>2614.73</v>
      </c>
      <c r="M140" s="101">
        <f>K140/L140</f>
        <v>7.0165179578771022E-3</v>
      </c>
      <c r="N140" s="102">
        <v>56.4</v>
      </c>
      <c r="O140" s="145">
        <f>M140*N140</f>
        <v>0.39573161282426855</v>
      </c>
      <c r="P140" s="103">
        <f>M140*60*1000</f>
        <v>420.99107747262616</v>
      </c>
      <c r="Q140" s="155">
        <f>P140*N140/1000</f>
        <v>23.743896769456114</v>
      </c>
    </row>
    <row r="141" spans="1:17" s="12" customFormat="1" ht="12.75" customHeight="1">
      <c r="A141" s="382"/>
      <c r="B141" s="376" t="s">
        <v>137</v>
      </c>
      <c r="C141" s="79" t="s">
        <v>106</v>
      </c>
      <c r="D141" s="98">
        <v>45</v>
      </c>
      <c r="E141" s="98">
        <v>1977</v>
      </c>
      <c r="F141" s="99">
        <f>G141+H141+I141</f>
        <v>28.576000000000001</v>
      </c>
      <c r="G141" s="99">
        <v>4.8727600000000004</v>
      </c>
      <c r="H141" s="99">
        <v>7.2</v>
      </c>
      <c r="I141" s="99">
        <v>16.503240000000002</v>
      </c>
      <c r="J141" s="100">
        <v>2328.87</v>
      </c>
      <c r="K141" s="99">
        <v>16.503240000000002</v>
      </c>
      <c r="L141" s="100">
        <v>2328.87</v>
      </c>
      <c r="M141" s="101">
        <f>K141/L141</f>
        <v>7.086372360844531E-3</v>
      </c>
      <c r="N141" s="102">
        <v>53.192</v>
      </c>
      <c r="O141" s="145">
        <f>M141*N141</f>
        <v>0.37693831861804228</v>
      </c>
      <c r="P141" s="103">
        <f>M141*60*1000</f>
        <v>425.18234165067184</v>
      </c>
      <c r="Q141" s="155">
        <f>P141*N141/1000</f>
        <v>22.616299117082537</v>
      </c>
    </row>
    <row r="142" spans="1:17" s="12" customFormat="1" ht="12.75" customHeight="1">
      <c r="A142" s="382"/>
      <c r="B142" s="375" t="s">
        <v>701</v>
      </c>
      <c r="C142" s="114" t="s">
        <v>666</v>
      </c>
      <c r="D142" s="115">
        <v>25</v>
      </c>
      <c r="E142" s="115" t="s">
        <v>98</v>
      </c>
      <c r="F142" s="116">
        <f>G142+H142+I142</f>
        <v>15.6</v>
      </c>
      <c r="G142" s="116">
        <v>2.4681000000000002</v>
      </c>
      <c r="H142" s="116">
        <v>4</v>
      </c>
      <c r="I142" s="116">
        <v>9.1318999999999999</v>
      </c>
      <c r="J142" s="117">
        <v>1275.81</v>
      </c>
      <c r="K142" s="116">
        <f>I142</f>
        <v>9.1318999999999999</v>
      </c>
      <c r="L142" s="117">
        <f>J142</f>
        <v>1275.81</v>
      </c>
      <c r="M142" s="118">
        <f>K142/L142</f>
        <v>7.1577272477876801E-3</v>
      </c>
      <c r="N142" s="119">
        <v>48.2</v>
      </c>
      <c r="O142" s="146">
        <f>M142*N142</f>
        <v>0.34500245334336621</v>
      </c>
      <c r="P142" s="120">
        <f>M142*60*1000</f>
        <v>429.46363486726079</v>
      </c>
      <c r="Q142" s="158">
        <f>P142*N142/1000</f>
        <v>20.700147200601972</v>
      </c>
    </row>
    <row r="143" spans="1:17" s="12" customFormat="1" ht="12.75" customHeight="1">
      <c r="A143" s="382"/>
      <c r="B143" s="375" t="s">
        <v>798</v>
      </c>
      <c r="C143" s="89" t="s">
        <v>747</v>
      </c>
      <c r="D143" s="87">
        <v>70</v>
      </c>
      <c r="E143" s="87">
        <v>2008</v>
      </c>
      <c r="F143" s="88">
        <v>45.898000000000003</v>
      </c>
      <c r="G143" s="88">
        <v>11.424440000000001</v>
      </c>
      <c r="H143" s="88">
        <v>0</v>
      </c>
      <c r="I143" s="88">
        <v>34.473551</v>
      </c>
      <c r="J143" s="90">
        <v>4787.37</v>
      </c>
      <c r="K143" s="88">
        <v>34.473551</v>
      </c>
      <c r="L143" s="90">
        <v>4787.37</v>
      </c>
      <c r="M143" s="91">
        <v>7.2009372578263221E-3</v>
      </c>
      <c r="N143" s="92">
        <v>68.997</v>
      </c>
      <c r="O143" s="88">
        <v>0.49684306797824274</v>
      </c>
      <c r="P143" s="92">
        <v>432.05623546957935</v>
      </c>
      <c r="Q143" s="159">
        <v>29.810584078694568</v>
      </c>
    </row>
    <row r="144" spans="1:17" s="12" customFormat="1" ht="12.75" customHeight="1">
      <c r="A144" s="382"/>
      <c r="B144" s="375" t="s">
        <v>507</v>
      </c>
      <c r="C144" s="79" t="s">
        <v>478</v>
      </c>
      <c r="D144" s="98">
        <v>50</v>
      </c>
      <c r="E144" s="98">
        <v>1975</v>
      </c>
      <c r="F144" s="99">
        <f>SUM(G144+H144+I144)</f>
        <v>30</v>
      </c>
      <c r="G144" s="99">
        <v>3.3</v>
      </c>
      <c r="H144" s="99">
        <v>8</v>
      </c>
      <c r="I144" s="99">
        <v>18.7</v>
      </c>
      <c r="J144" s="100">
        <v>2596.6</v>
      </c>
      <c r="K144" s="99">
        <v>18.7</v>
      </c>
      <c r="L144" s="100">
        <v>2596.6</v>
      </c>
      <c r="M144" s="101">
        <f t="shared" ref="M144:M149" si="22">K144/L144</f>
        <v>7.2017253331279367E-3</v>
      </c>
      <c r="N144" s="102">
        <v>55.4</v>
      </c>
      <c r="O144" s="145">
        <f t="shared" ref="O144:O149" si="23">M144*N144</f>
        <v>0.39897558345528766</v>
      </c>
      <c r="P144" s="103">
        <f t="shared" ref="P144:P149" si="24">M144*60*1000</f>
        <v>432.10351998767624</v>
      </c>
      <c r="Q144" s="155">
        <f t="shared" ref="Q144:Q149" si="25">P144*N144/1000</f>
        <v>23.938535007317263</v>
      </c>
    </row>
    <row r="145" spans="1:17" s="12" customFormat="1" ht="12.75" customHeight="1">
      <c r="A145" s="382"/>
      <c r="B145" s="375" t="s">
        <v>507</v>
      </c>
      <c r="C145" s="79" t="s">
        <v>481</v>
      </c>
      <c r="D145" s="98">
        <v>12</v>
      </c>
      <c r="E145" s="98">
        <v>1960</v>
      </c>
      <c r="F145" s="99">
        <f>SUM(G145+H145+I145)</f>
        <v>6.1999999999999993</v>
      </c>
      <c r="G145" s="99">
        <v>0.7</v>
      </c>
      <c r="H145" s="99">
        <v>1.7</v>
      </c>
      <c r="I145" s="99">
        <v>3.8</v>
      </c>
      <c r="J145" s="100">
        <v>530.4</v>
      </c>
      <c r="K145" s="99">
        <v>3.52</v>
      </c>
      <c r="L145" s="100">
        <v>487.41</v>
      </c>
      <c r="M145" s="101">
        <f t="shared" si="22"/>
        <v>7.2218460844053261E-3</v>
      </c>
      <c r="N145" s="102">
        <v>55.4</v>
      </c>
      <c r="O145" s="145">
        <f t="shared" si="23"/>
        <v>0.40009027307605505</v>
      </c>
      <c r="P145" s="103">
        <f t="shared" si="24"/>
        <v>433.31076506431958</v>
      </c>
      <c r="Q145" s="155">
        <f t="shared" si="25"/>
        <v>24.005416384563304</v>
      </c>
    </row>
    <row r="146" spans="1:17" s="12" customFormat="1" ht="12.75" customHeight="1">
      <c r="A146" s="382"/>
      <c r="B146" s="376" t="s">
        <v>137</v>
      </c>
      <c r="C146" s="79" t="s">
        <v>107</v>
      </c>
      <c r="D146" s="98">
        <v>60</v>
      </c>
      <c r="E146" s="98">
        <v>1966</v>
      </c>
      <c r="F146" s="99">
        <f>G146+H146+I146</f>
        <v>34.375999999999998</v>
      </c>
      <c r="G146" s="99">
        <v>5.0826289999999998</v>
      </c>
      <c r="H146" s="99">
        <v>9.6</v>
      </c>
      <c r="I146" s="99">
        <v>19.693370999999999</v>
      </c>
      <c r="J146" s="100">
        <v>2708.28</v>
      </c>
      <c r="K146" s="99">
        <v>19.693370999999999</v>
      </c>
      <c r="L146" s="100">
        <v>2708.28</v>
      </c>
      <c r="M146" s="101">
        <f t="shared" si="22"/>
        <v>7.2715417165138008E-3</v>
      </c>
      <c r="N146" s="102">
        <v>53.192</v>
      </c>
      <c r="O146" s="145">
        <f t="shared" si="23"/>
        <v>0.38678784698480212</v>
      </c>
      <c r="P146" s="103">
        <f t="shared" si="24"/>
        <v>436.29250299082804</v>
      </c>
      <c r="Q146" s="155">
        <f t="shared" si="25"/>
        <v>23.207270819088123</v>
      </c>
    </row>
    <row r="147" spans="1:17" s="12" customFormat="1" ht="12.75" customHeight="1">
      <c r="A147" s="382"/>
      <c r="B147" s="375" t="s">
        <v>701</v>
      </c>
      <c r="C147" s="114" t="s">
        <v>667</v>
      </c>
      <c r="D147" s="115">
        <v>55</v>
      </c>
      <c r="E147" s="115" t="s">
        <v>98</v>
      </c>
      <c r="F147" s="116">
        <f>G147+H147+I147</f>
        <v>31.86</v>
      </c>
      <c r="G147" s="116">
        <v>4.7157</v>
      </c>
      <c r="H147" s="116">
        <v>8.8000000000000007</v>
      </c>
      <c r="I147" s="116">
        <v>18.3443</v>
      </c>
      <c r="J147" s="117">
        <v>2498.1</v>
      </c>
      <c r="K147" s="116">
        <f>I147</f>
        <v>18.3443</v>
      </c>
      <c r="L147" s="117">
        <f>J147</f>
        <v>2498.1</v>
      </c>
      <c r="M147" s="118">
        <f t="shared" si="22"/>
        <v>7.3433009086906051E-3</v>
      </c>
      <c r="N147" s="119">
        <v>48.2</v>
      </c>
      <c r="O147" s="146">
        <f t="shared" si="23"/>
        <v>0.35394710379888716</v>
      </c>
      <c r="P147" s="120">
        <f t="shared" si="24"/>
        <v>440.59805452143632</v>
      </c>
      <c r="Q147" s="158">
        <f t="shared" si="25"/>
        <v>21.236826227933236</v>
      </c>
    </row>
    <row r="148" spans="1:17" s="12" customFormat="1" ht="12.75" customHeight="1">
      <c r="A148" s="382"/>
      <c r="B148" s="376" t="s">
        <v>476</v>
      </c>
      <c r="C148" s="79" t="s">
        <v>441</v>
      </c>
      <c r="D148" s="98">
        <v>32</v>
      </c>
      <c r="E148" s="98">
        <v>1962</v>
      </c>
      <c r="F148" s="99"/>
      <c r="G148" s="99">
        <v>2.2930000000000001</v>
      </c>
      <c r="H148" s="99">
        <v>5.12</v>
      </c>
      <c r="I148" s="99">
        <v>8.8810000000000002</v>
      </c>
      <c r="J148" s="100">
        <v>1208.05</v>
      </c>
      <c r="K148" s="99">
        <f>I148</f>
        <v>8.8810000000000002</v>
      </c>
      <c r="L148" s="100">
        <f>J148</f>
        <v>1208.05</v>
      </c>
      <c r="M148" s="101">
        <f t="shared" si="22"/>
        <v>7.3515169074127732E-3</v>
      </c>
      <c r="N148" s="102">
        <v>57.116</v>
      </c>
      <c r="O148" s="145">
        <f t="shared" si="23"/>
        <v>0.41988923968378794</v>
      </c>
      <c r="P148" s="103">
        <f t="shared" si="24"/>
        <v>441.09101444476642</v>
      </c>
      <c r="Q148" s="155">
        <f t="shared" si="25"/>
        <v>25.19335438102728</v>
      </c>
    </row>
    <row r="149" spans="1:17" s="12" customFormat="1" ht="12.75" customHeight="1">
      <c r="A149" s="382"/>
      <c r="B149" s="375" t="s">
        <v>84</v>
      </c>
      <c r="C149" s="79" t="s">
        <v>74</v>
      </c>
      <c r="D149" s="98">
        <v>11</v>
      </c>
      <c r="E149" s="98">
        <v>1964</v>
      </c>
      <c r="F149" s="99">
        <v>6.2</v>
      </c>
      <c r="G149" s="99">
        <v>0.40799999999999997</v>
      </c>
      <c r="H149" s="99">
        <v>1.84</v>
      </c>
      <c r="I149" s="99">
        <v>3.95</v>
      </c>
      <c r="J149" s="100">
        <v>537</v>
      </c>
      <c r="K149" s="99">
        <v>3.95</v>
      </c>
      <c r="L149" s="100">
        <v>537</v>
      </c>
      <c r="M149" s="101">
        <f t="shared" si="22"/>
        <v>7.3556797020484172E-3</v>
      </c>
      <c r="N149" s="102">
        <v>48.94</v>
      </c>
      <c r="O149" s="145">
        <f t="shared" si="23"/>
        <v>0.35998696461824953</v>
      </c>
      <c r="P149" s="103">
        <f t="shared" si="24"/>
        <v>441.34078212290501</v>
      </c>
      <c r="Q149" s="155">
        <f t="shared" si="25"/>
        <v>21.599217877094969</v>
      </c>
    </row>
    <row r="150" spans="1:17" s="12" customFormat="1" ht="12.75" customHeight="1">
      <c r="A150" s="382"/>
      <c r="B150" s="375" t="s">
        <v>906</v>
      </c>
      <c r="C150" s="104" t="s">
        <v>912</v>
      </c>
      <c r="D150" s="105">
        <v>24</v>
      </c>
      <c r="E150" s="105">
        <v>1969</v>
      </c>
      <c r="F150" s="106">
        <v>12.539</v>
      </c>
      <c r="G150" s="106">
        <v>1.1745810000000001</v>
      </c>
      <c r="H150" s="106">
        <v>3.84</v>
      </c>
      <c r="I150" s="106">
        <v>7.5244159999999995</v>
      </c>
      <c r="J150" s="107">
        <v>1020.69</v>
      </c>
      <c r="K150" s="106">
        <v>7.5244159999999995</v>
      </c>
      <c r="L150" s="107">
        <v>1020.69</v>
      </c>
      <c r="M150" s="108">
        <v>7.3718915635501469E-3</v>
      </c>
      <c r="N150" s="109">
        <v>79.679000000000002</v>
      </c>
      <c r="O150" s="106">
        <v>0.58738494789211215</v>
      </c>
      <c r="P150" s="109">
        <v>442.31349381300885</v>
      </c>
      <c r="Q150" s="156">
        <v>35.243096873526731</v>
      </c>
    </row>
    <row r="151" spans="1:17" s="12" customFormat="1" ht="12.75" customHeight="1">
      <c r="A151" s="382"/>
      <c r="B151" s="376" t="s">
        <v>739</v>
      </c>
      <c r="C151" s="79" t="s">
        <v>706</v>
      </c>
      <c r="D151" s="98">
        <v>50</v>
      </c>
      <c r="E151" s="98" t="s">
        <v>703</v>
      </c>
      <c r="F151" s="99">
        <f>SUM(G151+H151+I151)</f>
        <v>30</v>
      </c>
      <c r="G151" s="99">
        <v>3.069</v>
      </c>
      <c r="H151" s="99">
        <v>7.84</v>
      </c>
      <c r="I151" s="99">
        <v>19.091000000000001</v>
      </c>
      <c r="J151" s="100">
        <v>2586.98</v>
      </c>
      <c r="K151" s="99">
        <v>19.091000000000001</v>
      </c>
      <c r="L151" s="100">
        <v>2586.98</v>
      </c>
      <c r="M151" s="101">
        <f>K151/L151</f>
        <v>7.3796473107639029E-3</v>
      </c>
      <c r="N151" s="102">
        <v>51.45</v>
      </c>
      <c r="O151" s="145">
        <f>M151*N151</f>
        <v>0.37968285413880282</v>
      </c>
      <c r="P151" s="103">
        <f>M151*60*1000</f>
        <v>442.77883864583418</v>
      </c>
      <c r="Q151" s="155">
        <f>P151*N151/1000</f>
        <v>22.780971248328168</v>
      </c>
    </row>
    <row r="152" spans="1:17" s="12" customFormat="1" ht="12.75" customHeight="1">
      <c r="A152" s="382"/>
      <c r="B152" s="375" t="s">
        <v>857</v>
      </c>
      <c r="C152" s="89" t="s">
        <v>837</v>
      </c>
      <c r="D152" s="87">
        <v>34</v>
      </c>
      <c r="E152" s="87">
        <v>2001</v>
      </c>
      <c r="F152" s="88">
        <v>23.475999999999999</v>
      </c>
      <c r="G152" s="88">
        <v>5.066446</v>
      </c>
      <c r="H152" s="88">
        <v>5.44</v>
      </c>
      <c r="I152" s="88">
        <v>12.969554</v>
      </c>
      <c r="J152" s="90">
        <v>1747.92</v>
      </c>
      <c r="K152" s="88">
        <v>12.969554</v>
      </c>
      <c r="L152" s="90">
        <v>1747.92</v>
      </c>
      <c r="M152" s="91">
        <v>7.419992905853815E-3</v>
      </c>
      <c r="N152" s="92">
        <v>78.588999999999999</v>
      </c>
      <c r="O152" s="88">
        <v>0.58312982247814549</v>
      </c>
      <c r="P152" s="92">
        <v>445.19957435122893</v>
      </c>
      <c r="Q152" s="159">
        <v>34.987789348688736</v>
      </c>
    </row>
    <row r="153" spans="1:17" s="12" customFormat="1" ht="12.75" customHeight="1">
      <c r="A153" s="382"/>
      <c r="B153" s="375" t="s">
        <v>906</v>
      </c>
      <c r="C153" s="104" t="s">
        <v>913</v>
      </c>
      <c r="D153" s="105">
        <v>30</v>
      </c>
      <c r="E153" s="105">
        <v>1974</v>
      </c>
      <c r="F153" s="106">
        <v>20.689</v>
      </c>
      <c r="G153" s="106">
        <v>2.8824689999999999</v>
      </c>
      <c r="H153" s="106">
        <v>4.8</v>
      </c>
      <c r="I153" s="106">
        <v>13.006529</v>
      </c>
      <c r="J153" s="107">
        <v>1743.53</v>
      </c>
      <c r="K153" s="106">
        <v>13.006529</v>
      </c>
      <c r="L153" s="107">
        <v>1743.53</v>
      </c>
      <c r="M153" s="108">
        <v>7.459882537151641E-3</v>
      </c>
      <c r="N153" s="109">
        <v>79.679000000000002</v>
      </c>
      <c r="O153" s="106">
        <v>0.5943959806777056</v>
      </c>
      <c r="P153" s="109">
        <v>447.59295222909844</v>
      </c>
      <c r="Q153" s="156">
        <v>35.663758840662332</v>
      </c>
    </row>
    <row r="154" spans="1:17" s="12" customFormat="1" ht="12.75" customHeight="1">
      <c r="A154" s="382"/>
      <c r="B154" s="375" t="s">
        <v>236</v>
      </c>
      <c r="C154" s="79" t="s">
        <v>205</v>
      </c>
      <c r="D154" s="98">
        <v>42</v>
      </c>
      <c r="E154" s="98">
        <v>2008</v>
      </c>
      <c r="F154" s="99">
        <v>22.545000000000002</v>
      </c>
      <c r="G154" s="99">
        <v>0</v>
      </c>
      <c r="H154" s="99">
        <v>0</v>
      </c>
      <c r="I154" s="99">
        <f>F154-G154-H154</f>
        <v>22.545000000000002</v>
      </c>
      <c r="J154" s="100">
        <v>2375.81</v>
      </c>
      <c r="K154" s="99">
        <v>17.899999999999999</v>
      </c>
      <c r="L154" s="100">
        <f>J154</f>
        <v>2375.81</v>
      </c>
      <c r="M154" s="101">
        <f>K154/L154</f>
        <v>7.5342725217925673E-3</v>
      </c>
      <c r="N154" s="102">
        <v>56.4</v>
      </c>
      <c r="O154" s="145">
        <f>M154*N154</f>
        <v>0.42493297022910076</v>
      </c>
      <c r="P154" s="103">
        <f>M154*60*1000</f>
        <v>452.05635130755405</v>
      </c>
      <c r="Q154" s="155">
        <f>P154*N154/1000</f>
        <v>25.495978213746049</v>
      </c>
    </row>
    <row r="155" spans="1:17" s="12" customFormat="1" ht="12.75" customHeight="1">
      <c r="A155" s="382"/>
      <c r="B155" s="375" t="s">
        <v>958</v>
      </c>
      <c r="C155" s="125" t="s">
        <v>934</v>
      </c>
      <c r="D155" s="139">
        <v>21</v>
      </c>
      <c r="E155" s="140">
        <v>2010</v>
      </c>
      <c r="F155" s="127">
        <v>11.297000000000001</v>
      </c>
      <c r="G155" s="127">
        <v>1.6319999999999999</v>
      </c>
      <c r="H155" s="127">
        <v>2</v>
      </c>
      <c r="I155" s="127">
        <v>7.6650030000000005</v>
      </c>
      <c r="J155" s="128">
        <v>1013.26</v>
      </c>
      <c r="K155" s="127">
        <v>7.6650030000000005</v>
      </c>
      <c r="L155" s="128">
        <v>1013.26</v>
      </c>
      <c r="M155" s="129">
        <v>7.5646951424116222E-3</v>
      </c>
      <c r="N155" s="130">
        <v>61.040000000000006</v>
      </c>
      <c r="O155" s="127">
        <v>0.46174899149280546</v>
      </c>
      <c r="P155" s="130">
        <v>453.88170854469735</v>
      </c>
      <c r="Q155" s="160">
        <v>27.704939489568329</v>
      </c>
    </row>
    <row r="156" spans="1:17" s="12" customFormat="1" ht="12.75" customHeight="1">
      <c r="A156" s="382"/>
      <c r="B156" s="375" t="s">
        <v>857</v>
      </c>
      <c r="C156" s="89" t="s">
        <v>838</v>
      </c>
      <c r="D156" s="87">
        <v>93</v>
      </c>
      <c r="E156" s="87">
        <v>1973</v>
      </c>
      <c r="F156" s="88">
        <v>60.106000000000002</v>
      </c>
      <c r="G156" s="88">
        <v>11.381308000000001</v>
      </c>
      <c r="H156" s="88">
        <v>14.4</v>
      </c>
      <c r="I156" s="88">
        <v>34.324714999999998</v>
      </c>
      <c r="J156" s="90">
        <v>4520.3</v>
      </c>
      <c r="K156" s="88">
        <v>34.324714999999998</v>
      </c>
      <c r="L156" s="90">
        <v>4520.3</v>
      </c>
      <c r="M156" s="91">
        <v>7.5934595049001168E-3</v>
      </c>
      <c r="N156" s="92">
        <v>78.588999999999999</v>
      </c>
      <c r="O156" s="88">
        <v>0.59676238903059531</v>
      </c>
      <c r="P156" s="92">
        <v>455.60757029400702</v>
      </c>
      <c r="Q156" s="159">
        <v>35.805743341835715</v>
      </c>
    </row>
    <row r="157" spans="1:17" s="12" customFormat="1" ht="12.75" customHeight="1">
      <c r="A157" s="382"/>
      <c r="B157" s="375" t="s">
        <v>83</v>
      </c>
      <c r="C157" s="124" t="s">
        <v>54</v>
      </c>
      <c r="D157" s="98">
        <v>22</v>
      </c>
      <c r="E157" s="98">
        <v>1985</v>
      </c>
      <c r="F157" s="99">
        <f>+G157+H157+I157</f>
        <v>13.810999000000001</v>
      </c>
      <c r="G157" s="99">
        <v>1.6071960000000001</v>
      </c>
      <c r="H157" s="99">
        <v>3.4</v>
      </c>
      <c r="I157" s="99">
        <v>8.8038030000000003</v>
      </c>
      <c r="J157" s="100">
        <v>1159.1500000000001</v>
      </c>
      <c r="K157" s="99">
        <f>+I157</f>
        <v>8.8038030000000003</v>
      </c>
      <c r="L157" s="100">
        <v>1159.1500000000001</v>
      </c>
      <c r="M157" s="101">
        <f>K157/L157</f>
        <v>7.5950506836906352E-3</v>
      </c>
      <c r="N157" s="102">
        <v>90.6</v>
      </c>
      <c r="O157" s="145">
        <f>M157*N157</f>
        <v>0.68811159194237148</v>
      </c>
      <c r="P157" s="103">
        <f>M157*60*1000</f>
        <v>455.70304102143808</v>
      </c>
      <c r="Q157" s="155">
        <f>P157*N157/1000</f>
        <v>41.286695516542281</v>
      </c>
    </row>
    <row r="158" spans="1:17" s="12" customFormat="1" ht="12.75" customHeight="1">
      <c r="A158" s="382"/>
      <c r="B158" s="376" t="s">
        <v>979</v>
      </c>
      <c r="C158" s="125" t="s">
        <v>964</v>
      </c>
      <c r="D158" s="126">
        <v>29</v>
      </c>
      <c r="E158" s="126">
        <v>1987</v>
      </c>
      <c r="F158" s="127">
        <v>17.940999999999999</v>
      </c>
      <c r="G158" s="127">
        <v>2.087685</v>
      </c>
      <c r="H158" s="127">
        <v>4.8</v>
      </c>
      <c r="I158" s="127">
        <v>11.053328</v>
      </c>
      <c r="J158" s="128">
        <v>1510.61</v>
      </c>
      <c r="K158" s="127">
        <v>11.053328</v>
      </c>
      <c r="L158" s="128">
        <v>1454.7299999999998</v>
      </c>
      <c r="M158" s="129">
        <v>7.5981989785046033E-3</v>
      </c>
      <c r="N158" s="130">
        <v>67.253000000000014</v>
      </c>
      <c r="O158" s="127">
        <v>0.51100167590137024</v>
      </c>
      <c r="P158" s="130">
        <v>455.89193871027624</v>
      </c>
      <c r="Q158" s="160">
        <v>30.660100554082216</v>
      </c>
    </row>
    <row r="159" spans="1:17" s="12" customFormat="1" ht="12.75" customHeight="1">
      <c r="A159" s="382"/>
      <c r="B159" s="376" t="s">
        <v>739</v>
      </c>
      <c r="C159" s="79" t="s">
        <v>709</v>
      </c>
      <c r="D159" s="98">
        <v>22</v>
      </c>
      <c r="E159" s="98" t="s">
        <v>703</v>
      </c>
      <c r="F159" s="99">
        <f>SUM(G159+H159+I159)</f>
        <v>13.901</v>
      </c>
      <c r="G159" s="99">
        <v>1.5169999999999999</v>
      </c>
      <c r="H159" s="99">
        <v>3.52</v>
      </c>
      <c r="I159" s="99">
        <v>8.8640000000000008</v>
      </c>
      <c r="J159" s="100">
        <v>1161.98</v>
      </c>
      <c r="K159" s="99">
        <v>8.8640000000000008</v>
      </c>
      <c r="L159" s="100">
        <v>1161.98</v>
      </c>
      <c r="M159" s="101">
        <f>K159/L159</f>
        <v>7.6283584915403024E-3</v>
      </c>
      <c r="N159" s="102">
        <v>51.45</v>
      </c>
      <c r="O159" s="145">
        <f>M159*N159</f>
        <v>0.39247904438974857</v>
      </c>
      <c r="P159" s="103">
        <f>M159*60*1000</f>
        <v>457.70150949241815</v>
      </c>
      <c r="Q159" s="155">
        <f>P159*N159/1000</f>
        <v>23.548742663384914</v>
      </c>
    </row>
    <row r="160" spans="1:17" s="12" customFormat="1" ht="12.75" customHeight="1">
      <c r="A160" s="382"/>
      <c r="B160" s="375" t="s">
        <v>83</v>
      </c>
      <c r="C160" s="124" t="s">
        <v>58</v>
      </c>
      <c r="D160" s="98">
        <v>10</v>
      </c>
      <c r="E160" s="98">
        <v>1963</v>
      </c>
      <c r="F160" s="99">
        <f>+G160+H160+I160</f>
        <v>5.4280039999999996</v>
      </c>
      <c r="G160" s="99">
        <v>0.40163399999999999</v>
      </c>
      <c r="H160" s="99">
        <v>1.6</v>
      </c>
      <c r="I160" s="99">
        <v>3.4263699999999999</v>
      </c>
      <c r="J160" s="100">
        <v>446.39</v>
      </c>
      <c r="K160" s="99">
        <f>+I160</f>
        <v>3.4263699999999999</v>
      </c>
      <c r="L160" s="100">
        <v>446.39</v>
      </c>
      <c r="M160" s="101">
        <f>K160/L160</f>
        <v>7.6757319832433521E-3</v>
      </c>
      <c r="N160" s="102">
        <v>90.6</v>
      </c>
      <c r="O160" s="145">
        <f>M160*N160</f>
        <v>0.69542131768184767</v>
      </c>
      <c r="P160" s="103">
        <f>M160*60*1000</f>
        <v>460.54391899460114</v>
      </c>
      <c r="Q160" s="155">
        <f>P160*N160/1000</f>
        <v>41.725279060910864</v>
      </c>
    </row>
    <row r="161" spans="1:17" s="12" customFormat="1" ht="12.75" customHeight="1">
      <c r="A161" s="382"/>
      <c r="B161" s="375" t="s">
        <v>83</v>
      </c>
      <c r="C161" s="141" t="s">
        <v>62</v>
      </c>
      <c r="D161" s="142">
        <v>12</v>
      </c>
      <c r="E161" s="98">
        <v>1989</v>
      </c>
      <c r="F161" s="99">
        <f>+G161+H161+I161</f>
        <v>7.9569999999999999</v>
      </c>
      <c r="G161" s="99">
        <v>0.74690000000000001</v>
      </c>
      <c r="H161" s="99">
        <v>1.76</v>
      </c>
      <c r="I161" s="99">
        <v>5.4500999999999999</v>
      </c>
      <c r="J161" s="100">
        <v>708.61</v>
      </c>
      <c r="K161" s="99">
        <f>+I161</f>
        <v>5.4500999999999999</v>
      </c>
      <c r="L161" s="100">
        <v>708.61</v>
      </c>
      <c r="M161" s="101">
        <f>K161/L161</f>
        <v>7.6912547099250647E-3</v>
      </c>
      <c r="N161" s="102">
        <v>90.6</v>
      </c>
      <c r="O161" s="145">
        <f>M161*N161</f>
        <v>0.69682767671921086</v>
      </c>
      <c r="P161" s="103">
        <f>M161*60*1000</f>
        <v>461.47528259550387</v>
      </c>
      <c r="Q161" s="155">
        <f>P161*N161/1000</f>
        <v>41.809660603152643</v>
      </c>
    </row>
    <row r="162" spans="1:17" s="12" customFormat="1" ht="12.75" customHeight="1">
      <c r="A162" s="382"/>
      <c r="B162" s="375" t="s">
        <v>701</v>
      </c>
      <c r="C162" s="114" t="s">
        <v>668</v>
      </c>
      <c r="D162" s="115">
        <v>49</v>
      </c>
      <c r="E162" s="115">
        <v>2009</v>
      </c>
      <c r="F162" s="116">
        <f>G162+H162+I162</f>
        <v>31.1</v>
      </c>
      <c r="G162" s="116">
        <v>4.1917</v>
      </c>
      <c r="H162" s="116">
        <v>0</v>
      </c>
      <c r="I162" s="116">
        <v>26.908300000000001</v>
      </c>
      <c r="J162" s="117">
        <v>3494.18</v>
      </c>
      <c r="K162" s="116">
        <f>I162</f>
        <v>26.908300000000001</v>
      </c>
      <c r="L162" s="117">
        <f>J162</f>
        <v>3494.18</v>
      </c>
      <c r="M162" s="118">
        <f>K162/L162</f>
        <v>7.700891196217711E-3</v>
      </c>
      <c r="N162" s="119">
        <v>48.2</v>
      </c>
      <c r="O162" s="146">
        <f>M162*N162</f>
        <v>0.37118295565769371</v>
      </c>
      <c r="P162" s="120">
        <f>M162*60*1000</f>
        <v>462.05347177306265</v>
      </c>
      <c r="Q162" s="158">
        <f>P162*N162/1000</f>
        <v>22.27097733946162</v>
      </c>
    </row>
    <row r="163" spans="1:17" s="12" customFormat="1" ht="12.75" customHeight="1">
      <c r="A163" s="382"/>
      <c r="B163" s="375" t="s">
        <v>195</v>
      </c>
      <c r="C163" s="77" t="s">
        <v>162</v>
      </c>
      <c r="D163" s="78">
        <v>51</v>
      </c>
      <c r="E163" s="78">
        <v>2005</v>
      </c>
      <c r="F163" s="110">
        <v>33.99</v>
      </c>
      <c r="G163" s="110">
        <v>6.07</v>
      </c>
      <c r="H163" s="110">
        <v>4.08</v>
      </c>
      <c r="I163" s="110">
        <v>23.840000000000003</v>
      </c>
      <c r="J163" s="111">
        <v>3073.94</v>
      </c>
      <c r="K163" s="110">
        <v>23.279431088440244</v>
      </c>
      <c r="L163" s="111">
        <v>3001.66</v>
      </c>
      <c r="M163" s="112">
        <v>7.7555189756468908E-3</v>
      </c>
      <c r="N163" s="113">
        <v>53.845999999999997</v>
      </c>
      <c r="O163" s="110">
        <v>0.41760367476268245</v>
      </c>
      <c r="P163" s="113">
        <v>465.33113853881349</v>
      </c>
      <c r="Q163" s="157">
        <v>25.056220485760949</v>
      </c>
    </row>
    <row r="164" spans="1:17" s="12" customFormat="1" ht="12.75" customHeight="1">
      <c r="A164" s="382"/>
      <c r="B164" s="375" t="s">
        <v>857</v>
      </c>
      <c r="C164" s="89" t="s">
        <v>839</v>
      </c>
      <c r="D164" s="87">
        <v>30</v>
      </c>
      <c r="E164" s="87">
        <v>1973</v>
      </c>
      <c r="F164" s="88">
        <v>19.626000000000001</v>
      </c>
      <c r="G164" s="88">
        <v>2.5040969999999998</v>
      </c>
      <c r="H164" s="88">
        <v>4.8</v>
      </c>
      <c r="I164" s="88">
        <v>12.321895</v>
      </c>
      <c r="J164" s="90">
        <v>1569.45</v>
      </c>
      <c r="K164" s="88">
        <v>12.321895</v>
      </c>
      <c r="L164" s="90">
        <v>1569.45</v>
      </c>
      <c r="M164" s="91">
        <v>7.8510911465800113E-3</v>
      </c>
      <c r="N164" s="92">
        <v>78.588999999999999</v>
      </c>
      <c r="O164" s="88">
        <v>0.61700940211857647</v>
      </c>
      <c r="P164" s="92">
        <v>471.06546879480067</v>
      </c>
      <c r="Q164" s="159">
        <v>37.020564127114589</v>
      </c>
    </row>
    <row r="165" spans="1:17" s="12" customFormat="1" ht="12.75" customHeight="1">
      <c r="A165" s="382"/>
      <c r="B165" s="376" t="s">
        <v>349</v>
      </c>
      <c r="C165" s="80" t="s">
        <v>356</v>
      </c>
      <c r="D165" s="81">
        <v>78</v>
      </c>
      <c r="E165" s="82">
        <v>2009</v>
      </c>
      <c r="F165" s="121">
        <v>47.09</v>
      </c>
      <c r="G165" s="121">
        <v>0</v>
      </c>
      <c r="H165" s="121">
        <v>6.2553999999999998</v>
      </c>
      <c r="I165" s="121">
        <v>40.834699999999998</v>
      </c>
      <c r="J165" s="122">
        <v>5193.04</v>
      </c>
      <c r="K165" s="121">
        <v>40.834699999999998</v>
      </c>
      <c r="L165" s="122">
        <v>5193.04</v>
      </c>
      <c r="M165" s="101">
        <f>K165/L165</f>
        <v>7.8633517169134064E-3</v>
      </c>
      <c r="N165" s="123">
        <v>58.9</v>
      </c>
      <c r="O165" s="145">
        <f>M165*N165</f>
        <v>0.46315141612619964</v>
      </c>
      <c r="P165" s="103">
        <f>M165*60*1000</f>
        <v>471.80110301480437</v>
      </c>
      <c r="Q165" s="155">
        <f>P165*N165/1000</f>
        <v>27.789084967571977</v>
      </c>
    </row>
    <row r="166" spans="1:17" s="12" customFormat="1" ht="12.75" customHeight="1">
      <c r="A166" s="382"/>
      <c r="B166" s="375" t="s">
        <v>902</v>
      </c>
      <c r="C166" s="133" t="s">
        <v>880</v>
      </c>
      <c r="D166" s="134">
        <v>12</v>
      </c>
      <c r="E166" s="134">
        <v>1980</v>
      </c>
      <c r="F166" s="135">
        <v>6.024</v>
      </c>
      <c r="G166" s="135">
        <v>0.72613799999999995</v>
      </c>
      <c r="H166" s="135">
        <v>1.6</v>
      </c>
      <c r="I166" s="135">
        <v>3.6978619999999998</v>
      </c>
      <c r="J166" s="136">
        <v>468.68</v>
      </c>
      <c r="K166" s="135">
        <v>3.6978619999999998</v>
      </c>
      <c r="L166" s="136">
        <v>468.68</v>
      </c>
      <c r="M166" s="137">
        <v>7.8899504992745572E-3</v>
      </c>
      <c r="N166" s="138">
        <v>82.84</v>
      </c>
      <c r="O166" s="135">
        <v>0.65360349935990436</v>
      </c>
      <c r="P166" s="138">
        <v>473.39702995647343</v>
      </c>
      <c r="Q166" s="161">
        <v>39.216209961594267</v>
      </c>
    </row>
    <row r="167" spans="1:17" s="12" customFormat="1" ht="12.75" customHeight="1">
      <c r="A167" s="382"/>
      <c r="B167" s="376" t="s">
        <v>979</v>
      </c>
      <c r="C167" s="125" t="s">
        <v>965</v>
      </c>
      <c r="D167" s="126">
        <v>21</v>
      </c>
      <c r="E167" s="126">
        <v>1988</v>
      </c>
      <c r="F167" s="127">
        <v>12.997</v>
      </c>
      <c r="G167" s="127">
        <v>1.320084</v>
      </c>
      <c r="H167" s="127">
        <v>3.2</v>
      </c>
      <c r="I167" s="127">
        <v>8.4769159999999992</v>
      </c>
      <c r="J167" s="128">
        <v>1072.1099999999999</v>
      </c>
      <c r="K167" s="127">
        <v>8.4769159999999992</v>
      </c>
      <c r="L167" s="128">
        <v>1072.1099999999999</v>
      </c>
      <c r="M167" s="129">
        <v>7.9067595675816841E-3</v>
      </c>
      <c r="N167" s="130">
        <v>67.253000000000014</v>
      </c>
      <c r="O167" s="127">
        <v>0.53175330119857112</v>
      </c>
      <c r="P167" s="130">
        <v>474.40557405490102</v>
      </c>
      <c r="Q167" s="160">
        <v>31.905198071914267</v>
      </c>
    </row>
    <row r="168" spans="1:17" s="12" customFormat="1" ht="12.75" customHeight="1">
      <c r="A168" s="382"/>
      <c r="B168" s="376" t="s">
        <v>476</v>
      </c>
      <c r="C168" s="79" t="s">
        <v>442</v>
      </c>
      <c r="D168" s="98">
        <v>45</v>
      </c>
      <c r="E168" s="98">
        <v>1974</v>
      </c>
      <c r="F168" s="99"/>
      <c r="G168" s="99">
        <v>4.6909999999999998</v>
      </c>
      <c r="H168" s="99">
        <v>7.2</v>
      </c>
      <c r="I168" s="99">
        <v>18.309000000000001</v>
      </c>
      <c r="J168" s="100">
        <v>2309.59</v>
      </c>
      <c r="K168" s="99">
        <f>I168</f>
        <v>18.309000000000001</v>
      </c>
      <c r="L168" s="100">
        <f>J168</f>
        <v>2309.59</v>
      </c>
      <c r="M168" s="101">
        <f>K168/L168</f>
        <v>7.92738105031629E-3</v>
      </c>
      <c r="N168" s="102">
        <v>57.116</v>
      </c>
      <c r="O168" s="145">
        <f>M168*N168</f>
        <v>0.4527802960698652</v>
      </c>
      <c r="P168" s="103">
        <f>M168*60*1000</f>
        <v>475.64286301897738</v>
      </c>
      <c r="Q168" s="155">
        <f>P168*N168/1000</f>
        <v>27.166817764191912</v>
      </c>
    </row>
    <row r="169" spans="1:17" s="12" customFormat="1" ht="12.75" customHeight="1">
      <c r="A169" s="382"/>
      <c r="B169" s="375" t="s">
        <v>701</v>
      </c>
      <c r="C169" s="114" t="s">
        <v>669</v>
      </c>
      <c r="D169" s="115">
        <v>45</v>
      </c>
      <c r="E169" s="115" t="s">
        <v>98</v>
      </c>
      <c r="F169" s="116">
        <f>G169+H169+I169</f>
        <v>25.86</v>
      </c>
      <c r="G169" s="116">
        <v>3.6896</v>
      </c>
      <c r="H169" s="116">
        <v>7.2</v>
      </c>
      <c r="I169" s="116">
        <v>14.9704</v>
      </c>
      <c r="J169" s="117">
        <v>1888.38</v>
      </c>
      <c r="K169" s="116">
        <f>I169</f>
        <v>14.9704</v>
      </c>
      <c r="L169" s="117">
        <f>J169</f>
        <v>1888.38</v>
      </c>
      <c r="M169" s="118">
        <f>K169/L169</f>
        <v>7.9276416822885217E-3</v>
      </c>
      <c r="N169" s="119">
        <v>48.2</v>
      </c>
      <c r="O169" s="146">
        <f>M169*N169</f>
        <v>0.38211232908630677</v>
      </c>
      <c r="P169" s="120">
        <f>M169*60*1000</f>
        <v>475.65850093731132</v>
      </c>
      <c r="Q169" s="158">
        <f>P169*N169/1000</f>
        <v>22.926739745178406</v>
      </c>
    </row>
    <row r="170" spans="1:17" s="12" customFormat="1" ht="12.75" customHeight="1">
      <c r="A170" s="382"/>
      <c r="B170" s="375" t="s">
        <v>958</v>
      </c>
      <c r="C170" s="125" t="s">
        <v>936</v>
      </c>
      <c r="D170" s="139">
        <v>14</v>
      </c>
      <c r="E170" s="140">
        <v>2011</v>
      </c>
      <c r="F170" s="127">
        <v>7.601</v>
      </c>
      <c r="G170" s="127">
        <v>0.88229999999999997</v>
      </c>
      <c r="H170" s="127">
        <v>2.59</v>
      </c>
      <c r="I170" s="127">
        <v>4.1287000000000003</v>
      </c>
      <c r="J170" s="128">
        <v>517.4</v>
      </c>
      <c r="K170" s="127">
        <v>4.1287000000000003</v>
      </c>
      <c r="L170" s="128">
        <v>517.4</v>
      </c>
      <c r="M170" s="129">
        <v>7.9797062234248164E-3</v>
      </c>
      <c r="N170" s="130">
        <v>61.040000000000006</v>
      </c>
      <c r="O170" s="127">
        <v>0.48708126787785083</v>
      </c>
      <c r="P170" s="130">
        <v>478.78237340548901</v>
      </c>
      <c r="Q170" s="160">
        <v>29.224876072671055</v>
      </c>
    </row>
    <row r="171" spans="1:17" s="12" customFormat="1" ht="12.75" customHeight="1">
      <c r="A171" s="382"/>
      <c r="B171" s="375" t="s">
        <v>902</v>
      </c>
      <c r="C171" s="133" t="s">
        <v>879</v>
      </c>
      <c r="D171" s="134">
        <v>12</v>
      </c>
      <c r="E171" s="134">
        <v>1988</v>
      </c>
      <c r="F171" s="135">
        <v>8.3740000000000006</v>
      </c>
      <c r="G171" s="135">
        <v>1.5992580000000001</v>
      </c>
      <c r="H171" s="135">
        <v>1.92</v>
      </c>
      <c r="I171" s="135">
        <v>4.8547440000000002</v>
      </c>
      <c r="J171" s="136">
        <v>608.15</v>
      </c>
      <c r="K171" s="135">
        <v>4.8547440000000002</v>
      </c>
      <c r="L171" s="136">
        <v>608.15</v>
      </c>
      <c r="M171" s="137">
        <v>7.9828068733042833E-3</v>
      </c>
      <c r="N171" s="138">
        <v>82.84</v>
      </c>
      <c r="O171" s="135">
        <v>0.66129572138452686</v>
      </c>
      <c r="P171" s="138">
        <v>478.96841239825699</v>
      </c>
      <c r="Q171" s="161">
        <v>39.677743283071614</v>
      </c>
    </row>
    <row r="172" spans="1:17" s="12" customFormat="1" ht="12.75" customHeight="1">
      <c r="A172" s="382"/>
      <c r="B172" s="375" t="s">
        <v>798</v>
      </c>
      <c r="C172" s="89" t="s">
        <v>780</v>
      </c>
      <c r="D172" s="87">
        <v>87</v>
      </c>
      <c r="E172" s="87">
        <v>1983</v>
      </c>
      <c r="F172" s="88">
        <v>50.588999999999999</v>
      </c>
      <c r="G172" s="88">
        <v>9.5008900000000001</v>
      </c>
      <c r="H172" s="88">
        <v>14.08</v>
      </c>
      <c r="I172" s="88">
        <v>27.008119000000001</v>
      </c>
      <c r="J172" s="90">
        <v>3382.64</v>
      </c>
      <c r="K172" s="88">
        <v>27.008119000000001</v>
      </c>
      <c r="L172" s="90">
        <v>3382.64</v>
      </c>
      <c r="M172" s="91">
        <v>7.9843314689118563E-3</v>
      </c>
      <c r="N172" s="92">
        <v>68.997</v>
      </c>
      <c r="O172" s="88">
        <v>0.5508949183605113</v>
      </c>
      <c r="P172" s="92">
        <v>479.0598881347114</v>
      </c>
      <c r="Q172" s="159">
        <v>33.053695101630687</v>
      </c>
    </row>
    <row r="173" spans="1:17" s="12" customFormat="1" ht="12.75" customHeight="1">
      <c r="A173" s="382"/>
      <c r="B173" s="375" t="s">
        <v>83</v>
      </c>
      <c r="C173" s="141" t="s">
        <v>61</v>
      </c>
      <c r="D173" s="98">
        <v>13</v>
      </c>
      <c r="E173" s="98">
        <v>1965</v>
      </c>
      <c r="F173" s="99">
        <f>+G173+H173+I173</f>
        <v>5.6710010000000004</v>
      </c>
      <c r="G173" s="99">
        <v>1.0963179999999999</v>
      </c>
      <c r="H173" s="99">
        <v>0.13</v>
      </c>
      <c r="I173" s="99">
        <v>4.4446830000000004</v>
      </c>
      <c r="J173" s="100">
        <v>556.38</v>
      </c>
      <c r="K173" s="99">
        <f>+I173</f>
        <v>4.4446830000000004</v>
      </c>
      <c r="L173" s="100">
        <v>556.38</v>
      </c>
      <c r="M173" s="101">
        <f>K173/L173</f>
        <v>7.9885743556562076E-3</v>
      </c>
      <c r="N173" s="102">
        <v>90.6</v>
      </c>
      <c r="O173" s="145">
        <f>M173*N173</f>
        <v>0.72376483662245239</v>
      </c>
      <c r="P173" s="103">
        <f>M173*60*1000</f>
        <v>479.31446133937243</v>
      </c>
      <c r="Q173" s="155">
        <f>P173*N173/1000</f>
        <v>43.425890197347137</v>
      </c>
    </row>
    <row r="174" spans="1:17" s="12" customFormat="1" ht="12.75" customHeight="1">
      <c r="A174" s="382"/>
      <c r="B174" s="375" t="s">
        <v>958</v>
      </c>
      <c r="C174" s="125" t="s">
        <v>935</v>
      </c>
      <c r="D174" s="139">
        <v>20</v>
      </c>
      <c r="E174" s="140">
        <v>1975</v>
      </c>
      <c r="F174" s="127">
        <v>14.52</v>
      </c>
      <c r="G174" s="127">
        <v>2.1419999999999999</v>
      </c>
      <c r="H174" s="127">
        <v>3.2</v>
      </c>
      <c r="I174" s="127">
        <v>9.1780000000000008</v>
      </c>
      <c r="J174" s="128">
        <v>1147.92</v>
      </c>
      <c r="K174" s="127">
        <v>9.1780000000000008</v>
      </c>
      <c r="L174" s="128">
        <v>1147.92</v>
      </c>
      <c r="M174" s="129">
        <v>7.995330685065161E-3</v>
      </c>
      <c r="N174" s="130">
        <v>61.040000000000006</v>
      </c>
      <c r="O174" s="127">
        <v>0.48803498501637749</v>
      </c>
      <c r="P174" s="130">
        <v>479.71984110390963</v>
      </c>
      <c r="Q174" s="160">
        <v>29.282099100982645</v>
      </c>
    </row>
    <row r="175" spans="1:17" s="12" customFormat="1" ht="12.75" customHeight="1">
      <c r="A175" s="382"/>
      <c r="B175" s="375" t="s">
        <v>195</v>
      </c>
      <c r="C175" s="77" t="s">
        <v>161</v>
      </c>
      <c r="D175" s="78">
        <v>22</v>
      </c>
      <c r="E175" s="78">
        <v>2006</v>
      </c>
      <c r="F175" s="110">
        <v>18.559999999999999</v>
      </c>
      <c r="G175" s="110">
        <v>4.28</v>
      </c>
      <c r="H175" s="110">
        <v>0.7</v>
      </c>
      <c r="I175" s="110">
        <v>13.579999999999998</v>
      </c>
      <c r="J175" s="111">
        <v>1698.17</v>
      </c>
      <c r="K175" s="110">
        <v>13.579999999999998</v>
      </c>
      <c r="L175" s="111">
        <v>1698.17</v>
      </c>
      <c r="M175" s="112">
        <v>7.9968436611175548E-3</v>
      </c>
      <c r="N175" s="113">
        <v>53.845999999999997</v>
      </c>
      <c r="O175" s="110">
        <v>0.43059804377653582</v>
      </c>
      <c r="P175" s="113">
        <v>479.81061966705329</v>
      </c>
      <c r="Q175" s="157">
        <v>25.835882626592149</v>
      </c>
    </row>
    <row r="176" spans="1:17" s="12" customFormat="1" ht="12.75" customHeight="1">
      <c r="A176" s="382"/>
      <c r="B176" s="375" t="s">
        <v>541</v>
      </c>
      <c r="C176" s="79" t="s">
        <v>510</v>
      </c>
      <c r="D176" s="98">
        <v>28</v>
      </c>
      <c r="E176" s="98">
        <v>1981</v>
      </c>
      <c r="F176" s="99">
        <v>17.806999999999999</v>
      </c>
      <c r="G176" s="99">
        <v>1.956</v>
      </c>
      <c r="H176" s="99">
        <v>4.4800000000000004</v>
      </c>
      <c r="I176" s="99">
        <v>11.371</v>
      </c>
      <c r="J176" s="100">
        <v>1420.11</v>
      </c>
      <c r="K176" s="99">
        <v>11.371</v>
      </c>
      <c r="L176" s="100">
        <v>1420.11</v>
      </c>
      <c r="M176" s="101">
        <f>K176/L176</f>
        <v>8.007126208533142E-3</v>
      </c>
      <c r="N176" s="102">
        <v>70.741</v>
      </c>
      <c r="O176" s="145">
        <f>M176*N176</f>
        <v>0.56643211511784297</v>
      </c>
      <c r="P176" s="103">
        <f>M176*60*1000</f>
        <v>480.42757251198856</v>
      </c>
      <c r="Q176" s="155">
        <f>P176*N176/1000</f>
        <v>33.985926907070585</v>
      </c>
    </row>
    <row r="177" spans="1:17" s="12" customFormat="1" ht="12.75" customHeight="1">
      <c r="A177" s="382"/>
      <c r="B177" s="375" t="s">
        <v>507</v>
      </c>
      <c r="C177" s="79" t="s">
        <v>484</v>
      </c>
      <c r="D177" s="98">
        <v>12</v>
      </c>
      <c r="E177" s="98">
        <v>1987</v>
      </c>
      <c r="F177" s="99">
        <f>SUM(G177+H177+I177)</f>
        <v>5.7</v>
      </c>
      <c r="G177" s="99"/>
      <c r="H177" s="99"/>
      <c r="I177" s="99">
        <v>5.7</v>
      </c>
      <c r="J177" s="100">
        <v>711.66</v>
      </c>
      <c r="K177" s="99">
        <v>5.7</v>
      </c>
      <c r="L177" s="100">
        <v>711.66</v>
      </c>
      <c r="M177" s="101">
        <f>K177/L177</f>
        <v>8.0094427114071332E-3</v>
      </c>
      <c r="N177" s="102">
        <v>55.4</v>
      </c>
      <c r="O177" s="145">
        <f>M177*N177</f>
        <v>0.44372312621195514</v>
      </c>
      <c r="P177" s="103">
        <f>M177*60*1000</f>
        <v>480.56656268442799</v>
      </c>
      <c r="Q177" s="155">
        <f>P177*N177/1000</f>
        <v>26.623387572717309</v>
      </c>
    </row>
    <row r="178" spans="1:17" s="12" customFormat="1" ht="12.75" customHeight="1">
      <c r="A178" s="382"/>
      <c r="B178" s="376" t="s">
        <v>739</v>
      </c>
      <c r="C178" s="79" t="s">
        <v>524</v>
      </c>
      <c r="D178" s="98">
        <v>9</v>
      </c>
      <c r="E178" s="98" t="s">
        <v>703</v>
      </c>
      <c r="F178" s="99">
        <f>SUM(G178+H178+I178)</f>
        <v>5.84</v>
      </c>
      <c r="G178" s="99">
        <v>0.61199999999999999</v>
      </c>
      <c r="H178" s="99">
        <v>1.44</v>
      </c>
      <c r="I178" s="99">
        <v>3.7879999999999998</v>
      </c>
      <c r="J178" s="100">
        <v>471.43</v>
      </c>
      <c r="K178" s="99">
        <v>3.7879999999999998</v>
      </c>
      <c r="L178" s="100">
        <v>471.43</v>
      </c>
      <c r="M178" s="101">
        <f>K178/L178</f>
        <v>8.0351271662813129E-3</v>
      </c>
      <c r="N178" s="102">
        <v>51.45</v>
      </c>
      <c r="O178" s="145">
        <f>M178*N178</f>
        <v>0.41340729270517357</v>
      </c>
      <c r="P178" s="103">
        <f>M178*60*1000</f>
        <v>482.1076299768788</v>
      </c>
      <c r="Q178" s="155">
        <f>P178*N178/1000</f>
        <v>24.804437562310419</v>
      </c>
    </row>
    <row r="179" spans="1:17" s="12" customFormat="1" ht="12.75" customHeight="1">
      <c r="A179" s="382"/>
      <c r="B179" s="375" t="s">
        <v>507</v>
      </c>
      <c r="C179" s="79" t="s">
        <v>479</v>
      </c>
      <c r="D179" s="98">
        <v>10</v>
      </c>
      <c r="E179" s="98">
        <v>1981</v>
      </c>
      <c r="F179" s="99">
        <f>SUM(G179+H179+I179)</f>
        <v>5</v>
      </c>
      <c r="G179" s="99"/>
      <c r="H179" s="99"/>
      <c r="I179" s="99">
        <v>5</v>
      </c>
      <c r="J179" s="100">
        <v>615.52</v>
      </c>
      <c r="K179" s="99">
        <v>4.9560000000000004</v>
      </c>
      <c r="L179" s="100">
        <v>615.52</v>
      </c>
      <c r="M179" s="101">
        <f>K179/L179</f>
        <v>8.0517286197036662E-3</v>
      </c>
      <c r="N179" s="102">
        <v>55.4</v>
      </c>
      <c r="O179" s="145">
        <f>M179*N179</f>
        <v>0.44606576553158311</v>
      </c>
      <c r="P179" s="103">
        <f>M179*60*1000</f>
        <v>483.10371718221995</v>
      </c>
      <c r="Q179" s="155">
        <f>P179*N179/1000</f>
        <v>26.763945931894984</v>
      </c>
    </row>
    <row r="180" spans="1:17" s="12" customFormat="1" ht="12.75" customHeight="1">
      <c r="A180" s="382"/>
      <c r="B180" s="375" t="s">
        <v>902</v>
      </c>
      <c r="C180" s="133" t="s">
        <v>881</v>
      </c>
      <c r="D180" s="134">
        <v>12</v>
      </c>
      <c r="E180" s="134">
        <v>1980</v>
      </c>
      <c r="F180" s="135">
        <v>7.4989999999999997</v>
      </c>
      <c r="G180" s="135">
        <v>1.0027109999999999</v>
      </c>
      <c r="H180" s="135">
        <v>1.76</v>
      </c>
      <c r="I180" s="135">
        <v>4.7362899999999994</v>
      </c>
      <c r="J180" s="136">
        <v>584.73</v>
      </c>
      <c r="K180" s="135">
        <v>4.7362899999999994</v>
      </c>
      <c r="L180" s="136">
        <v>584.73</v>
      </c>
      <c r="M180" s="137">
        <v>8.0999606656063476E-3</v>
      </c>
      <c r="N180" s="138">
        <v>82.84</v>
      </c>
      <c r="O180" s="135">
        <v>0.67100074153882983</v>
      </c>
      <c r="P180" s="138">
        <v>485.99763993638084</v>
      </c>
      <c r="Q180" s="161">
        <v>40.26004449232979</v>
      </c>
    </row>
    <row r="181" spans="1:17" s="12" customFormat="1" ht="12.75" customHeight="1">
      <c r="A181" s="382"/>
      <c r="B181" s="375" t="s">
        <v>507</v>
      </c>
      <c r="C181" s="79" t="s">
        <v>483</v>
      </c>
      <c r="D181" s="98">
        <v>11</v>
      </c>
      <c r="E181" s="98">
        <v>1962</v>
      </c>
      <c r="F181" s="99">
        <f>SUM(G181+H181+I181)</f>
        <v>6.82</v>
      </c>
      <c r="G181" s="99">
        <v>0.7</v>
      </c>
      <c r="H181" s="99">
        <v>1.76</v>
      </c>
      <c r="I181" s="99">
        <v>4.3600000000000003</v>
      </c>
      <c r="J181" s="100">
        <v>537.08000000000004</v>
      </c>
      <c r="K181" s="99">
        <v>3.6669999999999998</v>
      </c>
      <c r="L181" s="100">
        <v>451.69</v>
      </c>
      <c r="M181" s="101">
        <f>K181/L181</f>
        <v>8.1183997874648538E-3</v>
      </c>
      <c r="N181" s="102">
        <v>55.4</v>
      </c>
      <c r="O181" s="145">
        <f>M181*N181</f>
        <v>0.44975934822555291</v>
      </c>
      <c r="P181" s="103">
        <f>M181*60*1000</f>
        <v>487.10398724789121</v>
      </c>
      <c r="Q181" s="155">
        <f>P181*N181/1000</f>
        <v>26.985560893533172</v>
      </c>
    </row>
    <row r="182" spans="1:17" s="12" customFormat="1" ht="12.75" customHeight="1">
      <c r="A182" s="382"/>
      <c r="B182" s="375" t="s">
        <v>701</v>
      </c>
      <c r="C182" s="114" t="s">
        <v>670</v>
      </c>
      <c r="D182" s="115">
        <v>30</v>
      </c>
      <c r="E182" s="115" t="s">
        <v>98</v>
      </c>
      <c r="F182" s="116">
        <f>G182+H182+I182</f>
        <v>22.08</v>
      </c>
      <c r="G182" s="116">
        <v>3.3294000000000001</v>
      </c>
      <c r="H182" s="116">
        <v>4.8</v>
      </c>
      <c r="I182" s="116">
        <v>13.9506</v>
      </c>
      <c r="J182" s="117">
        <v>1717.43</v>
      </c>
      <c r="K182" s="116">
        <f>I182</f>
        <v>13.9506</v>
      </c>
      <c r="L182" s="117">
        <f>J182</f>
        <v>1717.43</v>
      </c>
      <c r="M182" s="118">
        <f>K182/L182</f>
        <v>8.1229511537588128E-3</v>
      </c>
      <c r="N182" s="119">
        <v>48.2</v>
      </c>
      <c r="O182" s="146">
        <f>M182*N182</f>
        <v>0.39152624561117477</v>
      </c>
      <c r="P182" s="120">
        <f>M182*60*1000</f>
        <v>487.37706922552877</v>
      </c>
      <c r="Q182" s="158">
        <f>P182*N182/1000</f>
        <v>23.49157473667049</v>
      </c>
    </row>
    <row r="183" spans="1:17" s="12" customFormat="1" ht="12.75" customHeight="1">
      <c r="A183" s="382"/>
      <c r="B183" s="375" t="s">
        <v>878</v>
      </c>
      <c r="C183" s="143" t="s">
        <v>858</v>
      </c>
      <c r="D183" s="134">
        <v>50</v>
      </c>
      <c r="E183" s="134">
        <v>1993</v>
      </c>
      <c r="F183" s="135">
        <v>31.22</v>
      </c>
      <c r="G183" s="135">
        <v>3.2601969999999998</v>
      </c>
      <c r="H183" s="135">
        <v>7.84</v>
      </c>
      <c r="I183" s="135">
        <v>20.119802</v>
      </c>
      <c r="J183" s="136">
        <v>2469.6799999999998</v>
      </c>
      <c r="K183" s="135">
        <v>20.119802</v>
      </c>
      <c r="L183" s="136">
        <v>2469.6799999999998</v>
      </c>
      <c r="M183" s="137">
        <v>8.1467242719704576E-3</v>
      </c>
      <c r="N183" s="138">
        <v>84.039000000000001</v>
      </c>
      <c r="O183" s="135">
        <v>0.68464256109212529</v>
      </c>
      <c r="P183" s="138">
        <v>488.80345631822746</v>
      </c>
      <c r="Q183" s="161">
        <v>41.078553665527522</v>
      </c>
    </row>
    <row r="184" spans="1:17" s="12" customFormat="1" ht="12.75" customHeight="1">
      <c r="A184" s="382"/>
      <c r="B184" s="376" t="s">
        <v>979</v>
      </c>
      <c r="C184" s="125" t="s">
        <v>963</v>
      </c>
      <c r="D184" s="126">
        <v>20</v>
      </c>
      <c r="E184" s="126">
        <v>1978</v>
      </c>
      <c r="F184" s="127">
        <v>13.175000000000001</v>
      </c>
      <c r="G184" s="127">
        <v>1.346706</v>
      </c>
      <c r="H184" s="127">
        <v>3.2</v>
      </c>
      <c r="I184" s="127">
        <v>8.6282929999999993</v>
      </c>
      <c r="J184" s="128">
        <v>1050.01</v>
      </c>
      <c r="K184" s="127">
        <v>8.6282929999999993</v>
      </c>
      <c r="L184" s="128">
        <v>1050.01</v>
      </c>
      <c r="M184" s="129">
        <v>8.2173436443462432E-3</v>
      </c>
      <c r="N184" s="130">
        <v>67.253000000000014</v>
      </c>
      <c r="O184" s="127">
        <v>0.55264101211321803</v>
      </c>
      <c r="P184" s="130">
        <v>493.04061866077461</v>
      </c>
      <c r="Q184" s="160">
        <v>33.158460726793081</v>
      </c>
    </row>
    <row r="185" spans="1:17" s="12" customFormat="1" ht="12.75" customHeight="1">
      <c r="A185" s="382"/>
      <c r="B185" s="375" t="s">
        <v>195</v>
      </c>
      <c r="C185" s="77" t="s">
        <v>156</v>
      </c>
      <c r="D185" s="78">
        <v>18</v>
      </c>
      <c r="E185" s="78">
        <v>2006</v>
      </c>
      <c r="F185" s="110">
        <v>19.43</v>
      </c>
      <c r="G185" s="110">
        <v>3.08</v>
      </c>
      <c r="H185" s="110">
        <v>0</v>
      </c>
      <c r="I185" s="110">
        <v>16.350000000000001</v>
      </c>
      <c r="J185" s="111">
        <v>1988.27</v>
      </c>
      <c r="K185" s="110">
        <v>12.448406655031762</v>
      </c>
      <c r="L185" s="111">
        <v>1513.81</v>
      </c>
      <c r="M185" s="112">
        <v>8.2232292394896073E-3</v>
      </c>
      <c r="N185" s="113">
        <v>53.845999999999997</v>
      </c>
      <c r="O185" s="110">
        <v>0.44278800162955734</v>
      </c>
      <c r="P185" s="113">
        <v>493.39375436937644</v>
      </c>
      <c r="Q185" s="157">
        <v>26.567280097773441</v>
      </c>
    </row>
    <row r="186" spans="1:17" s="12" customFormat="1" ht="12.75" customHeight="1">
      <c r="A186" s="382"/>
      <c r="B186" s="376" t="s">
        <v>739</v>
      </c>
      <c r="C186" s="79" t="s">
        <v>704</v>
      </c>
      <c r="D186" s="98">
        <v>10</v>
      </c>
      <c r="E186" s="98" t="s">
        <v>703</v>
      </c>
      <c r="F186" s="99">
        <f>SUM(G186+H186+I186)</f>
        <v>7.2880000000000003</v>
      </c>
      <c r="G186" s="99">
        <v>1.1859999999999999</v>
      </c>
      <c r="H186" s="99">
        <v>1.6</v>
      </c>
      <c r="I186" s="99">
        <v>4.5019999999999998</v>
      </c>
      <c r="J186" s="100">
        <v>546.62</v>
      </c>
      <c r="K186" s="99">
        <v>4.5019999999999998</v>
      </c>
      <c r="L186" s="100">
        <v>546.62</v>
      </c>
      <c r="M186" s="101">
        <f>K186/L186</f>
        <v>8.2360689327137682E-3</v>
      </c>
      <c r="N186" s="102">
        <v>51.45</v>
      </c>
      <c r="O186" s="145">
        <f>M186*N186</f>
        <v>0.42374574658812342</v>
      </c>
      <c r="P186" s="103">
        <f>M186*60*1000</f>
        <v>494.16413596282609</v>
      </c>
      <c r="Q186" s="155">
        <f>P186*N186/1000</f>
        <v>25.424744795287403</v>
      </c>
    </row>
    <row r="187" spans="1:17" s="12" customFormat="1" ht="12.75" customHeight="1">
      <c r="A187" s="382"/>
      <c r="B187" s="375" t="s">
        <v>195</v>
      </c>
      <c r="C187" s="77" t="s">
        <v>158</v>
      </c>
      <c r="D187" s="78">
        <v>38</v>
      </c>
      <c r="E187" s="78">
        <v>2004</v>
      </c>
      <c r="F187" s="110">
        <v>25.56</v>
      </c>
      <c r="G187" s="110">
        <v>4.7699999999999996</v>
      </c>
      <c r="H187" s="110">
        <v>1.1399999999999999</v>
      </c>
      <c r="I187" s="110">
        <v>19.649999999999999</v>
      </c>
      <c r="J187" s="111">
        <v>2371.6999999999998</v>
      </c>
      <c r="K187" s="110">
        <v>19.649999999999999</v>
      </c>
      <c r="L187" s="111">
        <v>2371.6999999999998</v>
      </c>
      <c r="M187" s="112">
        <v>8.2851962727157735E-3</v>
      </c>
      <c r="N187" s="113">
        <v>53.845999999999997</v>
      </c>
      <c r="O187" s="110">
        <v>0.44612467850065352</v>
      </c>
      <c r="P187" s="113">
        <v>497.11177636294639</v>
      </c>
      <c r="Q187" s="157">
        <v>26.767480710039209</v>
      </c>
    </row>
    <row r="188" spans="1:17" s="12" customFormat="1" ht="12.75" customHeight="1">
      <c r="A188" s="382"/>
      <c r="B188" s="376" t="s">
        <v>739</v>
      </c>
      <c r="C188" s="79" t="s">
        <v>707</v>
      </c>
      <c r="D188" s="98">
        <v>20</v>
      </c>
      <c r="E188" s="98" t="s">
        <v>703</v>
      </c>
      <c r="F188" s="99">
        <f>SUM(G188+H188+I188)</f>
        <v>14.1</v>
      </c>
      <c r="G188" s="99">
        <v>2.2360000000000002</v>
      </c>
      <c r="H188" s="99">
        <v>3.2</v>
      </c>
      <c r="I188" s="99">
        <v>8.6639999999999997</v>
      </c>
      <c r="J188" s="100">
        <v>1044.42</v>
      </c>
      <c r="K188" s="99">
        <v>8.6639999999999997</v>
      </c>
      <c r="L188" s="100">
        <v>1044.42</v>
      </c>
      <c r="M188" s="101">
        <f>K188/L188</f>
        <v>8.2955132992474281E-3</v>
      </c>
      <c r="N188" s="102">
        <v>51.45</v>
      </c>
      <c r="O188" s="145">
        <f>M188*N188</f>
        <v>0.42680415924628018</v>
      </c>
      <c r="P188" s="103">
        <f>M188*60*1000</f>
        <v>497.73079795484568</v>
      </c>
      <c r="Q188" s="155">
        <f>P188*N188/1000</f>
        <v>25.608249554776812</v>
      </c>
    </row>
    <row r="189" spans="1:17" s="12" customFormat="1" ht="12.75" customHeight="1">
      <c r="A189" s="382"/>
      <c r="B189" s="376" t="s">
        <v>739</v>
      </c>
      <c r="C189" s="79" t="s">
        <v>710</v>
      </c>
      <c r="D189" s="98">
        <v>22</v>
      </c>
      <c r="E189" s="98" t="s">
        <v>703</v>
      </c>
      <c r="F189" s="99">
        <f>SUM(G189+H189+I189)</f>
        <v>15.157</v>
      </c>
      <c r="G189" s="99">
        <v>1.7090000000000001</v>
      </c>
      <c r="H189" s="99">
        <v>3.52</v>
      </c>
      <c r="I189" s="99">
        <v>9.9280000000000008</v>
      </c>
      <c r="J189" s="100">
        <v>1191.8399999999999</v>
      </c>
      <c r="K189" s="99">
        <v>9.9280000000000008</v>
      </c>
      <c r="L189" s="100">
        <v>1191.8399999999999</v>
      </c>
      <c r="M189" s="101">
        <f>K189/L189</f>
        <v>8.3299771781447183E-3</v>
      </c>
      <c r="N189" s="102">
        <v>51.45</v>
      </c>
      <c r="O189" s="145">
        <f>M189*N189</f>
        <v>0.42857732581554581</v>
      </c>
      <c r="P189" s="103">
        <f>M189*60*1000</f>
        <v>499.79863068868309</v>
      </c>
      <c r="Q189" s="155">
        <f>P189*N189/1000</f>
        <v>25.714639548932748</v>
      </c>
    </row>
    <row r="190" spans="1:17" s="12" customFormat="1" ht="12.75" customHeight="1">
      <c r="A190" s="382"/>
      <c r="B190" s="375" t="s">
        <v>347</v>
      </c>
      <c r="C190" s="79" t="s">
        <v>313</v>
      </c>
      <c r="D190" s="98">
        <v>30</v>
      </c>
      <c r="E190" s="98" t="s">
        <v>98</v>
      </c>
      <c r="F190" s="99">
        <v>20.3</v>
      </c>
      <c r="G190" s="99">
        <v>2.2029999999999998</v>
      </c>
      <c r="H190" s="99">
        <v>4.8</v>
      </c>
      <c r="I190" s="99">
        <v>13.297000000000001</v>
      </c>
      <c r="J190" s="100">
        <v>1592.21</v>
      </c>
      <c r="K190" s="99">
        <f>+I190</f>
        <v>13.297000000000001</v>
      </c>
      <c r="L190" s="100">
        <f>+J190</f>
        <v>1592.21</v>
      </c>
      <c r="M190" s="101">
        <f>K190/L190</f>
        <v>8.3512853204037157E-3</v>
      </c>
      <c r="N190" s="102">
        <v>73.400000000000006</v>
      </c>
      <c r="O190" s="145">
        <f>M190*N190</f>
        <v>0.61298434251763279</v>
      </c>
      <c r="P190" s="103">
        <f>M190*60*1000</f>
        <v>501.07711922422294</v>
      </c>
      <c r="Q190" s="155">
        <f>P190*N190/1000</f>
        <v>36.779060551057967</v>
      </c>
    </row>
    <row r="191" spans="1:17" s="12" customFormat="1" ht="12.75" customHeight="1">
      <c r="A191" s="382"/>
      <c r="B191" s="375" t="s">
        <v>832</v>
      </c>
      <c r="C191" s="89" t="s">
        <v>801</v>
      </c>
      <c r="D191" s="87">
        <v>25</v>
      </c>
      <c r="E191" s="87">
        <v>1978</v>
      </c>
      <c r="F191" s="88">
        <v>14.214</v>
      </c>
      <c r="G191" s="88">
        <v>2.3309039999999999</v>
      </c>
      <c r="H191" s="88">
        <v>1</v>
      </c>
      <c r="I191" s="88">
        <v>10.883096</v>
      </c>
      <c r="J191" s="90">
        <v>1284.25</v>
      </c>
      <c r="K191" s="88">
        <v>10.883096</v>
      </c>
      <c r="L191" s="90">
        <v>1284.25</v>
      </c>
      <c r="M191" s="91">
        <v>8.4742814872493678E-3</v>
      </c>
      <c r="N191" s="92">
        <v>75.428000000000011</v>
      </c>
      <c r="O191" s="88">
        <v>0.63919810402024546</v>
      </c>
      <c r="P191" s="92">
        <v>508.45688923496203</v>
      </c>
      <c r="Q191" s="159">
        <v>38.351886241214721</v>
      </c>
    </row>
    <row r="192" spans="1:17" s="12" customFormat="1" ht="12.75" customHeight="1">
      <c r="A192" s="382"/>
      <c r="B192" s="375" t="s">
        <v>347</v>
      </c>
      <c r="C192" s="79" t="s">
        <v>314</v>
      </c>
      <c r="D192" s="98">
        <v>20</v>
      </c>
      <c r="E192" s="98" t="s">
        <v>98</v>
      </c>
      <c r="F192" s="99">
        <v>14.001000000000001</v>
      </c>
      <c r="G192" s="99">
        <v>1.843</v>
      </c>
      <c r="H192" s="99">
        <v>3.2010000000000001</v>
      </c>
      <c r="I192" s="99">
        <v>8.9570000000000007</v>
      </c>
      <c r="J192" s="100">
        <v>1054.0899999999999</v>
      </c>
      <c r="K192" s="99">
        <f>+I192</f>
        <v>8.9570000000000007</v>
      </c>
      <c r="L192" s="100">
        <f>+J192</f>
        <v>1054.0899999999999</v>
      </c>
      <c r="M192" s="101">
        <f>K192/L192</f>
        <v>8.4973768843267673E-3</v>
      </c>
      <c r="N192" s="102">
        <v>73.400000000000006</v>
      </c>
      <c r="O192" s="145">
        <f>M192*N192</f>
        <v>0.62370746330958482</v>
      </c>
      <c r="P192" s="103">
        <f>M192*60*1000</f>
        <v>509.84261305960598</v>
      </c>
      <c r="Q192" s="155">
        <f>P192*N192/1000</f>
        <v>37.422447798575085</v>
      </c>
    </row>
    <row r="193" spans="1:17" s="12" customFormat="1" ht="12.75" customHeight="1">
      <c r="A193" s="382"/>
      <c r="B193" s="376" t="s">
        <v>739</v>
      </c>
      <c r="C193" s="79" t="s">
        <v>702</v>
      </c>
      <c r="D193" s="98">
        <v>10</v>
      </c>
      <c r="E193" s="98" t="s">
        <v>703</v>
      </c>
      <c r="F193" s="99">
        <f>SUM(G193+H193+I193)</f>
        <v>9.0060000000000002</v>
      </c>
      <c r="G193" s="99">
        <v>1.581</v>
      </c>
      <c r="H193" s="99">
        <v>1.6</v>
      </c>
      <c r="I193" s="99">
        <v>5.8250000000000002</v>
      </c>
      <c r="J193" s="100">
        <v>684.27</v>
      </c>
      <c r="K193" s="99">
        <v>5.8250000000000002</v>
      </c>
      <c r="L193" s="100">
        <v>684.27</v>
      </c>
      <c r="M193" s="101">
        <f>K193/L193</f>
        <v>8.5127215865082508E-3</v>
      </c>
      <c r="N193" s="102">
        <v>51.45</v>
      </c>
      <c r="O193" s="145">
        <f>M193*N193</f>
        <v>0.43797952562584952</v>
      </c>
      <c r="P193" s="103">
        <f>M193*60*1000</f>
        <v>510.763295190495</v>
      </c>
      <c r="Q193" s="155">
        <f>P193*N193/1000</f>
        <v>26.27877153755097</v>
      </c>
    </row>
    <row r="194" spans="1:17" s="12" customFormat="1" ht="12.75" customHeight="1">
      <c r="A194" s="382"/>
      <c r="B194" s="375" t="s">
        <v>857</v>
      </c>
      <c r="C194" s="89" t="s">
        <v>840</v>
      </c>
      <c r="D194" s="87">
        <v>21</v>
      </c>
      <c r="E194" s="87">
        <v>2000</v>
      </c>
      <c r="F194" s="88">
        <v>14.532</v>
      </c>
      <c r="G194" s="88">
        <v>2.9100959999999998</v>
      </c>
      <c r="H194" s="88">
        <v>2.1813989999999999</v>
      </c>
      <c r="I194" s="88">
        <v>9.4404979999999998</v>
      </c>
      <c r="J194" s="90">
        <v>1105.27</v>
      </c>
      <c r="K194" s="88">
        <v>9.4404979999999998</v>
      </c>
      <c r="L194" s="90">
        <v>1105.27</v>
      </c>
      <c r="M194" s="91">
        <v>8.5413500773566641E-3</v>
      </c>
      <c r="N194" s="92">
        <v>78.588999999999999</v>
      </c>
      <c r="O194" s="88">
        <v>0.67125616122938292</v>
      </c>
      <c r="P194" s="92">
        <v>512.48100464139986</v>
      </c>
      <c r="Q194" s="159">
        <v>40.275369673762974</v>
      </c>
    </row>
    <row r="195" spans="1:17" s="12" customFormat="1" ht="12.75" customHeight="1">
      <c r="A195" s="382"/>
      <c r="B195" s="375" t="s">
        <v>541</v>
      </c>
      <c r="C195" s="79" t="s">
        <v>511</v>
      </c>
      <c r="D195" s="98">
        <v>20</v>
      </c>
      <c r="E195" s="98">
        <v>1979</v>
      </c>
      <c r="F195" s="99">
        <v>12.702999999999999</v>
      </c>
      <c r="G195" s="99">
        <v>1.286</v>
      </c>
      <c r="H195" s="99">
        <v>3.1680000000000001</v>
      </c>
      <c r="I195" s="99">
        <v>8.2490000000000006</v>
      </c>
      <c r="J195" s="100">
        <v>960.93</v>
      </c>
      <c r="K195" s="99">
        <v>8.2490000000000006</v>
      </c>
      <c r="L195" s="100">
        <v>960.93</v>
      </c>
      <c r="M195" s="101">
        <f>K195/L195</f>
        <v>8.584392203386304E-3</v>
      </c>
      <c r="N195" s="102">
        <v>70.741</v>
      </c>
      <c r="O195" s="145">
        <f>M195*N195</f>
        <v>0.60726848885975049</v>
      </c>
      <c r="P195" s="103">
        <f>M195*60*1000</f>
        <v>515.06353220317828</v>
      </c>
      <c r="Q195" s="155">
        <f>P195*N195/1000</f>
        <v>36.436109331585037</v>
      </c>
    </row>
    <row r="196" spans="1:17" s="12" customFormat="1" ht="12.75" customHeight="1">
      <c r="A196" s="382"/>
      <c r="B196" s="376" t="s">
        <v>739</v>
      </c>
      <c r="C196" s="79" t="s">
        <v>708</v>
      </c>
      <c r="D196" s="98">
        <v>22</v>
      </c>
      <c r="E196" s="98" t="s">
        <v>703</v>
      </c>
      <c r="F196" s="99">
        <f>SUM(G196+H196+I196)</f>
        <v>15.856999999999999</v>
      </c>
      <c r="G196" s="99">
        <v>1.8440000000000001</v>
      </c>
      <c r="H196" s="99">
        <v>3.52</v>
      </c>
      <c r="I196" s="99">
        <v>10.493</v>
      </c>
      <c r="J196" s="100">
        <v>1210.95</v>
      </c>
      <c r="K196" s="99">
        <v>10.493</v>
      </c>
      <c r="L196" s="100">
        <v>1210.95</v>
      </c>
      <c r="M196" s="101">
        <f>K196/L196</f>
        <v>8.6650976506048964E-3</v>
      </c>
      <c r="N196" s="102">
        <v>51.45</v>
      </c>
      <c r="O196" s="145">
        <f>M196*N196</f>
        <v>0.44581927412362193</v>
      </c>
      <c r="P196" s="103">
        <f>M196*60*1000</f>
        <v>519.9058590362938</v>
      </c>
      <c r="Q196" s="155">
        <f>P196*N196/1000</f>
        <v>26.749156447417317</v>
      </c>
    </row>
    <row r="197" spans="1:17" s="12" customFormat="1" ht="12.75" customHeight="1">
      <c r="A197" s="382"/>
      <c r="B197" s="375" t="s">
        <v>84</v>
      </c>
      <c r="C197" s="79" t="s">
        <v>73</v>
      </c>
      <c r="D197" s="98">
        <v>12</v>
      </c>
      <c r="E197" s="98">
        <v>1961</v>
      </c>
      <c r="F197" s="99">
        <v>7.7</v>
      </c>
      <c r="G197" s="99">
        <v>0.91800000000000004</v>
      </c>
      <c r="H197" s="99">
        <v>1.92</v>
      </c>
      <c r="I197" s="99">
        <v>4.8600000000000003</v>
      </c>
      <c r="J197" s="100">
        <v>555</v>
      </c>
      <c r="K197" s="99">
        <v>4.8600000000000003</v>
      </c>
      <c r="L197" s="100">
        <v>555</v>
      </c>
      <c r="M197" s="101">
        <f>K197/L197</f>
        <v>8.7567567567567572E-3</v>
      </c>
      <c r="N197" s="102">
        <v>48.94</v>
      </c>
      <c r="O197" s="145">
        <f>M197*N197</f>
        <v>0.42855567567567565</v>
      </c>
      <c r="P197" s="103">
        <f>M197*60*1000</f>
        <v>525.40540540540553</v>
      </c>
      <c r="Q197" s="155">
        <f>P197*N197/1000</f>
        <v>25.713340540540546</v>
      </c>
    </row>
    <row r="198" spans="1:17" s="12" customFormat="1" ht="12.75" customHeight="1">
      <c r="A198" s="382"/>
      <c r="B198" s="375" t="s">
        <v>798</v>
      </c>
      <c r="C198" s="86" t="s">
        <v>750</v>
      </c>
      <c r="D198" s="87">
        <v>28</v>
      </c>
      <c r="E198" s="87">
        <v>2001</v>
      </c>
      <c r="F198" s="88">
        <v>32.152999999999999</v>
      </c>
      <c r="G198" s="88">
        <v>5.9359339999999996</v>
      </c>
      <c r="H198" s="88">
        <v>4.8</v>
      </c>
      <c r="I198" s="88">
        <v>21.417068</v>
      </c>
      <c r="J198" s="90">
        <v>2440.5300000000002</v>
      </c>
      <c r="K198" s="88">
        <v>21.417068</v>
      </c>
      <c r="L198" s="90">
        <v>2440.5300000000002</v>
      </c>
      <c r="M198" s="91">
        <v>8.7755807140252311E-3</v>
      </c>
      <c r="N198" s="92">
        <v>68.997</v>
      </c>
      <c r="O198" s="88">
        <v>0.60548874252559892</v>
      </c>
      <c r="P198" s="92">
        <v>526.53484284151386</v>
      </c>
      <c r="Q198" s="159">
        <v>36.329324551535933</v>
      </c>
    </row>
    <row r="199" spans="1:17" s="12" customFormat="1" ht="12.75" customHeight="1">
      <c r="A199" s="382"/>
      <c r="B199" s="376" t="s">
        <v>739</v>
      </c>
      <c r="C199" s="79" t="s">
        <v>705</v>
      </c>
      <c r="D199" s="98">
        <v>22</v>
      </c>
      <c r="E199" s="98" t="s">
        <v>703</v>
      </c>
      <c r="F199" s="99">
        <f>SUM(G199+H199+I199)</f>
        <v>16.18</v>
      </c>
      <c r="G199" s="99">
        <v>2.1269999999999998</v>
      </c>
      <c r="H199" s="99">
        <v>3.52</v>
      </c>
      <c r="I199" s="99">
        <v>10.532999999999999</v>
      </c>
      <c r="J199" s="100">
        <v>1195.3399999999999</v>
      </c>
      <c r="K199" s="99">
        <v>10.532999999999999</v>
      </c>
      <c r="L199" s="100">
        <v>1195.3399999999999</v>
      </c>
      <c r="M199" s="101">
        <f>K199/L199</f>
        <v>8.8117188415011635E-3</v>
      </c>
      <c r="N199" s="102">
        <v>51.45</v>
      </c>
      <c r="O199" s="145">
        <f>M199*N199</f>
        <v>0.4533629343952349</v>
      </c>
      <c r="P199" s="103">
        <f>M199*60*1000</f>
        <v>528.70313049006984</v>
      </c>
      <c r="Q199" s="155">
        <f>P199*N199/1000</f>
        <v>27.201776063714096</v>
      </c>
    </row>
    <row r="200" spans="1:17" s="12" customFormat="1" ht="12.75" customHeight="1">
      <c r="A200" s="382"/>
      <c r="B200" s="375" t="s">
        <v>907</v>
      </c>
      <c r="C200" s="104" t="s">
        <v>925</v>
      </c>
      <c r="D200" s="105">
        <v>18</v>
      </c>
      <c r="E200" s="105">
        <v>1989</v>
      </c>
      <c r="F200" s="106">
        <v>9.2210000000000001</v>
      </c>
      <c r="G200" s="106">
        <v>0.95390399999999997</v>
      </c>
      <c r="H200" s="106">
        <v>0</v>
      </c>
      <c r="I200" s="106">
        <v>8.2670959999999987</v>
      </c>
      <c r="J200" s="107">
        <v>937.87</v>
      </c>
      <c r="K200" s="106">
        <v>8.2670959999999987</v>
      </c>
      <c r="L200" s="107">
        <v>937.87</v>
      </c>
      <c r="M200" s="108">
        <v>8.8147568426327726E-3</v>
      </c>
      <c r="N200" s="109">
        <v>79.679000000000002</v>
      </c>
      <c r="O200" s="106">
        <v>0.70235101046413673</v>
      </c>
      <c r="P200" s="109">
        <v>528.88541055796634</v>
      </c>
      <c r="Q200" s="156">
        <v>42.141060627848198</v>
      </c>
    </row>
    <row r="201" spans="1:17" s="12" customFormat="1" ht="12.75" customHeight="1">
      <c r="A201" s="382"/>
      <c r="B201" s="376" t="s">
        <v>349</v>
      </c>
      <c r="C201" s="83" t="s">
        <v>357</v>
      </c>
      <c r="D201" s="81">
        <v>17</v>
      </c>
      <c r="E201" s="82">
        <v>2009</v>
      </c>
      <c r="F201" s="121">
        <v>18.149999999999999</v>
      </c>
      <c r="G201" s="121">
        <v>0</v>
      </c>
      <c r="H201" s="121">
        <v>5.2451999999999996</v>
      </c>
      <c r="I201" s="121">
        <v>12.908799999999999</v>
      </c>
      <c r="J201" s="122">
        <v>1463.65</v>
      </c>
      <c r="K201" s="121">
        <v>12.908799999999999</v>
      </c>
      <c r="L201" s="122">
        <v>1463.65</v>
      </c>
      <c r="M201" s="101">
        <f>K201/L201</f>
        <v>8.8195948484951995E-3</v>
      </c>
      <c r="N201" s="123">
        <v>58.9</v>
      </c>
      <c r="O201" s="145">
        <f>M201*N201</f>
        <v>0.51947413657636721</v>
      </c>
      <c r="P201" s="103">
        <f>M201*60*1000</f>
        <v>529.17569090971199</v>
      </c>
      <c r="Q201" s="155">
        <f>P201*N201/1000</f>
        <v>31.168448194582037</v>
      </c>
    </row>
    <row r="202" spans="1:17" s="12" customFormat="1" ht="12.75" customHeight="1">
      <c r="A202" s="382"/>
      <c r="B202" s="376" t="s">
        <v>979</v>
      </c>
      <c r="C202" s="125" t="s">
        <v>966</v>
      </c>
      <c r="D202" s="126">
        <v>13</v>
      </c>
      <c r="E202" s="126">
        <v>1962</v>
      </c>
      <c r="F202" s="127">
        <v>8.6660000000000004</v>
      </c>
      <c r="G202" s="127">
        <v>0.94610099999999997</v>
      </c>
      <c r="H202" s="127">
        <v>2.56</v>
      </c>
      <c r="I202" s="127">
        <v>5.1598990000000002</v>
      </c>
      <c r="J202" s="128">
        <v>583.82000000000005</v>
      </c>
      <c r="K202" s="127">
        <v>5.1598990000000002</v>
      </c>
      <c r="L202" s="128">
        <v>583.82000000000005</v>
      </c>
      <c r="M202" s="129">
        <v>8.8381675858997637E-3</v>
      </c>
      <c r="N202" s="130">
        <v>67.253000000000014</v>
      </c>
      <c r="O202" s="127">
        <v>0.59439328465451691</v>
      </c>
      <c r="P202" s="130">
        <v>530.29005515398592</v>
      </c>
      <c r="Q202" s="160">
        <v>35.663597079271021</v>
      </c>
    </row>
    <row r="203" spans="1:17" s="12" customFormat="1" ht="12.75" customHeight="1">
      <c r="A203" s="382"/>
      <c r="B203" s="375" t="s">
        <v>195</v>
      </c>
      <c r="C203" s="77" t="s">
        <v>163</v>
      </c>
      <c r="D203" s="78">
        <v>72</v>
      </c>
      <c r="E203" s="78">
        <v>2005</v>
      </c>
      <c r="F203" s="110">
        <v>63.75</v>
      </c>
      <c r="G203" s="110">
        <v>14.08</v>
      </c>
      <c r="H203" s="110">
        <v>2.21</v>
      </c>
      <c r="I203" s="110">
        <v>47.46</v>
      </c>
      <c r="J203" s="111">
        <v>5346.48</v>
      </c>
      <c r="K203" s="110">
        <v>47.491246577187241</v>
      </c>
      <c r="L203" s="111">
        <v>5350</v>
      </c>
      <c r="M203" s="112">
        <v>8.8768685191004185E-3</v>
      </c>
      <c r="N203" s="113">
        <v>53.845999999999997</v>
      </c>
      <c r="O203" s="110">
        <v>0.47798386227948109</v>
      </c>
      <c r="P203" s="113">
        <v>532.61211114602509</v>
      </c>
      <c r="Q203" s="157">
        <v>28.679031736768867</v>
      </c>
    </row>
    <row r="204" spans="1:17" s="12" customFormat="1" ht="12.75" customHeight="1">
      <c r="A204" s="382"/>
      <c r="B204" s="375" t="s">
        <v>83</v>
      </c>
      <c r="C204" s="124" t="s">
        <v>56</v>
      </c>
      <c r="D204" s="98">
        <v>10</v>
      </c>
      <c r="E204" s="98">
        <v>1961</v>
      </c>
      <c r="F204" s="99">
        <f>+G204+H204+I204</f>
        <v>6.2440009999999999</v>
      </c>
      <c r="G204" s="99">
        <v>0.64760799999999996</v>
      </c>
      <c r="H204" s="99">
        <v>1.6</v>
      </c>
      <c r="I204" s="99">
        <v>3.9963929999999999</v>
      </c>
      <c r="J204" s="100">
        <v>445.52</v>
      </c>
      <c r="K204" s="99">
        <f>+I204</f>
        <v>3.9963929999999999</v>
      </c>
      <c r="L204" s="100">
        <v>445.52</v>
      </c>
      <c r="M204" s="101">
        <f>K204/L204</f>
        <v>8.9701764230562045E-3</v>
      </c>
      <c r="N204" s="102">
        <v>90.6</v>
      </c>
      <c r="O204" s="145">
        <f>M204*N204</f>
        <v>0.81269798392889203</v>
      </c>
      <c r="P204" s="103">
        <f>M204*60*1000</f>
        <v>538.21058538337229</v>
      </c>
      <c r="Q204" s="155">
        <f>P204*N204/1000</f>
        <v>48.761879035733521</v>
      </c>
    </row>
    <row r="205" spans="1:17" s="12" customFormat="1" ht="12.75" customHeight="1">
      <c r="A205" s="382"/>
      <c r="B205" s="375" t="s">
        <v>195</v>
      </c>
      <c r="C205" s="77" t="s">
        <v>164</v>
      </c>
      <c r="D205" s="78">
        <v>39</v>
      </c>
      <c r="E205" s="78">
        <v>2007</v>
      </c>
      <c r="F205" s="110">
        <v>28.32</v>
      </c>
      <c r="G205" s="110">
        <v>6.94</v>
      </c>
      <c r="H205" s="110">
        <v>0.02</v>
      </c>
      <c r="I205" s="110">
        <v>21.36</v>
      </c>
      <c r="J205" s="111">
        <v>2368.7800000000002</v>
      </c>
      <c r="K205" s="110">
        <v>21.36</v>
      </c>
      <c r="L205" s="111">
        <v>2368.7800000000002</v>
      </c>
      <c r="M205" s="112">
        <v>9.0173000447487731E-3</v>
      </c>
      <c r="N205" s="113">
        <v>53.845999999999997</v>
      </c>
      <c r="O205" s="110">
        <v>0.48554553820954238</v>
      </c>
      <c r="P205" s="113">
        <v>541.03800268492637</v>
      </c>
      <c r="Q205" s="157">
        <v>29.132732292572541</v>
      </c>
    </row>
    <row r="206" spans="1:17" s="12" customFormat="1" ht="12.75" customHeight="1">
      <c r="A206" s="382"/>
      <c r="B206" s="375" t="s">
        <v>83</v>
      </c>
      <c r="C206" s="124" t="s">
        <v>57</v>
      </c>
      <c r="D206" s="98">
        <v>10</v>
      </c>
      <c r="E206" s="98">
        <v>1961</v>
      </c>
      <c r="F206" s="99">
        <f>+G206+H206+I206</f>
        <v>6.3640000000000008</v>
      </c>
      <c r="G206" s="99">
        <v>0.74073</v>
      </c>
      <c r="H206" s="99">
        <v>1.6</v>
      </c>
      <c r="I206" s="99">
        <v>4.0232700000000001</v>
      </c>
      <c r="J206" s="100">
        <v>442.2</v>
      </c>
      <c r="K206" s="99">
        <f>+I206</f>
        <v>4.0232700000000001</v>
      </c>
      <c r="L206" s="100">
        <v>442.2</v>
      </c>
      <c r="M206" s="101">
        <f>K206/L206</f>
        <v>9.0983039348710992E-3</v>
      </c>
      <c r="N206" s="102">
        <v>90.6</v>
      </c>
      <c r="O206" s="145">
        <f>M206*N206</f>
        <v>0.8243063364993215</v>
      </c>
      <c r="P206" s="103">
        <f>M206*60*1000</f>
        <v>545.89823609226596</v>
      </c>
      <c r="Q206" s="155">
        <f>P206*N206/1000</f>
        <v>49.458380189959293</v>
      </c>
    </row>
    <row r="207" spans="1:17" s="12" customFormat="1" ht="12.75" customHeight="1">
      <c r="A207" s="382"/>
      <c r="B207" s="376" t="s">
        <v>476</v>
      </c>
      <c r="C207" s="79" t="s">
        <v>443</v>
      </c>
      <c r="D207" s="98">
        <v>45</v>
      </c>
      <c r="E207" s="98">
        <v>1973</v>
      </c>
      <c r="F207" s="99"/>
      <c r="G207" s="99">
        <v>3.4790000000000001</v>
      </c>
      <c r="H207" s="99">
        <v>7.2</v>
      </c>
      <c r="I207" s="99">
        <v>17.256</v>
      </c>
      <c r="J207" s="100">
        <v>1892.31</v>
      </c>
      <c r="K207" s="99">
        <f>I207</f>
        <v>17.256</v>
      </c>
      <c r="L207" s="100">
        <f>J207</f>
        <v>1892.31</v>
      </c>
      <c r="M207" s="101">
        <f>K207/L207</f>
        <v>9.1190132694960128E-3</v>
      </c>
      <c r="N207" s="102">
        <v>57.116</v>
      </c>
      <c r="O207" s="145">
        <f>M207*N207</f>
        <v>0.52084156190053421</v>
      </c>
      <c r="P207" s="103">
        <f>M207*60*1000</f>
        <v>547.14079616976073</v>
      </c>
      <c r="Q207" s="155">
        <f>P207*N207/1000</f>
        <v>31.250493714032054</v>
      </c>
    </row>
    <row r="208" spans="1:17" s="12" customFormat="1" ht="12.75" customHeight="1">
      <c r="A208" s="382"/>
      <c r="B208" s="375" t="s">
        <v>507</v>
      </c>
      <c r="C208" s="79" t="s">
        <v>480</v>
      </c>
      <c r="D208" s="98">
        <v>24</v>
      </c>
      <c r="E208" s="98">
        <v>1963</v>
      </c>
      <c r="F208" s="99">
        <f>SUM(G208+H208+I208)</f>
        <v>14.28</v>
      </c>
      <c r="G208" s="99">
        <v>0.9</v>
      </c>
      <c r="H208" s="99">
        <v>3.68</v>
      </c>
      <c r="I208" s="99">
        <v>9.6999999999999993</v>
      </c>
      <c r="J208" s="100">
        <v>1072.29</v>
      </c>
      <c r="K208" s="99">
        <v>8.1999999999999993</v>
      </c>
      <c r="L208" s="100">
        <v>893.79</v>
      </c>
      <c r="M208" s="101">
        <f>K208/L208</f>
        <v>9.1744145716555342E-3</v>
      </c>
      <c r="N208" s="102">
        <v>55.4</v>
      </c>
      <c r="O208" s="145">
        <f>M208*N208</f>
        <v>0.50826256726971664</v>
      </c>
      <c r="P208" s="103">
        <f>M208*60*1000</f>
        <v>550.46487429933211</v>
      </c>
      <c r="Q208" s="155">
        <f>P208*N208/1000</f>
        <v>30.495754036183001</v>
      </c>
    </row>
    <row r="209" spans="1:17" s="12" customFormat="1" ht="12.75" customHeight="1">
      <c r="A209" s="382"/>
      <c r="B209" s="375" t="s">
        <v>798</v>
      </c>
      <c r="C209" s="86" t="s">
        <v>751</v>
      </c>
      <c r="D209" s="87">
        <v>46</v>
      </c>
      <c r="E209" s="87">
        <v>2001</v>
      </c>
      <c r="F209" s="88">
        <v>44.420999999999999</v>
      </c>
      <c r="G209" s="88">
        <v>7.9534950000000002</v>
      </c>
      <c r="H209" s="88">
        <v>7.28</v>
      </c>
      <c r="I209" s="88">
        <v>29.1875</v>
      </c>
      <c r="J209" s="90">
        <v>3175.32</v>
      </c>
      <c r="K209" s="88">
        <v>29.1875</v>
      </c>
      <c r="L209" s="90">
        <v>3175.32</v>
      </c>
      <c r="M209" s="91">
        <v>9.1919869493468365E-3</v>
      </c>
      <c r="N209" s="92">
        <v>68.997</v>
      </c>
      <c r="O209" s="88">
        <v>0.63421952354408373</v>
      </c>
      <c r="P209" s="92">
        <v>551.51921696081024</v>
      </c>
      <c r="Q209" s="159">
        <v>38.053171412645021</v>
      </c>
    </row>
    <row r="210" spans="1:17" s="12" customFormat="1" ht="12.75" customHeight="1">
      <c r="A210" s="382"/>
      <c r="B210" s="375" t="s">
        <v>798</v>
      </c>
      <c r="C210" s="89" t="s">
        <v>752</v>
      </c>
      <c r="D210" s="87">
        <v>60</v>
      </c>
      <c r="E210" s="87">
        <v>1978</v>
      </c>
      <c r="F210" s="88">
        <v>55</v>
      </c>
      <c r="G210" s="88">
        <v>9.5655610000000006</v>
      </c>
      <c r="H210" s="88">
        <v>11.52</v>
      </c>
      <c r="I210" s="88">
        <v>33.914437999999997</v>
      </c>
      <c r="J210" s="90">
        <v>3663.79</v>
      </c>
      <c r="K210" s="88">
        <v>33.914437999999997</v>
      </c>
      <c r="L210" s="90">
        <v>3663.79</v>
      </c>
      <c r="M210" s="91">
        <v>9.2566544479896502E-3</v>
      </c>
      <c r="N210" s="92">
        <v>68.997</v>
      </c>
      <c r="O210" s="88">
        <v>0.63868138694794185</v>
      </c>
      <c r="P210" s="92">
        <v>555.39926687937907</v>
      </c>
      <c r="Q210" s="159">
        <v>38.320883216876517</v>
      </c>
    </row>
    <row r="211" spans="1:17" s="12" customFormat="1" ht="12.75" customHeight="1">
      <c r="A211" s="382"/>
      <c r="B211" s="375" t="s">
        <v>627</v>
      </c>
      <c r="C211" s="79" t="s">
        <v>629</v>
      </c>
      <c r="D211" s="98">
        <v>10</v>
      </c>
      <c r="E211" s="98" t="s">
        <v>98</v>
      </c>
      <c r="F211" s="99">
        <v>3.7080000000000002</v>
      </c>
      <c r="G211" s="99">
        <v>0</v>
      </c>
      <c r="H211" s="99">
        <v>0</v>
      </c>
      <c r="I211" s="99">
        <v>3.7080000000000002</v>
      </c>
      <c r="J211" s="100">
        <v>397.1</v>
      </c>
      <c r="K211" s="99">
        <v>3.7</v>
      </c>
      <c r="L211" s="100">
        <v>397.1</v>
      </c>
      <c r="M211" s="101">
        <f>K211/L211</f>
        <v>9.3175522538403426E-3</v>
      </c>
      <c r="N211" s="102">
        <v>81.099999999999994</v>
      </c>
      <c r="O211" s="145">
        <f>M211*N211</f>
        <v>0.75565348778645169</v>
      </c>
      <c r="P211" s="103">
        <f>M211*60*1000</f>
        <v>559.05313523042059</v>
      </c>
      <c r="Q211" s="155">
        <f>P211*N211/1000</f>
        <v>45.339209267187108</v>
      </c>
    </row>
    <row r="212" spans="1:17" s="12" customFormat="1" ht="12.75" customHeight="1">
      <c r="A212" s="382"/>
      <c r="B212" s="375" t="s">
        <v>832</v>
      </c>
      <c r="C212" s="89" t="s">
        <v>802</v>
      </c>
      <c r="D212" s="87">
        <v>54</v>
      </c>
      <c r="E212" s="87">
        <v>1992</v>
      </c>
      <c r="F212" s="88">
        <v>39.405999999999999</v>
      </c>
      <c r="G212" s="88">
        <v>5.9712839999999998</v>
      </c>
      <c r="H212" s="88">
        <v>8.64</v>
      </c>
      <c r="I212" s="88">
        <v>24.794719000000001</v>
      </c>
      <c r="J212" s="90">
        <v>2632.94</v>
      </c>
      <c r="K212" s="88">
        <v>24.794719000000001</v>
      </c>
      <c r="L212" s="90">
        <v>2632.94</v>
      </c>
      <c r="M212" s="91">
        <v>9.4171226841477593E-3</v>
      </c>
      <c r="N212" s="92">
        <v>75.428000000000011</v>
      </c>
      <c r="O212" s="88">
        <v>0.71031472981989729</v>
      </c>
      <c r="P212" s="92">
        <v>565.02736104886549</v>
      </c>
      <c r="Q212" s="159">
        <v>42.618883789193831</v>
      </c>
    </row>
    <row r="213" spans="1:17" s="12" customFormat="1" ht="12.75" customHeight="1">
      <c r="A213" s="382"/>
      <c r="B213" s="376" t="s">
        <v>476</v>
      </c>
      <c r="C213" s="79" t="s">
        <v>444</v>
      </c>
      <c r="D213" s="98">
        <v>32</v>
      </c>
      <c r="E213" s="98">
        <v>1961</v>
      </c>
      <c r="F213" s="99"/>
      <c r="G213" s="99">
        <v>1.423</v>
      </c>
      <c r="H213" s="99">
        <v>4.9859999999999998</v>
      </c>
      <c r="I213" s="99">
        <v>11.451000000000001</v>
      </c>
      <c r="J213" s="100">
        <v>1204.29</v>
      </c>
      <c r="K213" s="99">
        <f>I213</f>
        <v>11.451000000000001</v>
      </c>
      <c r="L213" s="100">
        <f>J213</f>
        <v>1204.29</v>
      </c>
      <c r="M213" s="101">
        <f>K213/L213</f>
        <v>9.5085070871633922E-3</v>
      </c>
      <c r="N213" s="102">
        <v>57.116</v>
      </c>
      <c r="O213" s="145">
        <f>M213*N213</f>
        <v>0.5430878907904243</v>
      </c>
      <c r="P213" s="103">
        <f>M213*60*1000</f>
        <v>570.51042522980356</v>
      </c>
      <c r="Q213" s="155">
        <f>P213*N213/1000</f>
        <v>32.585273447425465</v>
      </c>
    </row>
    <row r="214" spans="1:17" s="12" customFormat="1" ht="12.75" customHeight="1">
      <c r="A214" s="382"/>
      <c r="B214" s="375" t="s">
        <v>832</v>
      </c>
      <c r="C214" s="89" t="s">
        <v>803</v>
      </c>
      <c r="D214" s="87">
        <v>44</v>
      </c>
      <c r="E214" s="87">
        <v>2004</v>
      </c>
      <c r="F214" s="88">
        <v>20.47</v>
      </c>
      <c r="G214" s="88">
        <v>2.04</v>
      </c>
      <c r="H214" s="88">
        <v>3.52</v>
      </c>
      <c r="I214" s="88">
        <v>14.910002</v>
      </c>
      <c r="J214" s="90">
        <v>1548.41</v>
      </c>
      <c r="K214" s="88">
        <v>14.910002</v>
      </c>
      <c r="L214" s="90">
        <v>1548.41</v>
      </c>
      <c r="M214" s="91">
        <v>9.6292338592491658E-3</v>
      </c>
      <c r="N214" s="92">
        <v>75.428000000000011</v>
      </c>
      <c r="O214" s="88">
        <v>0.72631385153544614</v>
      </c>
      <c r="P214" s="92">
        <v>577.75403155494996</v>
      </c>
      <c r="Q214" s="159">
        <v>43.578831092126769</v>
      </c>
    </row>
    <row r="215" spans="1:17" s="12" customFormat="1" ht="12.75" customHeight="1">
      <c r="A215" s="382"/>
      <c r="B215" s="375" t="s">
        <v>347</v>
      </c>
      <c r="C215" s="79" t="s">
        <v>315</v>
      </c>
      <c r="D215" s="98">
        <v>20</v>
      </c>
      <c r="E215" s="98">
        <v>2011</v>
      </c>
      <c r="F215" s="99">
        <v>13.749000000000001</v>
      </c>
      <c r="G215" s="99">
        <v>2.0910000000000002</v>
      </c>
      <c r="H215" s="99">
        <v>0.93500000000000005</v>
      </c>
      <c r="I215" s="99">
        <v>10.723000000000001</v>
      </c>
      <c r="J215" s="100">
        <v>1113.22</v>
      </c>
      <c r="K215" s="99">
        <f>+I215</f>
        <v>10.723000000000001</v>
      </c>
      <c r="L215" s="100">
        <f>+J215</f>
        <v>1113.22</v>
      </c>
      <c r="M215" s="101">
        <f>K215/L215</f>
        <v>9.6324176712599494E-3</v>
      </c>
      <c r="N215" s="102">
        <v>73.400000000000006</v>
      </c>
      <c r="O215" s="145">
        <f>M215*N215</f>
        <v>0.70701945707048031</v>
      </c>
      <c r="P215" s="103">
        <f>M215*60*1000</f>
        <v>577.94506027559703</v>
      </c>
      <c r="Q215" s="155">
        <f>P215*N215/1000</f>
        <v>42.421167424228827</v>
      </c>
    </row>
    <row r="216" spans="1:17" s="12" customFormat="1" ht="12.75" customHeight="1">
      <c r="A216" s="382"/>
      <c r="B216" s="375" t="s">
        <v>958</v>
      </c>
      <c r="C216" s="144" t="s">
        <v>937</v>
      </c>
      <c r="D216" s="139">
        <v>20</v>
      </c>
      <c r="E216" s="140">
        <v>1975</v>
      </c>
      <c r="F216" s="127">
        <v>15.590999999999999</v>
      </c>
      <c r="G216" s="127">
        <v>1.4279999999999999</v>
      </c>
      <c r="H216" s="127">
        <v>3.2</v>
      </c>
      <c r="I216" s="127">
        <v>10.962999999999999</v>
      </c>
      <c r="J216" s="128">
        <v>1127.03</v>
      </c>
      <c r="K216" s="127">
        <v>10.962999999999999</v>
      </c>
      <c r="L216" s="128">
        <v>1127.03</v>
      </c>
      <c r="M216" s="129">
        <v>9.7273364506712326E-3</v>
      </c>
      <c r="N216" s="130">
        <v>61.040000000000006</v>
      </c>
      <c r="O216" s="127">
        <v>0.59375661694897208</v>
      </c>
      <c r="P216" s="130">
        <v>583.64018704027399</v>
      </c>
      <c r="Q216" s="160">
        <v>35.625397016938322</v>
      </c>
    </row>
    <row r="217" spans="1:17" s="12" customFormat="1" ht="12.75" customHeight="1">
      <c r="A217" s="382"/>
      <c r="B217" s="375" t="s">
        <v>857</v>
      </c>
      <c r="C217" s="89" t="s">
        <v>841</v>
      </c>
      <c r="D217" s="87">
        <v>36</v>
      </c>
      <c r="E217" s="87">
        <v>1984</v>
      </c>
      <c r="F217" s="88">
        <v>34.216999999999999</v>
      </c>
      <c r="G217" s="88">
        <v>3.6873</v>
      </c>
      <c r="H217" s="88">
        <v>8.64</v>
      </c>
      <c r="I217" s="88">
        <v>21.889707999999999</v>
      </c>
      <c r="J217" s="90">
        <v>2249.59</v>
      </c>
      <c r="K217" s="88">
        <v>21.889707999999999</v>
      </c>
      <c r="L217" s="90">
        <v>2249.59</v>
      </c>
      <c r="M217" s="91">
        <v>9.7305322303175238E-3</v>
      </c>
      <c r="N217" s="92">
        <v>78.588999999999999</v>
      </c>
      <c r="O217" s="88">
        <v>0.76471279744842391</v>
      </c>
      <c r="P217" s="92">
        <v>583.83193381905141</v>
      </c>
      <c r="Q217" s="159">
        <v>45.882767846905431</v>
      </c>
    </row>
    <row r="218" spans="1:17" s="12" customFormat="1" ht="12.75" customHeight="1">
      <c r="A218" s="382"/>
      <c r="B218" s="376" t="s">
        <v>979</v>
      </c>
      <c r="C218" s="125" t="s">
        <v>972</v>
      </c>
      <c r="D218" s="126">
        <v>51</v>
      </c>
      <c r="E218" s="126">
        <v>1984</v>
      </c>
      <c r="F218" s="127">
        <v>21.423999999999999</v>
      </c>
      <c r="G218" s="127">
        <v>2.8292250000000001</v>
      </c>
      <c r="H218" s="127">
        <v>0.5</v>
      </c>
      <c r="I218" s="127">
        <v>18.09477</v>
      </c>
      <c r="J218" s="128">
        <v>1816.15</v>
      </c>
      <c r="K218" s="127">
        <v>18.09477</v>
      </c>
      <c r="L218" s="128">
        <v>1816.15</v>
      </c>
      <c r="M218" s="129">
        <v>9.9632574401894106E-3</v>
      </c>
      <c r="N218" s="130">
        <v>67.253000000000014</v>
      </c>
      <c r="O218" s="127">
        <v>0.67005895262505855</v>
      </c>
      <c r="P218" s="130">
        <v>597.79544641136465</v>
      </c>
      <c r="Q218" s="160">
        <v>40.203537157503519</v>
      </c>
    </row>
    <row r="219" spans="1:17" s="12" customFormat="1" ht="12.75" customHeight="1">
      <c r="A219" s="382"/>
      <c r="B219" s="375" t="s">
        <v>541</v>
      </c>
      <c r="C219" s="79" t="s">
        <v>512</v>
      </c>
      <c r="D219" s="98">
        <v>45</v>
      </c>
      <c r="E219" s="98">
        <v>1977</v>
      </c>
      <c r="F219" s="99">
        <v>31.9</v>
      </c>
      <c r="G219" s="99">
        <v>4.3</v>
      </c>
      <c r="H219" s="99">
        <v>7.2</v>
      </c>
      <c r="I219" s="99">
        <v>20.399999999999999</v>
      </c>
      <c r="J219" s="100">
        <v>2035.2</v>
      </c>
      <c r="K219" s="99">
        <v>20.399999999999999</v>
      </c>
      <c r="L219" s="100">
        <v>2035.2</v>
      </c>
      <c r="M219" s="101">
        <f>K219/L219</f>
        <v>1.0023584905660377E-2</v>
      </c>
      <c r="N219" s="102">
        <v>70.741</v>
      </c>
      <c r="O219" s="145">
        <f>M219*N219</f>
        <v>0.70907841981132069</v>
      </c>
      <c r="P219" s="103">
        <f>M219*60*1000</f>
        <v>601.41509433962256</v>
      </c>
      <c r="Q219" s="155">
        <f>P219*N219/1000</f>
        <v>42.544705188679238</v>
      </c>
    </row>
    <row r="220" spans="1:17" s="12" customFormat="1" ht="12.75" customHeight="1">
      <c r="A220" s="382"/>
      <c r="B220" s="375" t="s">
        <v>627</v>
      </c>
      <c r="C220" s="79" t="s">
        <v>630</v>
      </c>
      <c r="D220" s="98">
        <v>8</v>
      </c>
      <c r="E220" s="98">
        <v>1975</v>
      </c>
      <c r="F220" s="99">
        <v>7.7</v>
      </c>
      <c r="G220" s="99">
        <v>0.70699999999999996</v>
      </c>
      <c r="H220" s="99">
        <v>1.28</v>
      </c>
      <c r="I220" s="99">
        <v>5.76</v>
      </c>
      <c r="J220" s="100">
        <v>574.41</v>
      </c>
      <c r="K220" s="99">
        <v>5.76</v>
      </c>
      <c r="L220" s="100">
        <v>574.41</v>
      </c>
      <c r="M220" s="101">
        <f>K220/L220</f>
        <v>1.0027680576591633E-2</v>
      </c>
      <c r="N220" s="102">
        <v>81.099999999999994</v>
      </c>
      <c r="O220" s="145">
        <f>M220*N220</f>
        <v>0.81324489476158135</v>
      </c>
      <c r="P220" s="103">
        <f>M220*60*1000</f>
        <v>601.66083459549793</v>
      </c>
      <c r="Q220" s="155">
        <f>P220*N220/1000</f>
        <v>48.794693685694881</v>
      </c>
    </row>
    <row r="221" spans="1:17" s="12" customFormat="1" ht="12.75" customHeight="1">
      <c r="A221" s="382"/>
      <c r="B221" s="375" t="s">
        <v>907</v>
      </c>
      <c r="C221" s="104" t="s">
        <v>926</v>
      </c>
      <c r="D221" s="105">
        <v>12</v>
      </c>
      <c r="E221" s="105">
        <v>1968</v>
      </c>
      <c r="F221" s="106">
        <v>5.8079999999999998</v>
      </c>
      <c r="G221" s="106">
        <v>0.290904</v>
      </c>
      <c r="H221" s="106">
        <v>0.12</v>
      </c>
      <c r="I221" s="106">
        <v>5.3970989999999999</v>
      </c>
      <c r="J221" s="107">
        <v>536.53</v>
      </c>
      <c r="K221" s="106">
        <v>5.3970989999999999</v>
      </c>
      <c r="L221" s="107">
        <v>536.53</v>
      </c>
      <c r="M221" s="108">
        <v>1.0059267888095726E-2</v>
      </c>
      <c r="N221" s="109">
        <v>79.679000000000002</v>
      </c>
      <c r="O221" s="106">
        <v>0.80151240605557939</v>
      </c>
      <c r="P221" s="109">
        <v>603.55607328574354</v>
      </c>
      <c r="Q221" s="156">
        <v>48.090744363334757</v>
      </c>
    </row>
    <row r="222" spans="1:17" s="12" customFormat="1" ht="12.75" customHeight="1">
      <c r="A222" s="382"/>
      <c r="B222" s="375" t="s">
        <v>857</v>
      </c>
      <c r="C222" s="89" t="s">
        <v>842</v>
      </c>
      <c r="D222" s="87">
        <v>40</v>
      </c>
      <c r="E222" s="87">
        <v>2009</v>
      </c>
      <c r="F222" s="88">
        <v>30.710999999999999</v>
      </c>
      <c r="G222" s="88">
        <v>4.4303879999999998</v>
      </c>
      <c r="H222" s="88">
        <v>3.2</v>
      </c>
      <c r="I222" s="88">
        <v>23.080608999999999</v>
      </c>
      <c r="J222" s="90">
        <v>2225.48</v>
      </c>
      <c r="K222" s="88">
        <v>23.080608999999999</v>
      </c>
      <c r="L222" s="90">
        <v>2225.48</v>
      </c>
      <c r="M222" s="91">
        <v>1.0371070061290148E-2</v>
      </c>
      <c r="N222" s="92">
        <v>78.588999999999999</v>
      </c>
      <c r="O222" s="88">
        <v>0.81505202504673147</v>
      </c>
      <c r="P222" s="92">
        <v>622.26420367740889</v>
      </c>
      <c r="Q222" s="159">
        <v>48.903121502803884</v>
      </c>
    </row>
    <row r="223" spans="1:17" s="12" customFormat="1" ht="12.75" customHeight="1">
      <c r="A223" s="382"/>
      <c r="B223" s="375" t="s">
        <v>435</v>
      </c>
      <c r="C223" s="77" t="s">
        <v>403</v>
      </c>
      <c r="D223" s="78">
        <v>12</v>
      </c>
      <c r="E223" s="78">
        <v>1983</v>
      </c>
      <c r="F223" s="110">
        <v>7.9340000000000002</v>
      </c>
      <c r="G223" s="110"/>
      <c r="H223" s="110"/>
      <c r="I223" s="110">
        <v>7.9340000000000002</v>
      </c>
      <c r="J223" s="111">
        <v>762.17</v>
      </c>
      <c r="K223" s="110">
        <v>7.9340000000000002</v>
      </c>
      <c r="L223" s="111">
        <v>762.17</v>
      </c>
      <c r="M223" s="112">
        <f>K223/L223</f>
        <v>1.0409751105396435E-2</v>
      </c>
      <c r="N223" s="113">
        <v>61.366999999999997</v>
      </c>
      <c r="O223" s="110">
        <f>M223*N223</f>
        <v>0.63881519608486304</v>
      </c>
      <c r="P223" s="113">
        <f>M223*1000*60</f>
        <v>624.58506632378612</v>
      </c>
      <c r="Q223" s="157">
        <f>O223*60</f>
        <v>38.328911765091782</v>
      </c>
    </row>
    <row r="224" spans="1:17" s="12" customFormat="1" ht="12.75" customHeight="1" thickBot="1">
      <c r="A224" s="383"/>
      <c r="B224" s="377" t="s">
        <v>84</v>
      </c>
      <c r="C224" s="162" t="s">
        <v>75</v>
      </c>
      <c r="D224" s="163">
        <v>12</v>
      </c>
      <c r="E224" s="163">
        <v>1987</v>
      </c>
      <c r="F224" s="164">
        <v>9.8000000000000007</v>
      </c>
      <c r="G224" s="164">
        <v>1.071</v>
      </c>
      <c r="H224" s="164">
        <v>1.92</v>
      </c>
      <c r="I224" s="164">
        <v>6.81</v>
      </c>
      <c r="J224" s="165">
        <v>622</v>
      </c>
      <c r="K224" s="164">
        <v>6.81</v>
      </c>
      <c r="L224" s="165">
        <v>622</v>
      </c>
      <c r="M224" s="166">
        <f>K224/L224</f>
        <v>1.0948553054662379E-2</v>
      </c>
      <c r="N224" s="167">
        <v>48.94</v>
      </c>
      <c r="O224" s="168">
        <f>M224*N224</f>
        <v>0.53582218649517677</v>
      </c>
      <c r="P224" s="169">
        <f>M224*60*1000</f>
        <v>656.91318327974273</v>
      </c>
      <c r="Q224" s="170">
        <f>P224*N224/1000</f>
        <v>32.149331189710608</v>
      </c>
    </row>
    <row r="225" spans="1:17" s="12" customFormat="1" ht="12.75" customHeight="1">
      <c r="A225" s="384" t="s">
        <v>24</v>
      </c>
      <c r="B225" s="370" t="s">
        <v>195</v>
      </c>
      <c r="C225" s="232" t="s">
        <v>182</v>
      </c>
      <c r="D225" s="72">
        <v>38</v>
      </c>
      <c r="E225" s="72">
        <v>1990</v>
      </c>
      <c r="F225" s="73">
        <v>30.19</v>
      </c>
      <c r="G225" s="73">
        <v>6.32</v>
      </c>
      <c r="H225" s="73">
        <v>8.2799999999999994</v>
      </c>
      <c r="I225" s="73">
        <v>15.59</v>
      </c>
      <c r="J225" s="233">
        <v>2118.5700000000002</v>
      </c>
      <c r="K225" s="73">
        <v>15.59</v>
      </c>
      <c r="L225" s="233">
        <v>2118.5700000000002</v>
      </c>
      <c r="M225" s="234">
        <v>7.3587372614546597E-3</v>
      </c>
      <c r="N225" s="235">
        <v>53.845999999999997</v>
      </c>
      <c r="O225" s="73">
        <v>0.39623856658028761</v>
      </c>
      <c r="P225" s="235">
        <v>441.5242356872796</v>
      </c>
      <c r="Q225" s="236">
        <v>23.774313994817259</v>
      </c>
    </row>
    <row r="226" spans="1:17" s="12" customFormat="1" ht="12.75" customHeight="1">
      <c r="A226" s="385"/>
      <c r="B226" s="371" t="s">
        <v>195</v>
      </c>
      <c r="C226" s="171" t="s">
        <v>167</v>
      </c>
      <c r="D226" s="74">
        <v>60</v>
      </c>
      <c r="E226" s="74">
        <v>1965</v>
      </c>
      <c r="F226" s="70">
        <v>37.49</v>
      </c>
      <c r="G226" s="70">
        <v>7.93</v>
      </c>
      <c r="H226" s="70">
        <v>9.52</v>
      </c>
      <c r="I226" s="70">
        <v>20.040000000000003</v>
      </c>
      <c r="J226" s="172">
        <v>2708.62</v>
      </c>
      <c r="K226" s="70">
        <v>20.041849650375472</v>
      </c>
      <c r="L226" s="172">
        <v>2708.87</v>
      </c>
      <c r="M226" s="173">
        <v>7.398601501871804E-3</v>
      </c>
      <c r="N226" s="174">
        <v>53.845999999999997</v>
      </c>
      <c r="O226" s="70">
        <v>0.39838509646978915</v>
      </c>
      <c r="P226" s="174">
        <v>443.91609011230827</v>
      </c>
      <c r="Q226" s="237">
        <v>23.90310578818735</v>
      </c>
    </row>
    <row r="227" spans="1:17" s="12" customFormat="1" ht="12.75" customHeight="1">
      <c r="A227" s="385"/>
      <c r="B227" s="371" t="s">
        <v>195</v>
      </c>
      <c r="C227" s="171" t="s">
        <v>165</v>
      </c>
      <c r="D227" s="74">
        <v>100</v>
      </c>
      <c r="E227" s="74">
        <v>1972</v>
      </c>
      <c r="F227" s="70">
        <v>58.6</v>
      </c>
      <c r="G227" s="70">
        <v>9.83</v>
      </c>
      <c r="H227" s="70">
        <v>14.7</v>
      </c>
      <c r="I227" s="70">
        <v>33.85</v>
      </c>
      <c r="J227" s="172">
        <v>4426.41</v>
      </c>
      <c r="K227" s="70">
        <v>33.849923527192466</v>
      </c>
      <c r="L227" s="172">
        <v>4426.3999999999996</v>
      </c>
      <c r="M227" s="173">
        <v>7.6472807534774239E-3</v>
      </c>
      <c r="N227" s="174">
        <v>53.845999999999997</v>
      </c>
      <c r="O227" s="70">
        <v>0.41177547945174536</v>
      </c>
      <c r="P227" s="174">
        <v>458.8368452086454</v>
      </c>
      <c r="Q227" s="237">
        <v>24.706528767104718</v>
      </c>
    </row>
    <row r="228" spans="1:17" s="12" customFormat="1" ht="12.75" customHeight="1">
      <c r="A228" s="385"/>
      <c r="B228" s="371" t="s">
        <v>958</v>
      </c>
      <c r="C228" s="175" t="s">
        <v>950</v>
      </c>
      <c r="D228" s="176">
        <v>8</v>
      </c>
      <c r="E228" s="176">
        <v>1980</v>
      </c>
      <c r="F228" s="177">
        <v>7.2755000000000001</v>
      </c>
      <c r="G228" s="177">
        <v>1.096449</v>
      </c>
      <c r="H228" s="177">
        <v>1.28</v>
      </c>
      <c r="I228" s="177">
        <v>4.8990520000000002</v>
      </c>
      <c r="J228" s="178">
        <v>627.78</v>
      </c>
      <c r="K228" s="177">
        <v>4.8990520000000002</v>
      </c>
      <c r="L228" s="178">
        <v>627.78</v>
      </c>
      <c r="M228" s="179">
        <v>7.8037720220459402E-3</v>
      </c>
      <c r="N228" s="180">
        <v>61.040000000000006</v>
      </c>
      <c r="O228" s="177">
        <v>0.47634224422568422</v>
      </c>
      <c r="P228" s="180">
        <v>468.22632132275646</v>
      </c>
      <c r="Q228" s="238">
        <v>28.580534653541058</v>
      </c>
    </row>
    <row r="229" spans="1:17" s="12" customFormat="1" ht="12.75" customHeight="1">
      <c r="A229" s="385"/>
      <c r="B229" s="371" t="s">
        <v>906</v>
      </c>
      <c r="C229" s="181" t="s">
        <v>914</v>
      </c>
      <c r="D229" s="182">
        <v>40</v>
      </c>
      <c r="E229" s="182">
        <v>1985</v>
      </c>
      <c r="F229" s="183">
        <v>28.798999999999999</v>
      </c>
      <c r="G229" s="183">
        <v>4.5634290000000002</v>
      </c>
      <c r="H229" s="183">
        <v>6.4</v>
      </c>
      <c r="I229" s="183">
        <v>17.835571999999999</v>
      </c>
      <c r="J229" s="184">
        <v>2285.42</v>
      </c>
      <c r="K229" s="183">
        <v>17.835571999999999</v>
      </c>
      <c r="L229" s="184">
        <v>2285.42</v>
      </c>
      <c r="M229" s="185">
        <v>7.8040675236936748E-3</v>
      </c>
      <c r="N229" s="186">
        <v>79.679000000000002</v>
      </c>
      <c r="O229" s="183">
        <v>0.62182029622038837</v>
      </c>
      <c r="P229" s="186">
        <v>468.2440514216205</v>
      </c>
      <c r="Q229" s="239">
        <v>37.309217773223303</v>
      </c>
    </row>
    <row r="230" spans="1:17" s="12" customFormat="1" ht="12.75" customHeight="1">
      <c r="A230" s="385"/>
      <c r="B230" s="371" t="s">
        <v>236</v>
      </c>
      <c r="C230" s="187" t="s">
        <v>206</v>
      </c>
      <c r="D230" s="188">
        <v>50</v>
      </c>
      <c r="E230" s="188">
        <v>1982</v>
      </c>
      <c r="F230" s="189">
        <v>30.063600000000001</v>
      </c>
      <c r="G230" s="189">
        <v>4.4893000000000001</v>
      </c>
      <c r="H230" s="189">
        <v>4.79</v>
      </c>
      <c r="I230" s="189">
        <f>F230-G230-H230</f>
        <v>20.784300000000002</v>
      </c>
      <c r="J230" s="190">
        <v>2574.58</v>
      </c>
      <c r="K230" s="189">
        <f>I230</f>
        <v>20.784300000000002</v>
      </c>
      <c r="L230" s="190">
        <f>J230</f>
        <v>2574.58</v>
      </c>
      <c r="M230" s="191">
        <f t="shared" ref="M230:M235" si="26">K230/L230</f>
        <v>8.0728895586853009E-3</v>
      </c>
      <c r="N230" s="192">
        <v>56.4</v>
      </c>
      <c r="O230" s="193">
        <f t="shared" ref="O230:O235" si="27">M230*N230</f>
        <v>0.45531097110985097</v>
      </c>
      <c r="P230" s="194">
        <f t="shared" ref="P230:P235" si="28">M230*60*1000</f>
        <v>484.37337352111803</v>
      </c>
      <c r="Q230" s="240">
        <f t="shared" ref="Q230:Q235" si="29">P230*N230/1000</f>
        <v>27.318658266591058</v>
      </c>
    </row>
    <row r="231" spans="1:17" s="12" customFormat="1" ht="12.75" customHeight="1">
      <c r="A231" s="385"/>
      <c r="B231" s="372" t="s">
        <v>604</v>
      </c>
      <c r="C231" s="195" t="s">
        <v>574</v>
      </c>
      <c r="D231" s="188">
        <v>22</v>
      </c>
      <c r="E231" s="188">
        <v>1989</v>
      </c>
      <c r="F231" s="189">
        <v>14.89</v>
      </c>
      <c r="G231" s="189">
        <v>1.3169999999999999</v>
      </c>
      <c r="H231" s="189">
        <v>3.52</v>
      </c>
      <c r="I231" s="189">
        <v>10.053000000000001</v>
      </c>
      <c r="J231" s="190">
        <v>1176.23</v>
      </c>
      <c r="K231" s="189">
        <v>10.053000000000001</v>
      </c>
      <c r="L231" s="190">
        <v>1176.23</v>
      </c>
      <c r="M231" s="191">
        <f t="shared" si="26"/>
        <v>8.5467978201542224E-3</v>
      </c>
      <c r="N231" s="192">
        <v>50.14</v>
      </c>
      <c r="O231" s="193">
        <f t="shared" si="27"/>
        <v>0.42853644270253272</v>
      </c>
      <c r="P231" s="194">
        <f t="shared" si="28"/>
        <v>512.80786920925334</v>
      </c>
      <c r="Q231" s="240">
        <f t="shared" si="29"/>
        <v>25.71218656215196</v>
      </c>
    </row>
    <row r="232" spans="1:17" s="12" customFormat="1" ht="12.75" customHeight="1">
      <c r="A232" s="385"/>
      <c r="B232" s="372" t="s">
        <v>359</v>
      </c>
      <c r="C232" s="196" t="s">
        <v>360</v>
      </c>
      <c r="D232" s="197">
        <v>56</v>
      </c>
      <c r="E232" s="198" t="s">
        <v>98</v>
      </c>
      <c r="F232" s="199">
        <v>39.94</v>
      </c>
      <c r="G232" s="199">
        <v>5.19</v>
      </c>
      <c r="H232" s="199">
        <v>8.64</v>
      </c>
      <c r="I232" s="199">
        <v>26.11</v>
      </c>
      <c r="J232" s="200">
        <v>3028.84</v>
      </c>
      <c r="K232" s="199">
        <v>26.11</v>
      </c>
      <c r="L232" s="200">
        <v>3028.84</v>
      </c>
      <c r="M232" s="191">
        <f t="shared" si="26"/>
        <v>8.6204619590338205E-3</v>
      </c>
      <c r="N232" s="201">
        <v>58.9</v>
      </c>
      <c r="O232" s="193">
        <f t="shared" si="27"/>
        <v>0.507745209387092</v>
      </c>
      <c r="P232" s="194">
        <f t="shared" si="28"/>
        <v>517.22771754202927</v>
      </c>
      <c r="Q232" s="240">
        <f t="shared" si="29"/>
        <v>30.464712563225522</v>
      </c>
    </row>
    <row r="233" spans="1:17" s="12" customFormat="1" ht="11.25" customHeight="1">
      <c r="A233" s="385"/>
      <c r="B233" s="372" t="s">
        <v>137</v>
      </c>
      <c r="C233" s="187" t="s">
        <v>108</v>
      </c>
      <c r="D233" s="188">
        <v>30</v>
      </c>
      <c r="E233" s="188" t="s">
        <v>98</v>
      </c>
      <c r="F233" s="189">
        <f>G233+H233+I233</f>
        <v>21.733000000000001</v>
      </c>
      <c r="G233" s="189">
        <v>3.6829000000000001</v>
      </c>
      <c r="H233" s="189">
        <v>4.8</v>
      </c>
      <c r="I233" s="189">
        <v>13.2501</v>
      </c>
      <c r="J233" s="190">
        <v>1511.9</v>
      </c>
      <c r="K233" s="189">
        <v>13.2501</v>
      </c>
      <c r="L233" s="190">
        <v>1511.9</v>
      </c>
      <c r="M233" s="191">
        <f t="shared" si="26"/>
        <v>8.7638732720418007E-3</v>
      </c>
      <c r="N233" s="192">
        <v>53.192</v>
      </c>
      <c r="O233" s="193">
        <f t="shared" si="27"/>
        <v>0.46616794708644749</v>
      </c>
      <c r="P233" s="194">
        <f t="shared" si="28"/>
        <v>525.83239632250798</v>
      </c>
      <c r="Q233" s="240">
        <f t="shared" si="29"/>
        <v>27.970076825186844</v>
      </c>
    </row>
    <row r="234" spans="1:17" s="12" customFormat="1" ht="12.75" customHeight="1">
      <c r="A234" s="385"/>
      <c r="B234" s="372" t="s">
        <v>604</v>
      </c>
      <c r="C234" s="187" t="s">
        <v>575</v>
      </c>
      <c r="D234" s="188">
        <v>36</v>
      </c>
      <c r="E234" s="188">
        <v>1991</v>
      </c>
      <c r="F234" s="189">
        <v>29.33</v>
      </c>
      <c r="G234" s="189">
        <v>2.9940000000000002</v>
      </c>
      <c r="H234" s="189">
        <v>5.76</v>
      </c>
      <c r="I234" s="189">
        <v>20.576000000000001</v>
      </c>
      <c r="J234" s="190">
        <v>2334.02</v>
      </c>
      <c r="K234" s="189">
        <v>20.576000000000001</v>
      </c>
      <c r="L234" s="190">
        <v>2334.02</v>
      </c>
      <c r="M234" s="191">
        <f t="shared" si="26"/>
        <v>8.8156913822503673E-3</v>
      </c>
      <c r="N234" s="192">
        <v>50.14</v>
      </c>
      <c r="O234" s="193">
        <f t="shared" si="27"/>
        <v>0.4420187659060334</v>
      </c>
      <c r="P234" s="194">
        <f t="shared" si="28"/>
        <v>528.94148293502212</v>
      </c>
      <c r="Q234" s="240">
        <f t="shared" si="29"/>
        <v>26.521125954362009</v>
      </c>
    </row>
    <row r="235" spans="1:17" s="12" customFormat="1" ht="12.75" customHeight="1">
      <c r="A235" s="385"/>
      <c r="B235" s="372" t="s">
        <v>349</v>
      </c>
      <c r="C235" s="202" t="s">
        <v>361</v>
      </c>
      <c r="D235" s="203">
        <v>20</v>
      </c>
      <c r="E235" s="198" t="s">
        <v>98</v>
      </c>
      <c r="F235" s="199">
        <v>16.12</v>
      </c>
      <c r="G235" s="199">
        <v>2.35</v>
      </c>
      <c r="H235" s="199">
        <v>3.2</v>
      </c>
      <c r="I235" s="199">
        <v>10.57</v>
      </c>
      <c r="J235" s="204">
        <v>1189.8399999999999</v>
      </c>
      <c r="K235" s="199">
        <v>10.57</v>
      </c>
      <c r="L235" s="204">
        <v>1189.8399999999999</v>
      </c>
      <c r="M235" s="191">
        <f t="shared" si="26"/>
        <v>8.8835473677133063E-3</v>
      </c>
      <c r="N235" s="201">
        <v>58.9</v>
      </c>
      <c r="O235" s="193">
        <f t="shared" si="27"/>
        <v>0.52324093995831378</v>
      </c>
      <c r="P235" s="194">
        <f t="shared" si="28"/>
        <v>533.01284206279843</v>
      </c>
      <c r="Q235" s="240">
        <f t="shared" si="29"/>
        <v>31.394456397498828</v>
      </c>
    </row>
    <row r="236" spans="1:17" s="12" customFormat="1" ht="12.75" customHeight="1">
      <c r="A236" s="385"/>
      <c r="B236" s="371" t="s">
        <v>195</v>
      </c>
      <c r="C236" s="171" t="s">
        <v>166</v>
      </c>
      <c r="D236" s="74">
        <v>61</v>
      </c>
      <c r="E236" s="74">
        <v>1973</v>
      </c>
      <c r="F236" s="70">
        <v>36.65</v>
      </c>
      <c r="G236" s="70">
        <v>5.67</v>
      </c>
      <c r="H236" s="70">
        <v>7.14</v>
      </c>
      <c r="I236" s="70">
        <v>23.84</v>
      </c>
      <c r="J236" s="172">
        <v>2679.02</v>
      </c>
      <c r="K236" s="70">
        <v>23.833325917686317</v>
      </c>
      <c r="L236" s="172">
        <v>2678.27</v>
      </c>
      <c r="M236" s="173">
        <v>8.8987764182424916E-3</v>
      </c>
      <c r="N236" s="174">
        <v>53.845999999999997</v>
      </c>
      <c r="O236" s="70">
        <v>0.47916351501668519</v>
      </c>
      <c r="P236" s="174">
        <v>533.92658509454952</v>
      </c>
      <c r="Q236" s="237">
        <v>28.749810901001112</v>
      </c>
    </row>
    <row r="237" spans="1:17" s="12" customFormat="1" ht="12.75" customHeight="1">
      <c r="A237" s="385"/>
      <c r="B237" s="372" t="s">
        <v>604</v>
      </c>
      <c r="C237" s="187" t="s">
        <v>576</v>
      </c>
      <c r="D237" s="188">
        <v>108</v>
      </c>
      <c r="E237" s="188">
        <v>1977</v>
      </c>
      <c r="F237" s="189">
        <v>83.792000000000002</v>
      </c>
      <c r="G237" s="189">
        <v>10.877000000000001</v>
      </c>
      <c r="H237" s="189">
        <v>17.28</v>
      </c>
      <c r="I237" s="189">
        <v>55.634999999999998</v>
      </c>
      <c r="J237" s="190">
        <v>6167.7</v>
      </c>
      <c r="K237" s="189">
        <v>54.435000000000002</v>
      </c>
      <c r="L237" s="190">
        <v>6034.7</v>
      </c>
      <c r="M237" s="191">
        <f>K237/L237</f>
        <v>9.020332410890352E-3</v>
      </c>
      <c r="N237" s="192">
        <v>50.14</v>
      </c>
      <c r="O237" s="193">
        <f>M237*N237</f>
        <v>0.45227946708204225</v>
      </c>
      <c r="P237" s="194">
        <f>M237*60*1000</f>
        <v>541.21994465342118</v>
      </c>
      <c r="Q237" s="240">
        <f>P237*N237/1000</f>
        <v>27.136768024922539</v>
      </c>
    </row>
    <row r="238" spans="1:17" s="12" customFormat="1" ht="12.75" customHeight="1">
      <c r="A238" s="385"/>
      <c r="B238" s="372" t="s">
        <v>137</v>
      </c>
      <c r="C238" s="187" t="s">
        <v>109</v>
      </c>
      <c r="D238" s="188">
        <v>45</v>
      </c>
      <c r="E238" s="188">
        <v>1975</v>
      </c>
      <c r="F238" s="189">
        <f>G238+H238+I238</f>
        <v>32.125</v>
      </c>
      <c r="G238" s="189">
        <v>3.9095400000000002</v>
      </c>
      <c r="H238" s="189">
        <v>7.2</v>
      </c>
      <c r="I238" s="189">
        <v>21.015459999999997</v>
      </c>
      <c r="J238" s="190">
        <v>2321.4700000000003</v>
      </c>
      <c r="K238" s="189">
        <v>21.015459999999997</v>
      </c>
      <c r="L238" s="190">
        <v>2321.4700000000003</v>
      </c>
      <c r="M238" s="191">
        <f>K238/L238</f>
        <v>9.0526519834415245E-3</v>
      </c>
      <c r="N238" s="192">
        <v>53.192</v>
      </c>
      <c r="O238" s="193">
        <f>M238*N238</f>
        <v>0.48152866430322155</v>
      </c>
      <c r="P238" s="194">
        <f>M238*60*1000</f>
        <v>543.15911900649155</v>
      </c>
      <c r="Q238" s="240">
        <f>P238*N238/1000</f>
        <v>28.891719858193298</v>
      </c>
    </row>
    <row r="239" spans="1:17" s="12" customFormat="1" ht="12.75" customHeight="1">
      <c r="A239" s="385"/>
      <c r="B239" s="372" t="s">
        <v>137</v>
      </c>
      <c r="C239" s="187" t="s">
        <v>110</v>
      </c>
      <c r="D239" s="188">
        <v>60</v>
      </c>
      <c r="E239" s="188">
        <v>1964</v>
      </c>
      <c r="F239" s="189">
        <f>G239+H239+I239</f>
        <v>42.106999999999999</v>
      </c>
      <c r="G239" s="189">
        <v>6.5725600000000002</v>
      </c>
      <c r="H239" s="189">
        <v>9.4425810000000006</v>
      </c>
      <c r="I239" s="189">
        <v>26.091858999999999</v>
      </c>
      <c r="J239" s="190">
        <v>2879.62</v>
      </c>
      <c r="K239" s="189">
        <v>26.091858999999999</v>
      </c>
      <c r="L239" s="190">
        <v>2879.62</v>
      </c>
      <c r="M239" s="191">
        <f>K239/L239</f>
        <v>9.0608687951882535E-3</v>
      </c>
      <c r="N239" s="192">
        <v>53.192</v>
      </c>
      <c r="O239" s="193">
        <f>M239*N239</f>
        <v>0.48196573295365358</v>
      </c>
      <c r="P239" s="194">
        <f>M239*60*1000</f>
        <v>543.65212771129518</v>
      </c>
      <c r="Q239" s="240">
        <f>P239*N239/1000</f>
        <v>28.917943977219213</v>
      </c>
    </row>
    <row r="240" spans="1:17" s="12" customFormat="1" ht="12.75" customHeight="1">
      <c r="A240" s="385"/>
      <c r="B240" s="371" t="s">
        <v>236</v>
      </c>
      <c r="C240" s="187" t="s">
        <v>207</v>
      </c>
      <c r="D240" s="188">
        <v>61</v>
      </c>
      <c r="E240" s="188">
        <v>1965</v>
      </c>
      <c r="F240" s="189">
        <v>30.9437</v>
      </c>
      <c r="G240" s="189">
        <v>8.7598000000000003</v>
      </c>
      <c r="H240" s="189">
        <v>0.6</v>
      </c>
      <c r="I240" s="189">
        <f>F240-G240-H240</f>
        <v>21.5839</v>
      </c>
      <c r="J240" s="190">
        <v>2380.71</v>
      </c>
      <c r="K240" s="189">
        <f>I240</f>
        <v>21.5839</v>
      </c>
      <c r="L240" s="190">
        <f>J240</f>
        <v>2380.71</v>
      </c>
      <c r="M240" s="191">
        <f>K240/L240</f>
        <v>9.0661609351832019E-3</v>
      </c>
      <c r="N240" s="192">
        <v>56.4</v>
      </c>
      <c r="O240" s="193">
        <f>M240*N240</f>
        <v>0.51133147674433255</v>
      </c>
      <c r="P240" s="194">
        <f>M240*60*1000</f>
        <v>543.9696561109921</v>
      </c>
      <c r="Q240" s="240">
        <f>P240*N240/1000</f>
        <v>30.679888604659954</v>
      </c>
    </row>
    <row r="241" spans="1:17" s="12" customFormat="1" ht="12.75" customHeight="1">
      <c r="A241" s="385"/>
      <c r="B241" s="372" t="s">
        <v>604</v>
      </c>
      <c r="C241" s="187" t="s">
        <v>577</v>
      </c>
      <c r="D241" s="188">
        <v>8</v>
      </c>
      <c r="E241" s="188">
        <v>1961</v>
      </c>
      <c r="F241" s="189">
        <v>5.141</v>
      </c>
      <c r="G241" s="189">
        <v>0.57799999999999996</v>
      </c>
      <c r="H241" s="189">
        <v>1.28</v>
      </c>
      <c r="I241" s="189">
        <v>3.2829999999999995</v>
      </c>
      <c r="J241" s="190">
        <v>361.4</v>
      </c>
      <c r="K241" s="189">
        <v>3.2829999999999999</v>
      </c>
      <c r="L241" s="190">
        <v>361.4</v>
      </c>
      <c r="M241" s="191">
        <f>K241/L241</f>
        <v>9.0841173215273942E-3</v>
      </c>
      <c r="N241" s="192">
        <v>50.14</v>
      </c>
      <c r="O241" s="193">
        <f>M241*N241</f>
        <v>0.45547764250138356</v>
      </c>
      <c r="P241" s="194">
        <f>M241*60*1000</f>
        <v>545.04703929164361</v>
      </c>
      <c r="Q241" s="240">
        <f>P241*N241/1000</f>
        <v>27.328658550083013</v>
      </c>
    </row>
    <row r="242" spans="1:17" s="12" customFormat="1" ht="12.75" customHeight="1">
      <c r="A242" s="385"/>
      <c r="B242" s="371" t="s">
        <v>195</v>
      </c>
      <c r="C242" s="171" t="s">
        <v>171</v>
      </c>
      <c r="D242" s="74">
        <v>72</v>
      </c>
      <c r="E242" s="74">
        <v>1973</v>
      </c>
      <c r="F242" s="70">
        <v>54.37</v>
      </c>
      <c r="G242" s="70">
        <v>8.3699999999999992</v>
      </c>
      <c r="H242" s="70">
        <v>11.52</v>
      </c>
      <c r="I242" s="70">
        <v>34.480000000000004</v>
      </c>
      <c r="J242" s="172">
        <v>3784.49</v>
      </c>
      <c r="K242" s="70">
        <v>34.488473109983126</v>
      </c>
      <c r="L242" s="172">
        <v>3785.42</v>
      </c>
      <c r="M242" s="173">
        <v>9.1108709495863402E-3</v>
      </c>
      <c r="N242" s="174">
        <v>53.845999999999997</v>
      </c>
      <c r="O242" s="70">
        <v>0.49058395715142605</v>
      </c>
      <c r="P242" s="174">
        <v>546.65225697518042</v>
      </c>
      <c r="Q242" s="237">
        <v>29.435037429085561</v>
      </c>
    </row>
    <row r="243" spans="1:17" s="12" customFormat="1" ht="12.75" customHeight="1">
      <c r="A243" s="385"/>
      <c r="B243" s="371" t="s">
        <v>542</v>
      </c>
      <c r="C243" s="205" t="s">
        <v>556</v>
      </c>
      <c r="D243" s="74">
        <v>20</v>
      </c>
      <c r="E243" s="74">
        <v>1985</v>
      </c>
      <c r="F243" s="189">
        <v>14.614000000000001</v>
      </c>
      <c r="G243" s="189">
        <v>1.728</v>
      </c>
      <c r="H243" s="189">
        <v>3.2010000000000001</v>
      </c>
      <c r="I243" s="189">
        <v>9.6850000000000005</v>
      </c>
      <c r="J243" s="172">
        <v>1056.2</v>
      </c>
      <c r="K243" s="189">
        <v>9.6850000000000005</v>
      </c>
      <c r="L243" s="172">
        <v>1056.2</v>
      </c>
      <c r="M243" s="191">
        <f>K243/L243</f>
        <v>9.169664836205264E-3</v>
      </c>
      <c r="N243" s="192">
        <v>73.248000000000005</v>
      </c>
      <c r="O243" s="193">
        <f>M243*N243</f>
        <v>0.67165960992236318</v>
      </c>
      <c r="P243" s="194">
        <f>M243*60*1000</f>
        <v>550.17989017231582</v>
      </c>
      <c r="Q243" s="240">
        <f>P243*N243/1000</f>
        <v>40.299576595341797</v>
      </c>
    </row>
    <row r="244" spans="1:17" s="12" customFormat="1" ht="12.75" customHeight="1">
      <c r="A244" s="385"/>
      <c r="B244" s="371" t="s">
        <v>347</v>
      </c>
      <c r="C244" s="187" t="s">
        <v>317</v>
      </c>
      <c r="D244" s="188">
        <v>26</v>
      </c>
      <c r="E244" s="188" t="s">
        <v>98</v>
      </c>
      <c r="F244" s="189">
        <v>18.088000000000001</v>
      </c>
      <c r="G244" s="189">
        <v>1.556</v>
      </c>
      <c r="H244" s="189">
        <v>4.1609999999999996</v>
      </c>
      <c r="I244" s="189">
        <v>12.371</v>
      </c>
      <c r="J244" s="190">
        <v>1332.27</v>
      </c>
      <c r="K244" s="189">
        <f>+I244</f>
        <v>12.371</v>
      </c>
      <c r="L244" s="190">
        <f>+J244</f>
        <v>1332.27</v>
      </c>
      <c r="M244" s="191">
        <f>K244/L244</f>
        <v>9.2856553101098131E-3</v>
      </c>
      <c r="N244" s="192">
        <v>73.400000000000006</v>
      </c>
      <c r="O244" s="193">
        <f>M244*N244</f>
        <v>0.68156709976206031</v>
      </c>
      <c r="P244" s="194">
        <f>M244*60*1000</f>
        <v>557.13931860658886</v>
      </c>
      <c r="Q244" s="240">
        <f>P244*N244/1000</f>
        <v>40.894025985723623</v>
      </c>
    </row>
    <row r="245" spans="1:17" s="12" customFormat="1" ht="12.75" customHeight="1">
      <c r="A245" s="385"/>
      <c r="B245" s="371" t="s">
        <v>857</v>
      </c>
      <c r="C245" s="206" t="s">
        <v>843</v>
      </c>
      <c r="D245" s="207">
        <v>30</v>
      </c>
      <c r="E245" s="207">
        <v>1979</v>
      </c>
      <c r="F245" s="208">
        <v>22.474</v>
      </c>
      <c r="G245" s="208">
        <v>3.076568</v>
      </c>
      <c r="H245" s="208">
        <v>4.8</v>
      </c>
      <c r="I245" s="208">
        <v>14.597445</v>
      </c>
      <c r="J245" s="209">
        <v>1569.65</v>
      </c>
      <c r="K245" s="208">
        <v>14.597445</v>
      </c>
      <c r="L245" s="209">
        <v>1569.65</v>
      </c>
      <c r="M245" s="210">
        <v>9.2998088745898759E-3</v>
      </c>
      <c r="N245" s="211">
        <v>78.588999999999999</v>
      </c>
      <c r="O245" s="208">
        <v>0.73086267964514373</v>
      </c>
      <c r="P245" s="211">
        <v>557.98853247539262</v>
      </c>
      <c r="Q245" s="241">
        <v>43.851760778708631</v>
      </c>
    </row>
    <row r="246" spans="1:17" s="12" customFormat="1" ht="12.75" customHeight="1">
      <c r="A246" s="385"/>
      <c r="B246" s="371" t="s">
        <v>832</v>
      </c>
      <c r="C246" s="206" t="s">
        <v>804</v>
      </c>
      <c r="D246" s="207">
        <v>103</v>
      </c>
      <c r="E246" s="207">
        <v>1965</v>
      </c>
      <c r="F246" s="208">
        <v>66.259</v>
      </c>
      <c r="G246" s="208">
        <v>8.9076609999999992</v>
      </c>
      <c r="H246" s="208">
        <v>15.92</v>
      </c>
      <c r="I246" s="208">
        <v>41.431341000000003</v>
      </c>
      <c r="J246" s="209">
        <v>4447.51</v>
      </c>
      <c r="K246" s="208">
        <v>41.431341000000003</v>
      </c>
      <c r="L246" s="209">
        <v>4447.51</v>
      </c>
      <c r="M246" s="210">
        <v>9.3156262717790407E-3</v>
      </c>
      <c r="N246" s="211">
        <v>75.428000000000011</v>
      </c>
      <c r="O246" s="208">
        <v>0.70265905842774956</v>
      </c>
      <c r="P246" s="211">
        <v>558.93757630674247</v>
      </c>
      <c r="Q246" s="241">
        <v>42.159543505664978</v>
      </c>
    </row>
    <row r="247" spans="1:17" s="12" customFormat="1" ht="12.75" customHeight="1">
      <c r="A247" s="385"/>
      <c r="B247" s="372" t="s">
        <v>604</v>
      </c>
      <c r="C247" s="187" t="s">
        <v>578</v>
      </c>
      <c r="D247" s="188">
        <v>108</v>
      </c>
      <c r="E247" s="188">
        <v>1985</v>
      </c>
      <c r="F247" s="189">
        <v>86.177000000000007</v>
      </c>
      <c r="G247" s="189">
        <v>10.612</v>
      </c>
      <c r="H247" s="189">
        <v>17.28</v>
      </c>
      <c r="I247" s="189">
        <v>58.284999999999997</v>
      </c>
      <c r="J247" s="190">
        <v>6255.12</v>
      </c>
      <c r="K247" s="189">
        <v>58.284999999999997</v>
      </c>
      <c r="L247" s="190">
        <v>6255.12</v>
      </c>
      <c r="M247" s="191">
        <f>K247/L247</f>
        <v>9.3179667216616146E-3</v>
      </c>
      <c r="N247" s="192">
        <v>50.14</v>
      </c>
      <c r="O247" s="193">
        <f>M247*N247</f>
        <v>0.46720285142411339</v>
      </c>
      <c r="P247" s="194">
        <f>M247*60*1000</f>
        <v>559.07800329969689</v>
      </c>
      <c r="Q247" s="240">
        <f>P247*N247/1000</f>
        <v>28.032171085446805</v>
      </c>
    </row>
    <row r="248" spans="1:17" s="12" customFormat="1" ht="12.75" customHeight="1">
      <c r="A248" s="385"/>
      <c r="B248" s="371" t="s">
        <v>195</v>
      </c>
      <c r="C248" s="171" t="s">
        <v>170</v>
      </c>
      <c r="D248" s="74">
        <v>60</v>
      </c>
      <c r="E248" s="74">
        <v>1968</v>
      </c>
      <c r="F248" s="70">
        <v>38.590000000000003</v>
      </c>
      <c r="G248" s="70">
        <v>8.33</v>
      </c>
      <c r="H248" s="70">
        <v>4.8</v>
      </c>
      <c r="I248" s="70">
        <v>25.46</v>
      </c>
      <c r="J248" s="172">
        <v>2714.92</v>
      </c>
      <c r="K248" s="70">
        <v>25.464126235763857</v>
      </c>
      <c r="L248" s="172">
        <v>2715.36</v>
      </c>
      <c r="M248" s="173">
        <v>9.3778085542115426E-3</v>
      </c>
      <c r="N248" s="174">
        <v>53.845999999999997</v>
      </c>
      <c r="O248" s="70">
        <v>0.50495747941007474</v>
      </c>
      <c r="P248" s="174">
        <v>562.66851325269249</v>
      </c>
      <c r="Q248" s="237">
        <v>30.297448764604475</v>
      </c>
    </row>
    <row r="249" spans="1:17" s="12" customFormat="1" ht="12.75" customHeight="1">
      <c r="A249" s="385"/>
      <c r="B249" s="371" t="s">
        <v>798</v>
      </c>
      <c r="C249" s="206" t="s">
        <v>753</v>
      </c>
      <c r="D249" s="207">
        <v>49</v>
      </c>
      <c r="E249" s="207">
        <v>2007</v>
      </c>
      <c r="F249" s="208">
        <v>35.256999999999998</v>
      </c>
      <c r="G249" s="208">
        <v>7.4413960000000001</v>
      </c>
      <c r="H249" s="208">
        <v>4</v>
      </c>
      <c r="I249" s="208">
        <v>23.815607</v>
      </c>
      <c r="J249" s="209">
        <v>2531.39</v>
      </c>
      <c r="K249" s="208">
        <v>23.815607</v>
      </c>
      <c r="L249" s="209">
        <v>2531.39</v>
      </c>
      <c r="M249" s="210">
        <v>9.4081145141602044E-3</v>
      </c>
      <c r="N249" s="211">
        <v>68.997</v>
      </c>
      <c r="O249" s="208">
        <v>0.64913167713351161</v>
      </c>
      <c r="P249" s="211">
        <v>564.48687084961227</v>
      </c>
      <c r="Q249" s="241">
        <v>38.9479006280107</v>
      </c>
    </row>
    <row r="250" spans="1:17" s="12" customFormat="1" ht="12.75" customHeight="1">
      <c r="A250" s="385"/>
      <c r="B250" s="371" t="s">
        <v>798</v>
      </c>
      <c r="C250" s="206" t="s">
        <v>754</v>
      </c>
      <c r="D250" s="207">
        <v>34</v>
      </c>
      <c r="E250" s="207">
        <v>2003</v>
      </c>
      <c r="F250" s="208">
        <v>33.869999999999997</v>
      </c>
      <c r="G250" s="208">
        <v>6.29237</v>
      </c>
      <c r="H250" s="208">
        <v>5.44</v>
      </c>
      <c r="I250" s="208">
        <v>22.137632999999997</v>
      </c>
      <c r="J250" s="209">
        <v>2349.59</v>
      </c>
      <c r="K250" s="208">
        <v>22.137632999999997</v>
      </c>
      <c r="L250" s="209">
        <v>2349.59</v>
      </c>
      <c r="M250" s="210">
        <v>9.4219131848535254E-3</v>
      </c>
      <c r="N250" s="211">
        <v>68.997</v>
      </c>
      <c r="O250" s="208">
        <v>0.65008374401533864</v>
      </c>
      <c r="P250" s="211">
        <v>565.31479109121153</v>
      </c>
      <c r="Q250" s="241">
        <v>39.005024640920325</v>
      </c>
    </row>
    <row r="251" spans="1:17" s="12" customFormat="1" ht="12.75" customHeight="1">
      <c r="A251" s="385"/>
      <c r="B251" s="371" t="s">
        <v>195</v>
      </c>
      <c r="C251" s="171" t="s">
        <v>174</v>
      </c>
      <c r="D251" s="74">
        <v>61</v>
      </c>
      <c r="E251" s="74">
        <v>1975</v>
      </c>
      <c r="F251" s="70">
        <v>50.25</v>
      </c>
      <c r="G251" s="70">
        <v>6.38</v>
      </c>
      <c r="H251" s="70">
        <v>9.6</v>
      </c>
      <c r="I251" s="70">
        <v>34.269999999999996</v>
      </c>
      <c r="J251" s="172">
        <v>3635.15</v>
      </c>
      <c r="K251" s="70">
        <v>34.269999999999996</v>
      </c>
      <c r="L251" s="172">
        <v>3635.15</v>
      </c>
      <c r="M251" s="173">
        <v>9.4273963935463442E-3</v>
      </c>
      <c r="N251" s="174">
        <v>53.845999999999997</v>
      </c>
      <c r="O251" s="70">
        <v>0.50762758620689641</v>
      </c>
      <c r="P251" s="174">
        <v>565.64378361278068</v>
      </c>
      <c r="Q251" s="237">
        <v>30.457655172413787</v>
      </c>
    </row>
    <row r="252" spans="1:17" s="12" customFormat="1" ht="12.75" customHeight="1">
      <c r="A252" s="385"/>
      <c r="B252" s="371" t="s">
        <v>958</v>
      </c>
      <c r="C252" s="175" t="s">
        <v>951</v>
      </c>
      <c r="D252" s="176">
        <v>20</v>
      </c>
      <c r="E252" s="176">
        <v>0</v>
      </c>
      <c r="F252" s="177">
        <v>15.692</v>
      </c>
      <c r="G252" s="177">
        <v>1.7849999999999999</v>
      </c>
      <c r="H252" s="177">
        <v>3.2</v>
      </c>
      <c r="I252" s="177">
        <v>10.706998</v>
      </c>
      <c r="J252" s="178">
        <v>1135.0999999999999</v>
      </c>
      <c r="K252" s="177">
        <v>10.706998</v>
      </c>
      <c r="L252" s="178">
        <v>1135.0999999999999</v>
      </c>
      <c r="M252" s="179">
        <v>9.4326473438463582E-3</v>
      </c>
      <c r="N252" s="180">
        <v>61.040000000000006</v>
      </c>
      <c r="O252" s="177">
        <v>0.57576879386838176</v>
      </c>
      <c r="P252" s="180">
        <v>565.95884063078154</v>
      </c>
      <c r="Q252" s="238">
        <v>34.546127632102909</v>
      </c>
    </row>
    <row r="253" spans="1:17" s="12" customFormat="1" ht="12.75" customHeight="1">
      <c r="A253" s="385"/>
      <c r="B253" s="371" t="s">
        <v>627</v>
      </c>
      <c r="C253" s="187" t="s">
        <v>631</v>
      </c>
      <c r="D253" s="188">
        <v>22</v>
      </c>
      <c r="E253" s="188">
        <v>1983</v>
      </c>
      <c r="F253" s="189">
        <v>16.8</v>
      </c>
      <c r="G253" s="189">
        <v>1.9</v>
      </c>
      <c r="H253" s="189">
        <v>3.36</v>
      </c>
      <c r="I253" s="189">
        <v>11.54</v>
      </c>
      <c r="J253" s="190">
        <v>1216.04</v>
      </c>
      <c r="K253" s="189">
        <v>11.5</v>
      </c>
      <c r="L253" s="190">
        <v>1216.04</v>
      </c>
      <c r="M253" s="191">
        <f>K253/L253</f>
        <v>9.4569257590210853E-3</v>
      </c>
      <c r="N253" s="192">
        <v>81.099999999999994</v>
      </c>
      <c r="O253" s="193">
        <f>M253*N253</f>
        <v>0.76695667905660991</v>
      </c>
      <c r="P253" s="194">
        <f>M253*60*1000</f>
        <v>567.41554554126515</v>
      </c>
      <c r="Q253" s="240">
        <f>P253*N253/1000</f>
        <v>46.017400743396607</v>
      </c>
    </row>
    <row r="254" spans="1:17" s="12" customFormat="1" ht="12.75" customHeight="1">
      <c r="A254" s="385"/>
      <c r="B254" s="372" t="s">
        <v>359</v>
      </c>
      <c r="C254" s="196" t="s">
        <v>362</v>
      </c>
      <c r="D254" s="197">
        <v>54</v>
      </c>
      <c r="E254" s="198" t="s">
        <v>98</v>
      </c>
      <c r="F254" s="199">
        <v>43.07</v>
      </c>
      <c r="G254" s="199">
        <v>6.13</v>
      </c>
      <c r="H254" s="199">
        <v>8.64</v>
      </c>
      <c r="I254" s="199">
        <v>28.3</v>
      </c>
      <c r="J254" s="200">
        <v>2987.33</v>
      </c>
      <c r="K254" s="199">
        <v>28.29</v>
      </c>
      <c r="L254" s="200">
        <v>2987.33</v>
      </c>
      <c r="M254" s="191">
        <f>K254/L254</f>
        <v>9.4699949453190633E-3</v>
      </c>
      <c r="N254" s="201">
        <v>58.9</v>
      </c>
      <c r="O254" s="193">
        <f>M254*N254</f>
        <v>0.55778270227929283</v>
      </c>
      <c r="P254" s="194">
        <f>M254*60*1000</f>
        <v>568.19969671914384</v>
      </c>
      <c r="Q254" s="240">
        <f>P254*N254/1000</f>
        <v>33.466962136757573</v>
      </c>
    </row>
    <row r="255" spans="1:17" s="12" customFormat="1" ht="12.75" customHeight="1">
      <c r="A255" s="385"/>
      <c r="B255" s="372" t="s">
        <v>349</v>
      </c>
      <c r="C255" s="196" t="s">
        <v>363</v>
      </c>
      <c r="D255" s="197">
        <v>30</v>
      </c>
      <c r="E255" s="198" t="s">
        <v>98</v>
      </c>
      <c r="F255" s="199">
        <v>28.56</v>
      </c>
      <c r="G255" s="199">
        <v>4.2300000000000004</v>
      </c>
      <c r="H255" s="199">
        <v>4.8</v>
      </c>
      <c r="I255" s="199">
        <v>19.53</v>
      </c>
      <c r="J255" s="200">
        <v>2051.9499999999998</v>
      </c>
      <c r="K255" s="199">
        <v>19.53</v>
      </c>
      <c r="L255" s="200">
        <v>2051.9499999999998</v>
      </c>
      <c r="M255" s="191">
        <f>K255/L255</f>
        <v>9.5177757742635066E-3</v>
      </c>
      <c r="N255" s="201">
        <v>58.9</v>
      </c>
      <c r="O255" s="193">
        <f>M255*N255</f>
        <v>0.56059699310412048</v>
      </c>
      <c r="P255" s="194">
        <f>M255*60*1000</f>
        <v>571.06654645581045</v>
      </c>
      <c r="Q255" s="240">
        <f>P255*N255/1000</f>
        <v>33.635819586247237</v>
      </c>
    </row>
    <row r="256" spans="1:17" s="12" customFormat="1" ht="12.75" customHeight="1">
      <c r="A256" s="385"/>
      <c r="B256" s="371" t="s">
        <v>832</v>
      </c>
      <c r="C256" s="206" t="s">
        <v>805</v>
      </c>
      <c r="D256" s="207">
        <v>22</v>
      </c>
      <c r="E256" s="207">
        <v>1994</v>
      </c>
      <c r="F256" s="208">
        <v>16.748000000000001</v>
      </c>
      <c r="G256" s="208">
        <v>2.0756999999999999</v>
      </c>
      <c r="H256" s="208">
        <v>3.52</v>
      </c>
      <c r="I256" s="208">
        <v>11.1523</v>
      </c>
      <c r="J256" s="209">
        <v>1162.77</v>
      </c>
      <c r="K256" s="208">
        <v>11.1523</v>
      </c>
      <c r="L256" s="209">
        <v>1162.77</v>
      </c>
      <c r="M256" s="210">
        <v>9.5911487224472607E-3</v>
      </c>
      <c r="N256" s="211">
        <v>75.428000000000011</v>
      </c>
      <c r="O256" s="208">
        <v>0.72344116583675211</v>
      </c>
      <c r="P256" s="211">
        <v>575.4689233468356</v>
      </c>
      <c r="Q256" s="241">
        <v>43.406469950205121</v>
      </c>
    </row>
    <row r="257" spans="1:17" s="12" customFormat="1" ht="12.75" customHeight="1">
      <c r="A257" s="385"/>
      <c r="B257" s="372" t="s">
        <v>604</v>
      </c>
      <c r="C257" s="187" t="s">
        <v>579</v>
      </c>
      <c r="D257" s="188">
        <v>75</v>
      </c>
      <c r="E257" s="188">
        <v>1977</v>
      </c>
      <c r="F257" s="189">
        <v>57.606000000000002</v>
      </c>
      <c r="G257" s="189">
        <v>7.3140000000000001</v>
      </c>
      <c r="H257" s="189">
        <v>12</v>
      </c>
      <c r="I257" s="189">
        <v>38.292000000000002</v>
      </c>
      <c r="J257" s="190">
        <v>3989.88</v>
      </c>
      <c r="K257" s="189">
        <v>37.512999999999998</v>
      </c>
      <c r="L257" s="190">
        <v>3908.66</v>
      </c>
      <c r="M257" s="191">
        <f>K257/L257</f>
        <v>9.5974067839105989E-3</v>
      </c>
      <c r="N257" s="192">
        <v>50.14</v>
      </c>
      <c r="O257" s="193">
        <f>M257*N257</f>
        <v>0.48121397614527744</v>
      </c>
      <c r="P257" s="194">
        <f>M257*60*1000</f>
        <v>575.84440703463588</v>
      </c>
      <c r="Q257" s="240">
        <f>P257*N257/1000</f>
        <v>28.872838568716645</v>
      </c>
    </row>
    <row r="258" spans="1:17" s="12" customFormat="1" ht="12.75" customHeight="1">
      <c r="A258" s="385"/>
      <c r="B258" s="372" t="s">
        <v>604</v>
      </c>
      <c r="C258" s="187" t="s">
        <v>580</v>
      </c>
      <c r="D258" s="188">
        <v>25</v>
      </c>
      <c r="E258" s="188">
        <v>1996</v>
      </c>
      <c r="F258" s="189">
        <v>21.896000000000001</v>
      </c>
      <c r="G258" s="189">
        <v>2.8620000000000001</v>
      </c>
      <c r="H258" s="189">
        <v>3.92</v>
      </c>
      <c r="I258" s="189">
        <v>15.113999999999999</v>
      </c>
      <c r="J258" s="190">
        <v>1545.6</v>
      </c>
      <c r="K258" s="189">
        <v>15.114000000000001</v>
      </c>
      <c r="L258" s="190">
        <v>1545.6</v>
      </c>
      <c r="M258" s="191">
        <f>K258/L258</f>
        <v>9.7787267080745345E-3</v>
      </c>
      <c r="N258" s="192">
        <v>50.14</v>
      </c>
      <c r="O258" s="193">
        <f>M258*N258</f>
        <v>0.49030535714285717</v>
      </c>
      <c r="P258" s="194">
        <f>M258*60*1000</f>
        <v>586.72360248447205</v>
      </c>
      <c r="Q258" s="240">
        <f>P258*N258/1000</f>
        <v>29.418321428571428</v>
      </c>
    </row>
    <row r="259" spans="1:17" s="12" customFormat="1" ht="12.75" customHeight="1">
      <c r="A259" s="385"/>
      <c r="B259" s="371" t="s">
        <v>832</v>
      </c>
      <c r="C259" s="206" t="s">
        <v>806</v>
      </c>
      <c r="D259" s="207">
        <v>80</v>
      </c>
      <c r="E259" s="207">
        <v>1964</v>
      </c>
      <c r="F259" s="208">
        <v>57.097999999999999</v>
      </c>
      <c r="G259" s="208">
        <v>6.6821729999999997</v>
      </c>
      <c r="H259" s="208">
        <v>12.8</v>
      </c>
      <c r="I259" s="208">
        <v>37.615822999999999</v>
      </c>
      <c r="J259" s="209">
        <v>3831.94</v>
      </c>
      <c r="K259" s="208">
        <v>37.615822999999999</v>
      </c>
      <c r="L259" s="209">
        <v>3831.94</v>
      </c>
      <c r="M259" s="210">
        <v>9.8163914361915888E-3</v>
      </c>
      <c r="N259" s="211">
        <v>75.428000000000011</v>
      </c>
      <c r="O259" s="208">
        <v>0.74043077324905926</v>
      </c>
      <c r="P259" s="211">
        <v>588.98348617149531</v>
      </c>
      <c r="Q259" s="241">
        <v>44.425846394943555</v>
      </c>
    </row>
    <row r="260" spans="1:17" s="12" customFormat="1" ht="12.75" customHeight="1">
      <c r="A260" s="385"/>
      <c r="B260" s="371" t="s">
        <v>798</v>
      </c>
      <c r="C260" s="206" t="s">
        <v>755</v>
      </c>
      <c r="D260" s="207">
        <v>50</v>
      </c>
      <c r="E260" s="207">
        <v>2006</v>
      </c>
      <c r="F260" s="208">
        <v>36.381</v>
      </c>
      <c r="G260" s="208">
        <v>7.4775700000000001</v>
      </c>
      <c r="H260" s="208">
        <v>4</v>
      </c>
      <c r="I260" s="208">
        <v>24.903433</v>
      </c>
      <c r="J260" s="209">
        <v>2532.42</v>
      </c>
      <c r="K260" s="208">
        <v>24.903433</v>
      </c>
      <c r="L260" s="209">
        <v>2532.42</v>
      </c>
      <c r="M260" s="210">
        <v>9.8338478609393386E-3</v>
      </c>
      <c r="N260" s="211">
        <v>68.997</v>
      </c>
      <c r="O260" s="208">
        <v>0.67850600086123158</v>
      </c>
      <c r="P260" s="211">
        <v>590.03087165636032</v>
      </c>
      <c r="Q260" s="241">
        <v>40.710360051673895</v>
      </c>
    </row>
    <row r="261" spans="1:17" s="12" customFormat="1" ht="12.75" customHeight="1">
      <c r="A261" s="385"/>
      <c r="B261" s="372" t="s">
        <v>604</v>
      </c>
      <c r="C261" s="187" t="s">
        <v>581</v>
      </c>
      <c r="D261" s="188">
        <v>20</v>
      </c>
      <c r="E261" s="188">
        <v>1962</v>
      </c>
      <c r="F261" s="189">
        <v>11.148999999999999</v>
      </c>
      <c r="G261" s="189">
        <v>1.7390000000000001</v>
      </c>
      <c r="H261" s="189">
        <v>0.2</v>
      </c>
      <c r="I261" s="189">
        <v>9.2100000000000009</v>
      </c>
      <c r="J261" s="190">
        <v>927.86</v>
      </c>
      <c r="K261" s="189">
        <v>9.2100000000000009</v>
      </c>
      <c r="L261" s="190">
        <v>927.86</v>
      </c>
      <c r="M261" s="191">
        <f>K261/L261</f>
        <v>9.9260664324359281E-3</v>
      </c>
      <c r="N261" s="192">
        <v>50.14</v>
      </c>
      <c r="O261" s="193">
        <f>M261*N261</f>
        <v>0.49769297092233744</v>
      </c>
      <c r="P261" s="194">
        <f>M261*60*1000</f>
        <v>595.56398594615564</v>
      </c>
      <c r="Q261" s="240">
        <f>P261*N261/1000</f>
        <v>29.861578255340241</v>
      </c>
    </row>
    <row r="262" spans="1:17" s="12" customFormat="1" ht="12.75" customHeight="1">
      <c r="A262" s="385"/>
      <c r="B262" s="371" t="s">
        <v>832</v>
      </c>
      <c r="C262" s="206" t="s">
        <v>807</v>
      </c>
      <c r="D262" s="207">
        <v>101</v>
      </c>
      <c r="E262" s="207">
        <v>1968</v>
      </c>
      <c r="F262" s="208">
        <v>68.905000000000001</v>
      </c>
      <c r="G262" s="208">
        <v>8.0724330000000002</v>
      </c>
      <c r="H262" s="208">
        <v>15.92</v>
      </c>
      <c r="I262" s="208">
        <v>44.912550000000003</v>
      </c>
      <c r="J262" s="209">
        <v>4482.08</v>
      </c>
      <c r="K262" s="208">
        <v>44.912550000000003</v>
      </c>
      <c r="L262" s="209">
        <v>4482.08</v>
      </c>
      <c r="M262" s="210">
        <v>1.0020470406596938E-2</v>
      </c>
      <c r="N262" s="211">
        <v>75.428000000000011</v>
      </c>
      <c r="O262" s="208">
        <v>0.75582404182879404</v>
      </c>
      <c r="P262" s="211">
        <v>601.22822439581637</v>
      </c>
      <c r="Q262" s="241">
        <v>45.349442509727645</v>
      </c>
    </row>
    <row r="263" spans="1:17" s="12" customFormat="1" ht="12.75" customHeight="1">
      <c r="A263" s="385"/>
      <c r="B263" s="371" t="s">
        <v>236</v>
      </c>
      <c r="C263" s="187" t="s">
        <v>208</v>
      </c>
      <c r="D263" s="188">
        <v>43</v>
      </c>
      <c r="E263" s="188">
        <v>1986</v>
      </c>
      <c r="F263" s="189">
        <v>41.686700000000002</v>
      </c>
      <c r="G263" s="189">
        <v>7.6216999999999997</v>
      </c>
      <c r="H263" s="189">
        <v>4.5</v>
      </c>
      <c r="I263" s="189">
        <f>F263-G263-H263</f>
        <v>29.565000000000005</v>
      </c>
      <c r="J263" s="190">
        <v>2939.75</v>
      </c>
      <c r="K263" s="189">
        <f>I263</f>
        <v>29.565000000000005</v>
      </c>
      <c r="L263" s="190">
        <f>J263</f>
        <v>2939.75</v>
      </c>
      <c r="M263" s="191">
        <f>K263/L263</f>
        <v>1.0056977634152565E-2</v>
      </c>
      <c r="N263" s="192">
        <v>56.4</v>
      </c>
      <c r="O263" s="193">
        <f>M263*N263</f>
        <v>0.56721353856620471</v>
      </c>
      <c r="P263" s="194">
        <f>M263*60*1000</f>
        <v>603.41865804915392</v>
      </c>
      <c r="Q263" s="240">
        <f>P263*N263/1000</f>
        <v>34.032812313972279</v>
      </c>
    </row>
    <row r="264" spans="1:17" s="12" customFormat="1" ht="12.75" customHeight="1">
      <c r="A264" s="385"/>
      <c r="B264" s="371" t="s">
        <v>832</v>
      </c>
      <c r="C264" s="206" t="s">
        <v>808</v>
      </c>
      <c r="D264" s="207">
        <v>101</v>
      </c>
      <c r="E264" s="207">
        <v>1966</v>
      </c>
      <c r="F264" s="208">
        <v>70.206999999999994</v>
      </c>
      <c r="G264" s="208">
        <v>9.1630680000000009</v>
      </c>
      <c r="H264" s="208">
        <v>15.84</v>
      </c>
      <c r="I264" s="208">
        <v>45.203933999999997</v>
      </c>
      <c r="J264" s="209">
        <v>4481.51</v>
      </c>
      <c r="K264" s="208">
        <v>45.203933999999997</v>
      </c>
      <c r="L264" s="209">
        <v>4481.51</v>
      </c>
      <c r="M264" s="210">
        <v>1.0086764059435323E-2</v>
      </c>
      <c r="N264" s="211">
        <v>75.428000000000011</v>
      </c>
      <c r="O264" s="208">
        <v>0.7608244394750876</v>
      </c>
      <c r="P264" s="211">
        <v>605.20584356611937</v>
      </c>
      <c r="Q264" s="241">
        <v>45.649466368505259</v>
      </c>
    </row>
    <row r="265" spans="1:17" s="12" customFormat="1" ht="12.75" customHeight="1">
      <c r="A265" s="385"/>
      <c r="B265" s="372" t="s">
        <v>349</v>
      </c>
      <c r="C265" s="196" t="s">
        <v>364</v>
      </c>
      <c r="D265" s="197">
        <v>30</v>
      </c>
      <c r="E265" s="198" t="s">
        <v>98</v>
      </c>
      <c r="F265" s="199">
        <v>29.11</v>
      </c>
      <c r="G265" s="199">
        <v>4</v>
      </c>
      <c r="H265" s="199">
        <v>4.8</v>
      </c>
      <c r="I265" s="199">
        <v>20.309999999999999</v>
      </c>
      <c r="J265" s="200">
        <v>2013.33</v>
      </c>
      <c r="K265" s="199">
        <v>20.309999999999999</v>
      </c>
      <c r="L265" s="200">
        <v>2013.33</v>
      </c>
      <c r="M265" s="191">
        <f>K265/L265</f>
        <v>1.0087765045968618E-2</v>
      </c>
      <c r="N265" s="201">
        <v>58.9</v>
      </c>
      <c r="O265" s="193">
        <f>M265*N265</f>
        <v>0.59416936120755159</v>
      </c>
      <c r="P265" s="194">
        <f>M265*60*1000</f>
        <v>605.26590275811714</v>
      </c>
      <c r="Q265" s="240">
        <f>P265*N265/1000</f>
        <v>35.650161672453095</v>
      </c>
    </row>
    <row r="266" spans="1:17" s="12" customFormat="1" ht="12.75" customHeight="1">
      <c r="A266" s="385"/>
      <c r="B266" s="372" t="s">
        <v>604</v>
      </c>
      <c r="C266" s="187" t="s">
        <v>582</v>
      </c>
      <c r="D266" s="188">
        <v>75</v>
      </c>
      <c r="E266" s="188">
        <v>1985</v>
      </c>
      <c r="F266" s="189">
        <v>61.362000000000002</v>
      </c>
      <c r="G266" s="189">
        <v>8.6859999999999999</v>
      </c>
      <c r="H266" s="189">
        <v>12</v>
      </c>
      <c r="I266" s="189">
        <v>40.676000000000002</v>
      </c>
      <c r="J266" s="190">
        <v>4023.72</v>
      </c>
      <c r="K266" s="189">
        <v>40.676000000000002</v>
      </c>
      <c r="L266" s="190">
        <v>4023.72</v>
      </c>
      <c r="M266" s="191">
        <f>K266/L266</f>
        <v>1.0109053313848877E-2</v>
      </c>
      <c r="N266" s="192">
        <v>50.14</v>
      </c>
      <c r="O266" s="193">
        <f>M266*N266</f>
        <v>0.50686793315638268</v>
      </c>
      <c r="P266" s="194">
        <f>M266*60*1000</f>
        <v>606.54319883093262</v>
      </c>
      <c r="Q266" s="240">
        <f>P266*N266/1000</f>
        <v>30.412075989382963</v>
      </c>
    </row>
    <row r="267" spans="1:17" s="12" customFormat="1" ht="12.75" customHeight="1">
      <c r="A267" s="385"/>
      <c r="B267" s="371" t="s">
        <v>798</v>
      </c>
      <c r="C267" s="206" t="s">
        <v>756</v>
      </c>
      <c r="D267" s="207">
        <v>23</v>
      </c>
      <c r="E267" s="207">
        <v>2002</v>
      </c>
      <c r="F267" s="208">
        <v>17.725000000000001</v>
      </c>
      <c r="G267" s="208">
        <v>0</v>
      </c>
      <c r="H267" s="208">
        <v>0</v>
      </c>
      <c r="I267" s="208">
        <v>17.724999</v>
      </c>
      <c r="J267" s="209">
        <v>1743.26</v>
      </c>
      <c r="K267" s="208">
        <v>17.724999</v>
      </c>
      <c r="L267" s="209">
        <v>1743.26</v>
      </c>
      <c r="M267" s="210">
        <v>1.0167731147390521E-2</v>
      </c>
      <c r="N267" s="211">
        <v>68.997</v>
      </c>
      <c r="O267" s="208">
        <v>0.7015429459765038</v>
      </c>
      <c r="P267" s="211">
        <v>610.06386884343124</v>
      </c>
      <c r="Q267" s="241">
        <v>42.092576758590226</v>
      </c>
    </row>
    <row r="268" spans="1:17" s="12" customFormat="1" ht="12.75" customHeight="1">
      <c r="A268" s="385"/>
      <c r="B268" s="372" t="s">
        <v>359</v>
      </c>
      <c r="C268" s="196" t="s">
        <v>365</v>
      </c>
      <c r="D268" s="197">
        <v>54</v>
      </c>
      <c r="E268" s="198" t="s">
        <v>98</v>
      </c>
      <c r="F268" s="199">
        <v>45.24</v>
      </c>
      <c r="G268" s="199">
        <v>5.98</v>
      </c>
      <c r="H268" s="199">
        <v>8.64</v>
      </c>
      <c r="I268" s="199">
        <v>30.62</v>
      </c>
      <c r="J268" s="200">
        <v>3008.9</v>
      </c>
      <c r="K268" s="199">
        <v>30.62</v>
      </c>
      <c r="L268" s="200">
        <v>3008.9</v>
      </c>
      <c r="M268" s="191">
        <f>K268/L268</f>
        <v>1.0176476453188874E-2</v>
      </c>
      <c r="N268" s="201">
        <v>58.9</v>
      </c>
      <c r="O268" s="193">
        <f>M268*N268</f>
        <v>0.59939446309282463</v>
      </c>
      <c r="P268" s="194">
        <f>M268*60*1000</f>
        <v>610.58858719133252</v>
      </c>
      <c r="Q268" s="240">
        <f>P268*N268/1000</f>
        <v>35.963667785569484</v>
      </c>
    </row>
    <row r="269" spans="1:17" s="12" customFormat="1" ht="12.75" customHeight="1">
      <c r="A269" s="385"/>
      <c r="B269" s="371" t="s">
        <v>832</v>
      </c>
      <c r="C269" s="206" t="s">
        <v>809</v>
      </c>
      <c r="D269" s="207">
        <v>80</v>
      </c>
      <c r="E269" s="207">
        <v>1964</v>
      </c>
      <c r="F269" s="208">
        <v>57.893000000000001</v>
      </c>
      <c r="G269" s="208">
        <v>6.0945</v>
      </c>
      <c r="H269" s="208">
        <v>12.72</v>
      </c>
      <c r="I269" s="208">
        <v>39.078496999999999</v>
      </c>
      <c r="J269" s="209">
        <v>3830.86</v>
      </c>
      <c r="K269" s="208">
        <v>39.078496999999999</v>
      </c>
      <c r="L269" s="209">
        <v>3830.86</v>
      </c>
      <c r="M269" s="210">
        <v>1.0200972366518223E-2</v>
      </c>
      <c r="N269" s="211">
        <v>75.428000000000011</v>
      </c>
      <c r="O269" s="208">
        <v>0.7694389436617366</v>
      </c>
      <c r="P269" s="211">
        <v>612.05834199109336</v>
      </c>
      <c r="Q269" s="241">
        <v>46.166336619704197</v>
      </c>
    </row>
    <row r="270" spans="1:17" s="12" customFormat="1" ht="12.75" customHeight="1">
      <c r="A270" s="385"/>
      <c r="B270" s="371" t="s">
        <v>832</v>
      </c>
      <c r="C270" s="206" t="s">
        <v>810</v>
      </c>
      <c r="D270" s="207">
        <v>55</v>
      </c>
      <c r="E270" s="207">
        <v>1995</v>
      </c>
      <c r="F270" s="208">
        <v>49.412999999999997</v>
      </c>
      <c r="G270" s="208">
        <v>6.6866099999999999</v>
      </c>
      <c r="H270" s="208">
        <v>8.7200000000000006</v>
      </c>
      <c r="I270" s="208">
        <v>34.006390000000003</v>
      </c>
      <c r="J270" s="209">
        <v>3308.16</v>
      </c>
      <c r="K270" s="208">
        <v>34.006390000000003</v>
      </c>
      <c r="L270" s="209">
        <v>3308.16</v>
      </c>
      <c r="M270" s="210">
        <v>1.0279548147610758E-2</v>
      </c>
      <c r="N270" s="211">
        <v>75.428000000000011</v>
      </c>
      <c r="O270" s="208">
        <v>0.77536575767798444</v>
      </c>
      <c r="P270" s="211">
        <v>616.77288885664552</v>
      </c>
      <c r="Q270" s="241">
        <v>46.521945460679071</v>
      </c>
    </row>
    <row r="271" spans="1:17" s="12" customFormat="1" ht="12.75" customHeight="1">
      <c r="A271" s="385"/>
      <c r="B271" s="372" t="s">
        <v>476</v>
      </c>
      <c r="C271" s="187" t="s">
        <v>446</v>
      </c>
      <c r="D271" s="188">
        <v>60</v>
      </c>
      <c r="E271" s="188">
        <v>1967</v>
      </c>
      <c r="F271" s="189"/>
      <c r="G271" s="189">
        <v>3.8740000000000001</v>
      </c>
      <c r="H271" s="189">
        <v>9.6</v>
      </c>
      <c r="I271" s="189">
        <v>28.035</v>
      </c>
      <c r="J271" s="190">
        <v>2715.01</v>
      </c>
      <c r="K271" s="189">
        <f>I271</f>
        <v>28.035</v>
      </c>
      <c r="L271" s="190">
        <f>J271</f>
        <v>2715.01</v>
      </c>
      <c r="M271" s="191">
        <f t="shared" ref="M271:M276" si="30">K271/L271</f>
        <v>1.0325928817941738E-2</v>
      </c>
      <c r="N271" s="192">
        <v>57.116</v>
      </c>
      <c r="O271" s="193">
        <f t="shared" ref="O271:O276" si="31">M271*N271</f>
        <v>0.58977575036556029</v>
      </c>
      <c r="P271" s="194">
        <f t="shared" ref="P271:P276" si="32">M271*60*1000</f>
        <v>619.55572907650435</v>
      </c>
      <c r="Q271" s="240">
        <f t="shared" ref="Q271:Q276" si="33">P271*N271/1000</f>
        <v>35.386545021933621</v>
      </c>
    </row>
    <row r="272" spans="1:17" s="12" customFormat="1" ht="12.75" customHeight="1">
      <c r="A272" s="385"/>
      <c r="B272" s="371" t="s">
        <v>626</v>
      </c>
      <c r="C272" s="195" t="s">
        <v>613</v>
      </c>
      <c r="D272" s="188">
        <v>48</v>
      </c>
      <c r="E272" s="188" t="s">
        <v>98</v>
      </c>
      <c r="F272" s="189">
        <f>G272+H272+I272</f>
        <v>42.331000000000003</v>
      </c>
      <c r="G272" s="189">
        <v>4.5</v>
      </c>
      <c r="H272" s="189">
        <v>7.8</v>
      </c>
      <c r="I272" s="189">
        <v>30.030999999999999</v>
      </c>
      <c r="J272" s="190">
        <v>2902.63</v>
      </c>
      <c r="K272" s="189">
        <v>30.030999999999999</v>
      </c>
      <c r="L272" s="190">
        <v>2902.63</v>
      </c>
      <c r="M272" s="191">
        <f t="shared" si="30"/>
        <v>1.034613436779748E-2</v>
      </c>
      <c r="N272" s="192">
        <v>52.6</v>
      </c>
      <c r="O272" s="193">
        <f t="shared" si="31"/>
        <v>0.54420666774614745</v>
      </c>
      <c r="P272" s="194">
        <f t="shared" si="32"/>
        <v>620.76806206784886</v>
      </c>
      <c r="Q272" s="240">
        <f t="shared" si="33"/>
        <v>32.652400064768855</v>
      </c>
    </row>
    <row r="273" spans="1:17" s="12" customFormat="1" ht="12.75" customHeight="1">
      <c r="A273" s="385"/>
      <c r="B273" s="371" t="s">
        <v>347</v>
      </c>
      <c r="C273" s="187" t="s">
        <v>318</v>
      </c>
      <c r="D273" s="188">
        <v>65</v>
      </c>
      <c r="E273" s="188" t="s">
        <v>98</v>
      </c>
      <c r="F273" s="189">
        <v>38.450000000000003</v>
      </c>
      <c r="G273" s="189">
        <v>3.9390000000000001</v>
      </c>
      <c r="H273" s="189">
        <v>10.315</v>
      </c>
      <c r="I273" s="189">
        <v>24.196000000000002</v>
      </c>
      <c r="J273" s="190">
        <v>2338.13</v>
      </c>
      <c r="K273" s="189">
        <f>+I273</f>
        <v>24.196000000000002</v>
      </c>
      <c r="L273" s="190">
        <f>+J273</f>
        <v>2338.13</v>
      </c>
      <c r="M273" s="191">
        <f t="shared" si="30"/>
        <v>1.0348440848028126E-2</v>
      </c>
      <c r="N273" s="192">
        <v>73.400000000000006</v>
      </c>
      <c r="O273" s="193">
        <f t="shared" si="31"/>
        <v>0.75957555824526446</v>
      </c>
      <c r="P273" s="194">
        <f t="shared" si="32"/>
        <v>620.90645088168753</v>
      </c>
      <c r="Q273" s="240">
        <f t="shared" si="33"/>
        <v>45.574533494715872</v>
      </c>
    </row>
    <row r="274" spans="1:17" s="12" customFormat="1" ht="12.75" customHeight="1">
      <c r="A274" s="385"/>
      <c r="B274" s="372" t="s">
        <v>604</v>
      </c>
      <c r="C274" s="187" t="s">
        <v>583</v>
      </c>
      <c r="D274" s="188">
        <v>60</v>
      </c>
      <c r="E274" s="188">
        <v>1985</v>
      </c>
      <c r="F274" s="189">
        <v>55.62</v>
      </c>
      <c r="G274" s="189">
        <v>6.5949999999999998</v>
      </c>
      <c r="H274" s="189">
        <v>11.44</v>
      </c>
      <c r="I274" s="189">
        <v>37.585000000000001</v>
      </c>
      <c r="J274" s="190">
        <v>3611.93</v>
      </c>
      <c r="K274" s="189">
        <v>37.585000000000001</v>
      </c>
      <c r="L274" s="190">
        <v>3611.93</v>
      </c>
      <c r="M274" s="191">
        <f t="shared" si="30"/>
        <v>1.040579413222294E-2</v>
      </c>
      <c r="N274" s="192">
        <v>50.14</v>
      </c>
      <c r="O274" s="193">
        <f t="shared" si="31"/>
        <v>0.52174651778965819</v>
      </c>
      <c r="P274" s="194">
        <f t="shared" si="32"/>
        <v>624.34764793337638</v>
      </c>
      <c r="Q274" s="240">
        <f t="shared" si="33"/>
        <v>31.30479106737949</v>
      </c>
    </row>
    <row r="275" spans="1:17" s="12" customFormat="1" ht="12.75" customHeight="1">
      <c r="A275" s="385"/>
      <c r="B275" s="372" t="s">
        <v>359</v>
      </c>
      <c r="C275" s="196" t="s">
        <v>366</v>
      </c>
      <c r="D275" s="197">
        <v>52</v>
      </c>
      <c r="E275" s="198" t="s">
        <v>98</v>
      </c>
      <c r="F275" s="199">
        <v>45.09</v>
      </c>
      <c r="G275" s="199">
        <v>5.73</v>
      </c>
      <c r="H275" s="199">
        <v>8.48</v>
      </c>
      <c r="I275" s="199">
        <v>30.88</v>
      </c>
      <c r="J275" s="200">
        <v>3000.73</v>
      </c>
      <c r="K275" s="199">
        <v>30.73</v>
      </c>
      <c r="L275" s="200">
        <v>2936.04</v>
      </c>
      <c r="M275" s="191">
        <f t="shared" si="30"/>
        <v>1.0466478658328907E-2</v>
      </c>
      <c r="N275" s="201">
        <v>58.9</v>
      </c>
      <c r="O275" s="193">
        <f t="shared" si="31"/>
        <v>0.61647559297557253</v>
      </c>
      <c r="P275" s="194">
        <f t="shared" si="32"/>
        <v>627.98871949973443</v>
      </c>
      <c r="Q275" s="240">
        <f t="shared" si="33"/>
        <v>36.988535578534353</v>
      </c>
    </row>
    <row r="276" spans="1:17" s="12" customFormat="1" ht="12.75" customHeight="1">
      <c r="A276" s="385"/>
      <c r="B276" s="371" t="s">
        <v>701</v>
      </c>
      <c r="C276" s="212" t="s">
        <v>671</v>
      </c>
      <c r="D276" s="213">
        <v>19</v>
      </c>
      <c r="E276" s="213" t="s">
        <v>98</v>
      </c>
      <c r="F276" s="214">
        <f>G276+H276+I276</f>
        <v>18.911999999999999</v>
      </c>
      <c r="G276" s="214">
        <v>1.3645</v>
      </c>
      <c r="H276" s="214">
        <v>3.04</v>
      </c>
      <c r="I276" s="214">
        <v>14.5075</v>
      </c>
      <c r="J276" s="215">
        <v>1384.8</v>
      </c>
      <c r="K276" s="214">
        <f>I276</f>
        <v>14.5075</v>
      </c>
      <c r="L276" s="215">
        <f>J276</f>
        <v>1384.8</v>
      </c>
      <c r="M276" s="216">
        <f t="shared" si="30"/>
        <v>1.0476242056614675E-2</v>
      </c>
      <c r="N276" s="217">
        <v>48.2</v>
      </c>
      <c r="O276" s="218">
        <f t="shared" si="31"/>
        <v>0.50495486712882731</v>
      </c>
      <c r="P276" s="219">
        <f t="shared" si="32"/>
        <v>628.57452339688052</v>
      </c>
      <c r="Q276" s="242">
        <f t="shared" si="33"/>
        <v>30.297292027729643</v>
      </c>
    </row>
    <row r="277" spans="1:17" s="12" customFormat="1" ht="12.75" customHeight="1">
      <c r="A277" s="385"/>
      <c r="B277" s="371" t="s">
        <v>857</v>
      </c>
      <c r="C277" s="206" t="s">
        <v>844</v>
      </c>
      <c r="D277" s="207">
        <v>60</v>
      </c>
      <c r="E277" s="207">
        <v>1968</v>
      </c>
      <c r="F277" s="208">
        <v>50.219000000000001</v>
      </c>
      <c r="G277" s="208">
        <v>6.4275469999999997</v>
      </c>
      <c r="H277" s="208">
        <v>9.605162</v>
      </c>
      <c r="I277" s="208">
        <v>34.186298999999998</v>
      </c>
      <c r="J277" s="209">
        <v>3261.72</v>
      </c>
      <c r="K277" s="208">
        <v>34.186298999999998</v>
      </c>
      <c r="L277" s="209">
        <v>3261.72</v>
      </c>
      <c r="M277" s="210">
        <v>1.0481064898274529E-2</v>
      </c>
      <c r="N277" s="211">
        <v>78.588999999999999</v>
      </c>
      <c r="O277" s="208">
        <v>0.82369640929049703</v>
      </c>
      <c r="P277" s="211">
        <v>628.86389389647184</v>
      </c>
      <c r="Q277" s="241">
        <v>49.421784557429824</v>
      </c>
    </row>
    <row r="278" spans="1:17" s="12" customFormat="1" ht="12.75" customHeight="1">
      <c r="A278" s="385"/>
      <c r="B278" s="371" t="s">
        <v>798</v>
      </c>
      <c r="C278" s="220" t="s">
        <v>770</v>
      </c>
      <c r="D278" s="207">
        <v>22</v>
      </c>
      <c r="E278" s="207" t="s">
        <v>98</v>
      </c>
      <c r="F278" s="208">
        <v>18.542000000000002</v>
      </c>
      <c r="G278" s="208">
        <v>2.515015</v>
      </c>
      <c r="H278" s="208">
        <v>3.52</v>
      </c>
      <c r="I278" s="208">
        <v>12.506983999999999</v>
      </c>
      <c r="J278" s="209">
        <v>1186.6500000000001</v>
      </c>
      <c r="K278" s="208">
        <v>12.506983999999999</v>
      </c>
      <c r="L278" s="209">
        <v>1186.6500000000001</v>
      </c>
      <c r="M278" s="210">
        <v>1.0539741288501242E-2</v>
      </c>
      <c r="N278" s="211">
        <v>68.997</v>
      </c>
      <c r="O278" s="208">
        <v>0.72721052968272015</v>
      </c>
      <c r="P278" s="211">
        <v>632.38447731007454</v>
      </c>
      <c r="Q278" s="241">
        <v>43.632631780963216</v>
      </c>
    </row>
    <row r="279" spans="1:17" s="12" customFormat="1" ht="12.75" customHeight="1">
      <c r="A279" s="385"/>
      <c r="B279" s="371" t="s">
        <v>857</v>
      </c>
      <c r="C279" s="206" t="s">
        <v>845</v>
      </c>
      <c r="D279" s="207">
        <v>60</v>
      </c>
      <c r="E279" s="207">
        <v>1969</v>
      </c>
      <c r="F279" s="208">
        <v>48.945999999999998</v>
      </c>
      <c r="G279" s="208">
        <v>5.8140000000000001</v>
      </c>
      <c r="H279" s="208">
        <v>9.6</v>
      </c>
      <c r="I279" s="208">
        <v>33.531999999999996</v>
      </c>
      <c r="J279" s="209">
        <v>3165.62</v>
      </c>
      <c r="K279" s="208">
        <v>33.531999999999996</v>
      </c>
      <c r="L279" s="209">
        <v>3165.62</v>
      </c>
      <c r="M279" s="210">
        <v>1.059255374934452E-2</v>
      </c>
      <c r="N279" s="211">
        <v>78.588999999999999</v>
      </c>
      <c r="O279" s="208">
        <v>0.83245820660723646</v>
      </c>
      <c r="P279" s="211">
        <v>635.55322496067129</v>
      </c>
      <c r="Q279" s="241">
        <v>49.947492396434193</v>
      </c>
    </row>
    <row r="280" spans="1:17" s="12" customFormat="1" ht="12.75" customHeight="1">
      <c r="A280" s="385"/>
      <c r="B280" s="371" t="s">
        <v>798</v>
      </c>
      <c r="C280" s="206" t="s">
        <v>760</v>
      </c>
      <c r="D280" s="207">
        <v>36</v>
      </c>
      <c r="E280" s="207">
        <v>1987</v>
      </c>
      <c r="F280" s="208">
        <v>36.409999999999997</v>
      </c>
      <c r="G280" s="208">
        <v>4.6818090000000003</v>
      </c>
      <c r="H280" s="208">
        <v>8.64</v>
      </c>
      <c r="I280" s="208">
        <v>23.088193</v>
      </c>
      <c r="J280" s="209">
        <v>2176.88</v>
      </c>
      <c r="K280" s="208">
        <v>23.088193</v>
      </c>
      <c r="L280" s="209">
        <v>2176.88</v>
      </c>
      <c r="M280" s="210">
        <v>1.060609358347727E-2</v>
      </c>
      <c r="N280" s="211">
        <v>68.997</v>
      </c>
      <c r="O280" s="208">
        <v>0.73178863897918123</v>
      </c>
      <c r="P280" s="211">
        <v>636.36561500863615</v>
      </c>
      <c r="Q280" s="241">
        <v>43.907318338750869</v>
      </c>
    </row>
    <row r="281" spans="1:17" s="12" customFormat="1" ht="12.75" customHeight="1">
      <c r="A281" s="385"/>
      <c r="B281" s="371" t="s">
        <v>832</v>
      </c>
      <c r="C281" s="206" t="s">
        <v>811</v>
      </c>
      <c r="D281" s="207">
        <v>60</v>
      </c>
      <c r="E281" s="207">
        <v>1988</v>
      </c>
      <c r="F281" s="208">
        <v>39.21</v>
      </c>
      <c r="G281" s="208">
        <v>4.5040139999999997</v>
      </c>
      <c r="H281" s="208">
        <v>9.6</v>
      </c>
      <c r="I281" s="208">
        <v>25.105986999999999</v>
      </c>
      <c r="J281" s="209">
        <v>2363.7600000000002</v>
      </c>
      <c r="K281" s="208">
        <v>25.105986999999999</v>
      </c>
      <c r="L281" s="209">
        <v>2363.7600000000002</v>
      </c>
      <c r="M281" s="210">
        <v>1.0621208159880866E-2</v>
      </c>
      <c r="N281" s="211">
        <v>75.428000000000011</v>
      </c>
      <c r="O281" s="208">
        <v>0.801136489083494</v>
      </c>
      <c r="P281" s="211">
        <v>637.27248959285191</v>
      </c>
      <c r="Q281" s="241">
        <v>48.068189345009642</v>
      </c>
    </row>
    <row r="282" spans="1:17" s="12" customFormat="1" ht="12.75" customHeight="1">
      <c r="A282" s="385"/>
      <c r="B282" s="371" t="s">
        <v>857</v>
      </c>
      <c r="C282" s="206" t="s">
        <v>846</v>
      </c>
      <c r="D282" s="207">
        <v>30</v>
      </c>
      <c r="E282" s="207">
        <v>1973</v>
      </c>
      <c r="F282" s="208">
        <v>26.609000000000002</v>
      </c>
      <c r="G282" s="208">
        <v>3.5190000000000001</v>
      </c>
      <c r="H282" s="208">
        <v>4.8</v>
      </c>
      <c r="I282" s="208">
        <v>18.29</v>
      </c>
      <c r="J282" s="209">
        <v>1715.3</v>
      </c>
      <c r="K282" s="208">
        <v>18.29</v>
      </c>
      <c r="L282" s="209">
        <v>1715.3</v>
      </c>
      <c r="M282" s="210">
        <v>1.0662857809129598E-2</v>
      </c>
      <c r="N282" s="211">
        <v>78.588999999999999</v>
      </c>
      <c r="O282" s="208">
        <v>0.83798333236168598</v>
      </c>
      <c r="P282" s="211">
        <v>639.77146854777584</v>
      </c>
      <c r="Q282" s="241">
        <v>50.278999941701159</v>
      </c>
    </row>
    <row r="283" spans="1:17" s="12" customFormat="1" ht="12.75" customHeight="1">
      <c r="A283" s="385"/>
      <c r="B283" s="371" t="s">
        <v>857</v>
      </c>
      <c r="C283" s="206" t="s">
        <v>847</v>
      </c>
      <c r="D283" s="207">
        <v>31</v>
      </c>
      <c r="E283" s="207">
        <v>1972</v>
      </c>
      <c r="F283" s="208">
        <v>26.504000000000001</v>
      </c>
      <c r="G283" s="208">
        <v>3.3469699999999998</v>
      </c>
      <c r="H283" s="208">
        <v>4.8</v>
      </c>
      <c r="I283" s="208">
        <v>18.357030999999999</v>
      </c>
      <c r="J283" s="209">
        <v>1718.52</v>
      </c>
      <c r="K283" s="208">
        <v>18.357030999999999</v>
      </c>
      <c r="L283" s="209">
        <v>1718.52</v>
      </c>
      <c r="M283" s="210">
        <v>1.068188383027256E-2</v>
      </c>
      <c r="N283" s="211">
        <v>78.588999999999999</v>
      </c>
      <c r="O283" s="208">
        <v>0.83947856833729029</v>
      </c>
      <c r="P283" s="211">
        <v>640.91302981635363</v>
      </c>
      <c r="Q283" s="241">
        <v>50.368714100237412</v>
      </c>
    </row>
    <row r="284" spans="1:17" s="12" customFormat="1" ht="12.75" customHeight="1">
      <c r="A284" s="385"/>
      <c r="B284" s="371" t="s">
        <v>435</v>
      </c>
      <c r="C284" s="171" t="s">
        <v>419</v>
      </c>
      <c r="D284" s="74">
        <v>100</v>
      </c>
      <c r="E284" s="74">
        <v>1973</v>
      </c>
      <c r="F284" s="221">
        <v>61.66</v>
      </c>
      <c r="G284" s="70">
        <v>6.3190049999999998</v>
      </c>
      <c r="H284" s="70">
        <v>16</v>
      </c>
      <c r="I284" s="70">
        <v>39.341000000000001</v>
      </c>
      <c r="J284" s="172">
        <v>3676.85</v>
      </c>
      <c r="K284" s="70">
        <v>39.341000000000001</v>
      </c>
      <c r="L284" s="172">
        <v>3676.85</v>
      </c>
      <c r="M284" s="173">
        <f>K284/L284</f>
        <v>1.0699647796347418E-2</v>
      </c>
      <c r="N284" s="174">
        <v>61.366999999999997</v>
      </c>
      <c r="O284" s="70">
        <f>M284*N284</f>
        <v>0.65660528631845194</v>
      </c>
      <c r="P284" s="174">
        <f>M284*1000*60</f>
        <v>641.97886778084512</v>
      </c>
      <c r="Q284" s="237">
        <f>O284*60</f>
        <v>39.396317179107115</v>
      </c>
    </row>
    <row r="285" spans="1:17" s="12" customFormat="1" ht="12.75" customHeight="1">
      <c r="A285" s="385"/>
      <c r="B285" s="371" t="s">
        <v>701</v>
      </c>
      <c r="C285" s="222" t="s">
        <v>672</v>
      </c>
      <c r="D285" s="213">
        <v>22</v>
      </c>
      <c r="E285" s="213" t="s">
        <v>98</v>
      </c>
      <c r="F285" s="214">
        <f>G285+H285+I285</f>
        <v>18.899999999999999</v>
      </c>
      <c r="G285" s="214">
        <v>2.6046</v>
      </c>
      <c r="H285" s="214">
        <v>3.52</v>
      </c>
      <c r="I285" s="214">
        <v>12.775399999999999</v>
      </c>
      <c r="J285" s="215">
        <v>1189.94</v>
      </c>
      <c r="K285" s="214">
        <f>I285</f>
        <v>12.775399999999999</v>
      </c>
      <c r="L285" s="215">
        <f>J285</f>
        <v>1189.94</v>
      </c>
      <c r="M285" s="216">
        <f>K285/L285</f>
        <v>1.0736171571675881E-2</v>
      </c>
      <c r="N285" s="217">
        <v>48.2</v>
      </c>
      <c r="O285" s="218">
        <f>M285*N285</f>
        <v>0.51748346975477755</v>
      </c>
      <c r="P285" s="219">
        <f>M285*60*1000</f>
        <v>644.17029430055288</v>
      </c>
      <c r="Q285" s="242">
        <f>P285*N285/1000</f>
        <v>31.049008185286649</v>
      </c>
    </row>
    <row r="286" spans="1:17" s="12" customFormat="1" ht="12.75" customHeight="1">
      <c r="A286" s="385"/>
      <c r="B286" s="372" t="s">
        <v>359</v>
      </c>
      <c r="C286" s="196" t="s">
        <v>370</v>
      </c>
      <c r="D286" s="197">
        <v>53</v>
      </c>
      <c r="E286" s="198" t="s">
        <v>98</v>
      </c>
      <c r="F286" s="199">
        <v>45.64</v>
      </c>
      <c r="G286" s="199">
        <v>5.47</v>
      </c>
      <c r="H286" s="199">
        <v>8.4</v>
      </c>
      <c r="I286" s="199">
        <v>31.76</v>
      </c>
      <c r="J286" s="200">
        <v>2993.98</v>
      </c>
      <c r="K286" s="199">
        <v>31.62</v>
      </c>
      <c r="L286" s="200">
        <v>2943.21</v>
      </c>
      <c r="M286" s="191">
        <f>K286/L286</f>
        <v>1.0743372032576677E-2</v>
      </c>
      <c r="N286" s="201">
        <v>58.9</v>
      </c>
      <c r="O286" s="193">
        <f>M286*N286</f>
        <v>0.63278461271876629</v>
      </c>
      <c r="P286" s="194">
        <f>M286*60*1000</f>
        <v>644.60232195460071</v>
      </c>
      <c r="Q286" s="240">
        <f>P286*N286/1000</f>
        <v>37.967076763125981</v>
      </c>
    </row>
    <row r="287" spans="1:17" s="12" customFormat="1" ht="12.75" customHeight="1">
      <c r="A287" s="385"/>
      <c r="B287" s="371" t="s">
        <v>626</v>
      </c>
      <c r="C287" s="195" t="s">
        <v>614</v>
      </c>
      <c r="D287" s="188">
        <v>36</v>
      </c>
      <c r="E287" s="188" t="s">
        <v>98</v>
      </c>
      <c r="F287" s="189">
        <f>G287+H287+I287</f>
        <v>32.988</v>
      </c>
      <c r="G287" s="189">
        <v>2.6</v>
      </c>
      <c r="H287" s="189">
        <v>6</v>
      </c>
      <c r="I287" s="189">
        <v>24.388000000000002</v>
      </c>
      <c r="J287" s="190">
        <v>2268.86</v>
      </c>
      <c r="K287" s="189">
        <v>22.257000000000001</v>
      </c>
      <c r="L287" s="190">
        <v>2070.59</v>
      </c>
      <c r="M287" s="191">
        <f>K287/L287</f>
        <v>1.0749110157008388E-2</v>
      </c>
      <c r="N287" s="192">
        <v>52.6</v>
      </c>
      <c r="O287" s="193">
        <f>M287*N287</f>
        <v>0.56540319425864127</v>
      </c>
      <c r="P287" s="194">
        <f>M287*60*1000</f>
        <v>644.94660942050325</v>
      </c>
      <c r="Q287" s="240">
        <f>P287*N287/1000</f>
        <v>33.92419165551847</v>
      </c>
    </row>
    <row r="288" spans="1:17" s="12" customFormat="1" ht="12.75" customHeight="1">
      <c r="A288" s="385"/>
      <c r="B288" s="371" t="s">
        <v>832</v>
      </c>
      <c r="C288" s="206" t="s">
        <v>812</v>
      </c>
      <c r="D288" s="207">
        <v>100</v>
      </c>
      <c r="E288" s="207">
        <v>1973</v>
      </c>
      <c r="F288" s="208">
        <v>72.191000000000003</v>
      </c>
      <c r="G288" s="208">
        <v>9.1021230000000006</v>
      </c>
      <c r="H288" s="208">
        <v>15.971</v>
      </c>
      <c r="I288" s="208">
        <v>47.117852999999997</v>
      </c>
      <c r="J288" s="209">
        <v>4362.3100000000004</v>
      </c>
      <c r="K288" s="208">
        <v>47.117852999999997</v>
      </c>
      <c r="L288" s="209">
        <v>4362.3100000000004</v>
      </c>
      <c r="M288" s="210">
        <v>1.0801124404272047E-2</v>
      </c>
      <c r="N288" s="211">
        <v>75.428000000000011</v>
      </c>
      <c r="O288" s="208">
        <v>0.81470721156543202</v>
      </c>
      <c r="P288" s="211">
        <v>648.06746425632275</v>
      </c>
      <c r="Q288" s="241">
        <v>48.882432693925921</v>
      </c>
    </row>
    <row r="289" spans="1:17" s="12" customFormat="1" ht="12.75" customHeight="1">
      <c r="A289" s="385"/>
      <c r="B289" s="371" t="s">
        <v>798</v>
      </c>
      <c r="C289" s="206" t="s">
        <v>757</v>
      </c>
      <c r="D289" s="207">
        <v>46</v>
      </c>
      <c r="E289" s="207">
        <v>2007</v>
      </c>
      <c r="F289" s="208">
        <v>44.133000000000003</v>
      </c>
      <c r="G289" s="208">
        <v>9.8540939999999999</v>
      </c>
      <c r="H289" s="208">
        <v>3.68</v>
      </c>
      <c r="I289" s="208">
        <v>30.598904000000001</v>
      </c>
      <c r="J289" s="209">
        <v>2821.98</v>
      </c>
      <c r="K289" s="208">
        <v>30.598904000000001</v>
      </c>
      <c r="L289" s="209">
        <v>2821.98</v>
      </c>
      <c r="M289" s="210">
        <v>1.0843061963585851E-2</v>
      </c>
      <c r="N289" s="211">
        <v>68.997</v>
      </c>
      <c r="O289" s="208">
        <v>0.74813874630153299</v>
      </c>
      <c r="P289" s="211">
        <v>650.58371781515098</v>
      </c>
      <c r="Q289" s="241">
        <v>44.88832477809197</v>
      </c>
    </row>
    <row r="290" spans="1:17" s="12" customFormat="1" ht="12.75" customHeight="1">
      <c r="A290" s="385"/>
      <c r="B290" s="371" t="s">
        <v>195</v>
      </c>
      <c r="C290" s="171" t="s">
        <v>172</v>
      </c>
      <c r="D290" s="74">
        <v>54</v>
      </c>
      <c r="E290" s="74">
        <v>1980</v>
      </c>
      <c r="F290" s="70">
        <v>56.39</v>
      </c>
      <c r="G290" s="70">
        <v>5.68</v>
      </c>
      <c r="H290" s="70">
        <v>12.53</v>
      </c>
      <c r="I290" s="70">
        <v>38.18</v>
      </c>
      <c r="J290" s="172">
        <v>3508.9</v>
      </c>
      <c r="K290" s="70">
        <v>38.18</v>
      </c>
      <c r="L290" s="172">
        <v>3508.9</v>
      </c>
      <c r="M290" s="173">
        <v>1.0880902847046082E-2</v>
      </c>
      <c r="N290" s="174">
        <v>53.845999999999997</v>
      </c>
      <c r="O290" s="70">
        <v>0.58589309470204332</v>
      </c>
      <c r="P290" s="174">
        <v>652.85417082276501</v>
      </c>
      <c r="Q290" s="237">
        <v>35.153585682122603</v>
      </c>
    </row>
    <row r="291" spans="1:17" s="12" customFormat="1" ht="12.75" customHeight="1">
      <c r="A291" s="385"/>
      <c r="B291" s="371" t="s">
        <v>701</v>
      </c>
      <c r="C291" s="222" t="s">
        <v>673</v>
      </c>
      <c r="D291" s="213">
        <v>40</v>
      </c>
      <c r="E291" s="213">
        <v>1992</v>
      </c>
      <c r="F291" s="214">
        <f>G291+H291+I291</f>
        <v>37.807000000000002</v>
      </c>
      <c r="G291" s="214">
        <v>7.1139999999999999</v>
      </c>
      <c r="H291" s="214">
        <v>6.4</v>
      </c>
      <c r="I291" s="214">
        <v>24.292999999999999</v>
      </c>
      <c r="J291" s="215">
        <v>2229.96</v>
      </c>
      <c r="K291" s="214">
        <f>I291</f>
        <v>24.292999999999999</v>
      </c>
      <c r="L291" s="215">
        <f>J291</f>
        <v>2229.96</v>
      </c>
      <c r="M291" s="216">
        <f>K291/L291</f>
        <v>1.089391737968394E-2</v>
      </c>
      <c r="N291" s="217">
        <v>48.2</v>
      </c>
      <c r="O291" s="218">
        <f>M291*N291</f>
        <v>0.52508681770076593</v>
      </c>
      <c r="P291" s="219">
        <f>M291*60*1000</f>
        <v>653.63504278103642</v>
      </c>
      <c r="Q291" s="242">
        <f>P291*N291/1000</f>
        <v>31.505209062045957</v>
      </c>
    </row>
    <row r="292" spans="1:17" s="12" customFormat="1" ht="12.75" customHeight="1">
      <c r="A292" s="385"/>
      <c r="B292" s="371" t="s">
        <v>347</v>
      </c>
      <c r="C292" s="187" t="s">
        <v>319</v>
      </c>
      <c r="D292" s="188">
        <v>30</v>
      </c>
      <c r="E292" s="188" t="s">
        <v>98</v>
      </c>
      <c r="F292" s="189">
        <v>25.054000000000002</v>
      </c>
      <c r="G292" s="189">
        <v>2.448</v>
      </c>
      <c r="H292" s="189">
        <v>4.8</v>
      </c>
      <c r="I292" s="189">
        <v>17.806000000000001</v>
      </c>
      <c r="J292" s="190">
        <v>1626.42</v>
      </c>
      <c r="K292" s="189">
        <f>+I292</f>
        <v>17.806000000000001</v>
      </c>
      <c r="L292" s="190">
        <f>+J292</f>
        <v>1626.42</v>
      </c>
      <c r="M292" s="191">
        <f>K292/L292</f>
        <v>1.0947971618647089E-2</v>
      </c>
      <c r="N292" s="192">
        <v>73.400000000000006</v>
      </c>
      <c r="O292" s="193">
        <f>M292*N292</f>
        <v>0.80358111680869637</v>
      </c>
      <c r="P292" s="194">
        <f>M292*60*1000</f>
        <v>656.87829711882534</v>
      </c>
      <c r="Q292" s="240">
        <f>P292*N292/1000</f>
        <v>48.214867008521779</v>
      </c>
    </row>
    <row r="293" spans="1:17" s="12" customFormat="1" ht="12.75" customHeight="1">
      <c r="A293" s="385"/>
      <c r="B293" s="371" t="s">
        <v>832</v>
      </c>
      <c r="C293" s="206" t="s">
        <v>813</v>
      </c>
      <c r="D293" s="207">
        <v>75</v>
      </c>
      <c r="E293" s="207">
        <v>1987</v>
      </c>
      <c r="F293" s="208">
        <v>63.939</v>
      </c>
      <c r="G293" s="208">
        <v>7.9119359999999999</v>
      </c>
      <c r="H293" s="208">
        <v>12</v>
      </c>
      <c r="I293" s="208">
        <v>44.027064000000003</v>
      </c>
      <c r="J293" s="209">
        <v>4017.2</v>
      </c>
      <c r="K293" s="208">
        <v>44.027064000000003</v>
      </c>
      <c r="L293" s="209">
        <v>4017.2</v>
      </c>
      <c r="M293" s="210">
        <v>1.095963954993528E-2</v>
      </c>
      <c r="N293" s="211">
        <v>75.428000000000011</v>
      </c>
      <c r="O293" s="208">
        <v>0.82666369197251843</v>
      </c>
      <c r="P293" s="211">
        <v>657.57837299611674</v>
      </c>
      <c r="Q293" s="241">
        <v>49.599821518351099</v>
      </c>
    </row>
    <row r="294" spans="1:17" s="12" customFormat="1" ht="12.75" customHeight="1">
      <c r="A294" s="385"/>
      <c r="B294" s="371" t="s">
        <v>266</v>
      </c>
      <c r="C294" s="171" t="s">
        <v>238</v>
      </c>
      <c r="D294" s="74">
        <v>8</v>
      </c>
      <c r="E294" s="74">
        <v>1975</v>
      </c>
      <c r="F294" s="70">
        <f>SUM(G294:I294)</f>
        <v>5.3970000000000002</v>
      </c>
      <c r="G294" s="70">
        <v>0</v>
      </c>
      <c r="H294" s="70">
        <v>0</v>
      </c>
      <c r="I294" s="70">
        <v>5.3970000000000002</v>
      </c>
      <c r="J294" s="172">
        <v>488.96</v>
      </c>
      <c r="K294" s="70">
        <v>5.3970000000000002</v>
      </c>
      <c r="L294" s="172">
        <v>488.96</v>
      </c>
      <c r="M294" s="173">
        <f>K294/L294</f>
        <v>1.103771269633508E-2</v>
      </c>
      <c r="N294" s="174">
        <v>73.599999999999994</v>
      </c>
      <c r="O294" s="70">
        <f>M294*N294</f>
        <v>0.81237565445026183</v>
      </c>
      <c r="P294" s="174">
        <f>M294*60*1000</f>
        <v>662.26276178010482</v>
      </c>
      <c r="Q294" s="237">
        <f>P294*N294/1000</f>
        <v>48.742539267015708</v>
      </c>
    </row>
    <row r="295" spans="1:17" s="12" customFormat="1" ht="12.75" customHeight="1">
      <c r="A295" s="385"/>
      <c r="B295" s="372" t="s">
        <v>137</v>
      </c>
      <c r="C295" s="187" t="s">
        <v>111</v>
      </c>
      <c r="D295" s="188">
        <v>20</v>
      </c>
      <c r="E295" s="188" t="s">
        <v>98</v>
      </c>
      <c r="F295" s="189">
        <f>G295+H295+I295</f>
        <v>21.4</v>
      </c>
      <c r="G295" s="189">
        <v>2.7196800000000003</v>
      </c>
      <c r="H295" s="189">
        <v>3.2</v>
      </c>
      <c r="I295" s="189">
        <v>15.480319999999999</v>
      </c>
      <c r="J295" s="190">
        <v>1400.95</v>
      </c>
      <c r="K295" s="189">
        <v>15.480319999999999</v>
      </c>
      <c r="L295" s="190">
        <v>1400.95</v>
      </c>
      <c r="M295" s="191">
        <f>K295/L295</f>
        <v>1.1049873300260537E-2</v>
      </c>
      <c r="N295" s="192">
        <v>53.192</v>
      </c>
      <c r="O295" s="193">
        <f>M295*N295</f>
        <v>0.58776486058745847</v>
      </c>
      <c r="P295" s="194">
        <f>M295*60*1000</f>
        <v>662.99239801563226</v>
      </c>
      <c r="Q295" s="240">
        <f>P295*N295/1000</f>
        <v>35.265891635247513</v>
      </c>
    </row>
    <row r="296" spans="1:17" s="12" customFormat="1" ht="12.75" customHeight="1">
      <c r="A296" s="385"/>
      <c r="B296" s="371" t="s">
        <v>626</v>
      </c>
      <c r="C296" s="195" t="s">
        <v>615</v>
      </c>
      <c r="D296" s="188">
        <v>80</v>
      </c>
      <c r="E296" s="188" t="s">
        <v>98</v>
      </c>
      <c r="F296" s="189">
        <f>G296+H296+I296</f>
        <v>62.71</v>
      </c>
      <c r="G296" s="189">
        <v>6</v>
      </c>
      <c r="H296" s="189">
        <v>13</v>
      </c>
      <c r="I296" s="189">
        <v>43.71</v>
      </c>
      <c r="J296" s="190">
        <v>3952.95</v>
      </c>
      <c r="K296" s="189">
        <v>40.168999999999997</v>
      </c>
      <c r="L296" s="190">
        <v>3635.24</v>
      </c>
      <c r="M296" s="191">
        <f>K296/L296</f>
        <v>1.1049889415829491E-2</v>
      </c>
      <c r="N296" s="192">
        <v>52.6</v>
      </c>
      <c r="O296" s="193">
        <f>M296*N296</f>
        <v>0.58122418327263126</v>
      </c>
      <c r="P296" s="194">
        <f>M296*60*1000</f>
        <v>662.99336494976944</v>
      </c>
      <c r="Q296" s="240">
        <f>P296*N296/1000</f>
        <v>34.873450996357874</v>
      </c>
    </row>
    <row r="297" spans="1:17" s="12" customFormat="1" ht="12.75" customHeight="1">
      <c r="A297" s="385"/>
      <c r="B297" s="372" t="s">
        <v>137</v>
      </c>
      <c r="C297" s="187" t="s">
        <v>112</v>
      </c>
      <c r="D297" s="188">
        <v>100</v>
      </c>
      <c r="E297" s="188">
        <v>1972</v>
      </c>
      <c r="F297" s="189">
        <f>G297+H297+I297</f>
        <v>76.019000000000005</v>
      </c>
      <c r="G297" s="189">
        <v>11.638417</v>
      </c>
      <c r="H297" s="189">
        <v>16</v>
      </c>
      <c r="I297" s="189">
        <v>48.380583000000001</v>
      </c>
      <c r="J297" s="190">
        <v>4371.96</v>
      </c>
      <c r="K297" s="189">
        <v>48.380583000000001</v>
      </c>
      <c r="L297" s="190">
        <v>4371.96</v>
      </c>
      <c r="M297" s="191">
        <f>K297/L297</f>
        <v>1.1066108335849367E-2</v>
      </c>
      <c r="N297" s="192">
        <v>53.192</v>
      </c>
      <c r="O297" s="193">
        <f>M297*N297</f>
        <v>0.58862843460049952</v>
      </c>
      <c r="P297" s="194">
        <f>M297*60*1000</f>
        <v>663.96650015096202</v>
      </c>
      <c r="Q297" s="240">
        <f>P297*N297/1000</f>
        <v>35.317706076029971</v>
      </c>
    </row>
    <row r="298" spans="1:17" s="12" customFormat="1" ht="12.75" customHeight="1">
      <c r="A298" s="385"/>
      <c r="B298" s="371" t="s">
        <v>195</v>
      </c>
      <c r="C298" s="171" t="s">
        <v>168</v>
      </c>
      <c r="D298" s="74">
        <v>63</v>
      </c>
      <c r="E298" s="74">
        <v>1960</v>
      </c>
      <c r="F298" s="70">
        <v>15.808999999999999</v>
      </c>
      <c r="G298" s="70">
        <v>3.21</v>
      </c>
      <c r="H298" s="70">
        <v>2.19</v>
      </c>
      <c r="I298" s="70">
        <v>10.409000000000001</v>
      </c>
      <c r="J298" s="172">
        <v>938.72</v>
      </c>
      <c r="K298" s="70">
        <v>10.245666343531617</v>
      </c>
      <c r="L298" s="172">
        <v>923.99</v>
      </c>
      <c r="M298" s="173">
        <v>1.1088503494119653E-2</v>
      </c>
      <c r="N298" s="174">
        <v>53.845999999999997</v>
      </c>
      <c r="O298" s="70">
        <v>0.59707155914436683</v>
      </c>
      <c r="P298" s="174">
        <v>665.31020964717914</v>
      </c>
      <c r="Q298" s="237">
        <v>35.824293548662006</v>
      </c>
    </row>
    <row r="299" spans="1:17" s="12" customFormat="1" ht="12.75" customHeight="1">
      <c r="A299" s="385"/>
      <c r="B299" s="371" t="s">
        <v>195</v>
      </c>
      <c r="C299" s="171" t="s">
        <v>173</v>
      </c>
      <c r="D299" s="74">
        <v>54</v>
      </c>
      <c r="E299" s="74">
        <v>1985</v>
      </c>
      <c r="F299" s="70">
        <v>60.27</v>
      </c>
      <c r="G299" s="70">
        <v>10.28</v>
      </c>
      <c r="H299" s="70">
        <v>11.4</v>
      </c>
      <c r="I299" s="70">
        <v>38.590000000000003</v>
      </c>
      <c r="J299" s="172">
        <v>3480.02</v>
      </c>
      <c r="K299" s="70">
        <v>38.590000000000003</v>
      </c>
      <c r="L299" s="172">
        <v>3480.02</v>
      </c>
      <c r="M299" s="173">
        <v>1.108901672978891E-2</v>
      </c>
      <c r="N299" s="174">
        <v>53.845999999999997</v>
      </c>
      <c r="O299" s="70">
        <v>0.59709919483221363</v>
      </c>
      <c r="P299" s="174">
        <v>665.34100378733467</v>
      </c>
      <c r="Q299" s="237">
        <v>35.825951689932822</v>
      </c>
    </row>
    <row r="300" spans="1:17" s="12" customFormat="1" ht="12.75" customHeight="1">
      <c r="A300" s="385"/>
      <c r="B300" s="371" t="s">
        <v>347</v>
      </c>
      <c r="C300" s="187" t="s">
        <v>320</v>
      </c>
      <c r="D300" s="188">
        <v>41</v>
      </c>
      <c r="E300" s="188" t="s">
        <v>98</v>
      </c>
      <c r="F300" s="189">
        <v>35.002000000000002</v>
      </c>
      <c r="G300" s="189">
        <v>3.774</v>
      </c>
      <c r="H300" s="189">
        <v>6.4009999999999998</v>
      </c>
      <c r="I300" s="189">
        <v>24.827000000000002</v>
      </c>
      <c r="J300" s="190">
        <v>2231.3200000000002</v>
      </c>
      <c r="K300" s="189">
        <f>+I300</f>
        <v>24.827000000000002</v>
      </c>
      <c r="L300" s="190">
        <f>+J300</f>
        <v>2231.3200000000002</v>
      </c>
      <c r="M300" s="191">
        <f>K300/L300</f>
        <v>1.1126597708979438E-2</v>
      </c>
      <c r="N300" s="192">
        <v>73.400000000000006</v>
      </c>
      <c r="O300" s="193">
        <f>M300*N300</f>
        <v>0.81669227183909077</v>
      </c>
      <c r="P300" s="194">
        <f>M300*60*1000</f>
        <v>667.59586253876626</v>
      </c>
      <c r="Q300" s="240">
        <f>P300*N300/1000</f>
        <v>49.001536310345443</v>
      </c>
    </row>
    <row r="301" spans="1:17" s="12" customFormat="1" ht="12.75" customHeight="1">
      <c r="A301" s="385"/>
      <c r="B301" s="371" t="s">
        <v>347</v>
      </c>
      <c r="C301" s="187" t="s">
        <v>321</v>
      </c>
      <c r="D301" s="188">
        <v>31</v>
      </c>
      <c r="E301" s="188" t="s">
        <v>98</v>
      </c>
      <c r="F301" s="189">
        <v>26.803999999999998</v>
      </c>
      <c r="G301" s="189">
        <v>2.7160000000000002</v>
      </c>
      <c r="H301" s="189">
        <v>5.1210000000000004</v>
      </c>
      <c r="I301" s="189">
        <v>18.966999999999999</v>
      </c>
      <c r="J301" s="190">
        <v>1704.18</v>
      </c>
      <c r="K301" s="189">
        <f>+I301</f>
        <v>18.966999999999999</v>
      </c>
      <c r="L301" s="190">
        <f>+J301</f>
        <v>1704.18</v>
      </c>
      <c r="M301" s="191">
        <f>K301/L301</f>
        <v>1.1129692872818597E-2</v>
      </c>
      <c r="N301" s="192">
        <v>73.400000000000006</v>
      </c>
      <c r="O301" s="193">
        <f>M301*N301</f>
        <v>0.8169194568648851</v>
      </c>
      <c r="P301" s="194">
        <f>M301*60*1000</f>
        <v>667.78157236911579</v>
      </c>
      <c r="Q301" s="240">
        <f>P301*N301/1000</f>
        <v>49.015167411893103</v>
      </c>
    </row>
    <row r="302" spans="1:17" s="12" customFormat="1" ht="12.75" customHeight="1">
      <c r="A302" s="385"/>
      <c r="B302" s="371" t="s">
        <v>507</v>
      </c>
      <c r="C302" s="223" t="s">
        <v>486</v>
      </c>
      <c r="D302" s="224">
        <v>39</v>
      </c>
      <c r="E302" s="224">
        <v>1992</v>
      </c>
      <c r="F302" s="225">
        <f>SUM(G302+H302+I302)</f>
        <v>34.799999999999997</v>
      </c>
      <c r="G302" s="225">
        <v>3.2</v>
      </c>
      <c r="H302" s="225">
        <v>6.2</v>
      </c>
      <c r="I302" s="225">
        <v>25.4</v>
      </c>
      <c r="J302" s="226">
        <v>2279.6999999999998</v>
      </c>
      <c r="K302" s="225">
        <v>25.4</v>
      </c>
      <c r="L302" s="226">
        <v>2279.6999999999998</v>
      </c>
      <c r="M302" s="191">
        <f>K302/L302</f>
        <v>1.1141816905733211E-2</v>
      </c>
      <c r="N302" s="192">
        <v>55.4</v>
      </c>
      <c r="O302" s="193">
        <f>M302*N302</f>
        <v>0.61725665657761986</v>
      </c>
      <c r="P302" s="194">
        <f>M302*60*1000</f>
        <v>668.5090143439927</v>
      </c>
      <c r="Q302" s="240">
        <f>P302*N302/1000</f>
        <v>37.03539939465719</v>
      </c>
    </row>
    <row r="303" spans="1:17" s="12" customFormat="1" ht="12.75" customHeight="1">
      <c r="A303" s="385"/>
      <c r="B303" s="371" t="s">
        <v>798</v>
      </c>
      <c r="C303" s="206" t="s">
        <v>758</v>
      </c>
      <c r="D303" s="207">
        <v>46</v>
      </c>
      <c r="E303" s="207">
        <v>2006</v>
      </c>
      <c r="F303" s="208">
        <v>47.168999999999997</v>
      </c>
      <c r="G303" s="208">
        <v>10.055821999999999</v>
      </c>
      <c r="H303" s="208">
        <v>3.68</v>
      </c>
      <c r="I303" s="208">
        <v>33.433177999999998</v>
      </c>
      <c r="J303" s="209">
        <v>2989.78</v>
      </c>
      <c r="K303" s="208">
        <v>33.433177999999998</v>
      </c>
      <c r="L303" s="209">
        <v>2989.78</v>
      </c>
      <c r="M303" s="210">
        <v>1.1182487674678403E-2</v>
      </c>
      <c r="N303" s="211">
        <v>68.997</v>
      </c>
      <c r="O303" s="208">
        <v>0.77155810208978581</v>
      </c>
      <c r="P303" s="211">
        <v>670.94926048070408</v>
      </c>
      <c r="Q303" s="241">
        <v>46.29348612538714</v>
      </c>
    </row>
    <row r="304" spans="1:17" s="12" customFormat="1" ht="12.75" customHeight="1">
      <c r="A304" s="385"/>
      <c r="B304" s="371" t="s">
        <v>701</v>
      </c>
      <c r="C304" s="222" t="s">
        <v>675</v>
      </c>
      <c r="D304" s="213">
        <v>20</v>
      </c>
      <c r="E304" s="213" t="s">
        <v>98</v>
      </c>
      <c r="F304" s="214">
        <f>G304+H304+I304</f>
        <v>18.579999999999998</v>
      </c>
      <c r="G304" s="214">
        <v>2.6743999999999999</v>
      </c>
      <c r="H304" s="214">
        <v>3.2</v>
      </c>
      <c r="I304" s="214">
        <v>12.7056</v>
      </c>
      <c r="J304" s="215">
        <v>1135.08</v>
      </c>
      <c r="K304" s="214">
        <f>I304</f>
        <v>12.7056</v>
      </c>
      <c r="L304" s="215">
        <f>J304</f>
        <v>1135.08</v>
      </c>
      <c r="M304" s="216">
        <f t="shared" ref="M304:M310" si="34">K304/L304</f>
        <v>1.1193572259224021E-2</v>
      </c>
      <c r="N304" s="217">
        <v>48.2</v>
      </c>
      <c r="O304" s="218">
        <f t="shared" ref="O304:O310" si="35">M304*N304</f>
        <v>0.53953018289459787</v>
      </c>
      <c r="P304" s="219">
        <f t="shared" ref="P304:P310" si="36">M304*60*1000</f>
        <v>671.61433555344126</v>
      </c>
      <c r="Q304" s="242">
        <f t="shared" ref="Q304:Q310" si="37">P304*N304/1000</f>
        <v>32.371810973675871</v>
      </c>
    </row>
    <row r="305" spans="1:17" s="12" customFormat="1" ht="12.75" customHeight="1">
      <c r="A305" s="385"/>
      <c r="B305" s="372" t="s">
        <v>476</v>
      </c>
      <c r="C305" s="187" t="s">
        <v>447</v>
      </c>
      <c r="D305" s="188">
        <v>54</v>
      </c>
      <c r="E305" s="188">
        <v>1983</v>
      </c>
      <c r="F305" s="189"/>
      <c r="G305" s="189">
        <v>6.7469999999999999</v>
      </c>
      <c r="H305" s="189">
        <v>8.5730000000000004</v>
      </c>
      <c r="I305" s="189">
        <v>33.185000000000002</v>
      </c>
      <c r="J305" s="190">
        <v>2959.47</v>
      </c>
      <c r="K305" s="189">
        <f>I305</f>
        <v>33.185000000000002</v>
      </c>
      <c r="L305" s="190">
        <f>J305</f>
        <v>2959.47</v>
      </c>
      <c r="M305" s="191">
        <f t="shared" si="34"/>
        <v>1.1213156409762561E-2</v>
      </c>
      <c r="N305" s="192">
        <v>57.116</v>
      </c>
      <c r="O305" s="193">
        <f t="shared" si="35"/>
        <v>0.64045064149999842</v>
      </c>
      <c r="P305" s="194">
        <f t="shared" si="36"/>
        <v>672.78938458575362</v>
      </c>
      <c r="Q305" s="240">
        <f t="shared" si="37"/>
        <v>38.427038489999902</v>
      </c>
    </row>
    <row r="306" spans="1:17" s="12" customFormat="1" ht="12.75" customHeight="1">
      <c r="A306" s="385"/>
      <c r="B306" s="372" t="s">
        <v>137</v>
      </c>
      <c r="C306" s="187" t="s">
        <v>113</v>
      </c>
      <c r="D306" s="188">
        <v>45</v>
      </c>
      <c r="E306" s="188" t="s">
        <v>98</v>
      </c>
      <c r="F306" s="189">
        <f>G306+H306+I306</f>
        <v>36.641999999999996</v>
      </c>
      <c r="G306" s="189">
        <v>3.2296200000000002</v>
      </c>
      <c r="H306" s="189">
        <v>7.1999929999999992</v>
      </c>
      <c r="I306" s="189">
        <v>26.212387</v>
      </c>
      <c r="J306" s="190">
        <v>2329.15</v>
      </c>
      <c r="K306" s="189">
        <v>26.212387</v>
      </c>
      <c r="L306" s="190">
        <v>2329.15</v>
      </c>
      <c r="M306" s="191">
        <f t="shared" si="34"/>
        <v>1.1254057059442286E-2</v>
      </c>
      <c r="N306" s="192">
        <v>53.192</v>
      </c>
      <c r="O306" s="193">
        <f t="shared" si="35"/>
        <v>0.59862580310585412</v>
      </c>
      <c r="P306" s="194">
        <f t="shared" si="36"/>
        <v>675.2434235665371</v>
      </c>
      <c r="Q306" s="240">
        <f t="shared" si="37"/>
        <v>35.91754818635124</v>
      </c>
    </row>
    <row r="307" spans="1:17" s="12" customFormat="1" ht="12.75" customHeight="1">
      <c r="A307" s="385"/>
      <c r="B307" s="371" t="s">
        <v>701</v>
      </c>
      <c r="C307" s="222" t="s">
        <v>674</v>
      </c>
      <c r="D307" s="213">
        <v>19</v>
      </c>
      <c r="E307" s="213" t="s">
        <v>98</v>
      </c>
      <c r="F307" s="214">
        <f>G307+H307+I307</f>
        <v>17.66</v>
      </c>
      <c r="G307" s="214">
        <v>1.9103000000000001</v>
      </c>
      <c r="H307" s="214">
        <v>3.04</v>
      </c>
      <c r="I307" s="214">
        <v>12.7097</v>
      </c>
      <c r="J307" s="215">
        <v>1124.4000000000001</v>
      </c>
      <c r="K307" s="214">
        <f>I307</f>
        <v>12.7097</v>
      </c>
      <c r="L307" s="215">
        <f>J307</f>
        <v>1124.4000000000001</v>
      </c>
      <c r="M307" s="216">
        <f t="shared" si="34"/>
        <v>1.1303539665599429E-2</v>
      </c>
      <c r="N307" s="217">
        <v>48.2</v>
      </c>
      <c r="O307" s="218">
        <f t="shared" si="35"/>
        <v>0.54483061188189252</v>
      </c>
      <c r="P307" s="219">
        <f t="shared" si="36"/>
        <v>678.21237993596571</v>
      </c>
      <c r="Q307" s="242">
        <f t="shared" si="37"/>
        <v>32.689836712913547</v>
      </c>
    </row>
    <row r="308" spans="1:17" s="12" customFormat="1" ht="12.75" customHeight="1">
      <c r="A308" s="385"/>
      <c r="B308" s="371" t="s">
        <v>347</v>
      </c>
      <c r="C308" s="187" t="s">
        <v>322</v>
      </c>
      <c r="D308" s="188">
        <v>6</v>
      </c>
      <c r="E308" s="188" t="s">
        <v>98</v>
      </c>
      <c r="F308" s="189">
        <v>4.7069999999999999</v>
      </c>
      <c r="G308" s="189">
        <v>0.96899999999999997</v>
      </c>
      <c r="H308" s="189">
        <v>0.06</v>
      </c>
      <c r="I308" s="189">
        <v>3.6779999999999999</v>
      </c>
      <c r="J308" s="190">
        <v>325.38</v>
      </c>
      <c r="K308" s="189">
        <f>+I308</f>
        <v>3.6779999999999999</v>
      </c>
      <c r="L308" s="190">
        <f>+J308</f>
        <v>325.38</v>
      </c>
      <c r="M308" s="191">
        <f t="shared" si="34"/>
        <v>1.1303706435552277E-2</v>
      </c>
      <c r="N308" s="192">
        <v>73.400000000000006</v>
      </c>
      <c r="O308" s="193">
        <f t="shared" si="35"/>
        <v>0.82969205236953714</v>
      </c>
      <c r="P308" s="194">
        <f t="shared" si="36"/>
        <v>678.22238613313652</v>
      </c>
      <c r="Q308" s="240">
        <f t="shared" si="37"/>
        <v>49.781523142172226</v>
      </c>
    </row>
    <row r="309" spans="1:17" s="12" customFormat="1" ht="12.75" customHeight="1">
      <c r="A309" s="385"/>
      <c r="B309" s="371" t="s">
        <v>701</v>
      </c>
      <c r="C309" s="222" t="s">
        <v>676</v>
      </c>
      <c r="D309" s="213">
        <v>20</v>
      </c>
      <c r="E309" s="213">
        <v>1995</v>
      </c>
      <c r="F309" s="214">
        <f>G309+H309+I309</f>
        <v>17</v>
      </c>
      <c r="G309" s="214">
        <v>2.0739999999999998</v>
      </c>
      <c r="H309" s="214">
        <v>3.2</v>
      </c>
      <c r="I309" s="214">
        <v>11.726000000000001</v>
      </c>
      <c r="J309" s="215">
        <v>1035.75</v>
      </c>
      <c r="K309" s="214">
        <f>I309</f>
        <v>11.726000000000001</v>
      </c>
      <c r="L309" s="215">
        <f>J309</f>
        <v>1035.75</v>
      </c>
      <c r="M309" s="216">
        <f t="shared" si="34"/>
        <v>1.1321264783972967E-2</v>
      </c>
      <c r="N309" s="217">
        <v>48.2</v>
      </c>
      <c r="O309" s="218">
        <f t="shared" si="35"/>
        <v>0.5456849625874971</v>
      </c>
      <c r="P309" s="219">
        <f t="shared" si="36"/>
        <v>679.27588703837807</v>
      </c>
      <c r="Q309" s="242">
        <f t="shared" si="37"/>
        <v>32.741097755249825</v>
      </c>
    </row>
    <row r="310" spans="1:17" s="12" customFormat="1" ht="12.75" customHeight="1">
      <c r="A310" s="385"/>
      <c r="B310" s="371" t="s">
        <v>236</v>
      </c>
      <c r="C310" s="187" t="s">
        <v>209</v>
      </c>
      <c r="D310" s="188">
        <v>40</v>
      </c>
      <c r="E310" s="188">
        <v>1989</v>
      </c>
      <c r="F310" s="189">
        <v>37.799999999999997</v>
      </c>
      <c r="G310" s="189">
        <v>7.8212000000000002</v>
      </c>
      <c r="H310" s="189">
        <v>4</v>
      </c>
      <c r="I310" s="189">
        <f>F310-G310-H310</f>
        <v>25.978799999999996</v>
      </c>
      <c r="J310" s="190">
        <v>2286.3200000000002</v>
      </c>
      <c r="K310" s="189">
        <f>I310</f>
        <v>25.978799999999996</v>
      </c>
      <c r="L310" s="190">
        <f>J310</f>
        <v>2286.3200000000002</v>
      </c>
      <c r="M310" s="191">
        <f t="shared" si="34"/>
        <v>1.1362713880821581E-2</v>
      </c>
      <c r="N310" s="192">
        <v>56.4</v>
      </c>
      <c r="O310" s="193">
        <f t="shared" si="35"/>
        <v>0.6408570628783371</v>
      </c>
      <c r="P310" s="194">
        <f t="shared" si="36"/>
        <v>681.7628328492948</v>
      </c>
      <c r="Q310" s="240">
        <f t="shared" si="37"/>
        <v>38.451423772700224</v>
      </c>
    </row>
    <row r="311" spans="1:17" s="12" customFormat="1" ht="12.75" customHeight="1">
      <c r="A311" s="385"/>
      <c r="B311" s="371" t="s">
        <v>958</v>
      </c>
      <c r="C311" s="227" t="s">
        <v>939</v>
      </c>
      <c r="D311" s="228">
        <v>24</v>
      </c>
      <c r="E311" s="229">
        <v>1965</v>
      </c>
      <c r="F311" s="177">
        <v>14.655099999999999</v>
      </c>
      <c r="G311" s="177">
        <v>1.7849999999999999</v>
      </c>
      <c r="H311" s="177">
        <v>0.24</v>
      </c>
      <c r="I311" s="177">
        <v>12.630101</v>
      </c>
      <c r="J311" s="178">
        <v>1110.8699999999999</v>
      </c>
      <c r="K311" s="177">
        <v>12.630101</v>
      </c>
      <c r="L311" s="178">
        <v>1110.8699999999999</v>
      </c>
      <c r="M311" s="179">
        <v>1.1369558094106422E-2</v>
      </c>
      <c r="N311" s="180">
        <v>61.040000000000006</v>
      </c>
      <c r="O311" s="177">
        <v>0.69399782606425608</v>
      </c>
      <c r="P311" s="180">
        <v>682.1734856463853</v>
      </c>
      <c r="Q311" s="238">
        <v>41.639869563855363</v>
      </c>
    </row>
    <row r="312" spans="1:17" s="12" customFormat="1" ht="12.75" customHeight="1">
      <c r="A312" s="385"/>
      <c r="B312" s="372" t="s">
        <v>137</v>
      </c>
      <c r="C312" s="187" t="s">
        <v>114</v>
      </c>
      <c r="D312" s="188">
        <v>75</v>
      </c>
      <c r="E312" s="188" t="s">
        <v>98</v>
      </c>
      <c r="F312" s="189">
        <f>G312+H312+I312</f>
        <v>65.551000000000002</v>
      </c>
      <c r="G312" s="189">
        <v>7.4224600000000001</v>
      </c>
      <c r="H312" s="189">
        <v>12</v>
      </c>
      <c r="I312" s="189">
        <v>46.128540000000001</v>
      </c>
      <c r="J312" s="190">
        <v>4020.7000000000003</v>
      </c>
      <c r="K312" s="189">
        <v>46.128540000000001</v>
      </c>
      <c r="L312" s="190">
        <v>4020.7000000000003</v>
      </c>
      <c r="M312" s="191">
        <f>K312/L312</f>
        <v>1.1472763449150644E-2</v>
      </c>
      <c r="N312" s="192">
        <v>53.192</v>
      </c>
      <c r="O312" s="193">
        <f>M312*N312</f>
        <v>0.6102592333872211</v>
      </c>
      <c r="P312" s="194">
        <f>M312*60*1000</f>
        <v>688.36580694903864</v>
      </c>
      <c r="Q312" s="240">
        <f>P312*N312/1000</f>
        <v>36.615554003233264</v>
      </c>
    </row>
    <row r="313" spans="1:17" s="12" customFormat="1" ht="12.75" customHeight="1">
      <c r="A313" s="385"/>
      <c r="B313" s="371" t="s">
        <v>857</v>
      </c>
      <c r="C313" s="206" t="s">
        <v>848</v>
      </c>
      <c r="D313" s="207">
        <v>8</v>
      </c>
      <c r="E313" s="207">
        <v>1994</v>
      </c>
      <c r="F313" s="208">
        <v>11.884</v>
      </c>
      <c r="G313" s="208">
        <v>1.1220000000000001</v>
      </c>
      <c r="H313" s="208">
        <v>1.2</v>
      </c>
      <c r="I313" s="208">
        <v>9.5619999999999994</v>
      </c>
      <c r="J313" s="209">
        <v>832.8</v>
      </c>
      <c r="K313" s="208">
        <v>9.5619999999999994</v>
      </c>
      <c r="L313" s="209">
        <v>832.8</v>
      </c>
      <c r="M313" s="210">
        <v>1.1481748318924111E-2</v>
      </c>
      <c r="N313" s="211">
        <v>78.588999999999999</v>
      </c>
      <c r="O313" s="208">
        <v>0.90233911863592697</v>
      </c>
      <c r="P313" s="211">
        <v>688.90489913544661</v>
      </c>
      <c r="Q313" s="241">
        <v>54.140347118155617</v>
      </c>
    </row>
    <row r="314" spans="1:17" s="12" customFormat="1" ht="12.75" customHeight="1">
      <c r="A314" s="385"/>
      <c r="B314" s="371" t="s">
        <v>628</v>
      </c>
      <c r="C314" s="187" t="s">
        <v>645</v>
      </c>
      <c r="D314" s="188">
        <v>40</v>
      </c>
      <c r="E314" s="188">
        <v>1983</v>
      </c>
      <c r="F314" s="189">
        <v>35.9</v>
      </c>
      <c r="G314" s="189">
        <v>4.4370000000000003</v>
      </c>
      <c r="H314" s="189">
        <v>5.6</v>
      </c>
      <c r="I314" s="189">
        <v>25.86</v>
      </c>
      <c r="J314" s="190">
        <v>2236.29</v>
      </c>
      <c r="K314" s="189">
        <v>25.86</v>
      </c>
      <c r="L314" s="190">
        <v>2236.29</v>
      </c>
      <c r="M314" s="191">
        <f>K314/L314</f>
        <v>1.1563795393262948E-2</v>
      </c>
      <c r="N314" s="192">
        <v>81.099999999999994</v>
      </c>
      <c r="O314" s="193">
        <f>M314*N314</f>
        <v>0.93782380639362506</v>
      </c>
      <c r="P314" s="194">
        <f>M314*60*1000</f>
        <v>693.82772359577689</v>
      </c>
      <c r="Q314" s="240">
        <f>P314*N314/1000</f>
        <v>56.269428383617502</v>
      </c>
    </row>
    <row r="315" spans="1:17" s="12" customFormat="1" ht="12.75" customHeight="1">
      <c r="A315" s="385"/>
      <c r="B315" s="371" t="s">
        <v>798</v>
      </c>
      <c r="C315" s="206" t="s">
        <v>759</v>
      </c>
      <c r="D315" s="207">
        <v>16</v>
      </c>
      <c r="E315" s="207">
        <v>2005</v>
      </c>
      <c r="F315" s="208">
        <v>17.52</v>
      </c>
      <c r="G315" s="208">
        <v>2.8141189999999998</v>
      </c>
      <c r="H315" s="208">
        <v>1.36</v>
      </c>
      <c r="I315" s="208">
        <v>13.345880000000001</v>
      </c>
      <c r="J315" s="209">
        <v>1150.31</v>
      </c>
      <c r="K315" s="208">
        <v>13.345880000000001</v>
      </c>
      <c r="L315" s="209">
        <v>1150.31</v>
      </c>
      <c r="M315" s="210">
        <v>1.1601985551720841E-2</v>
      </c>
      <c r="N315" s="211">
        <v>68.997</v>
      </c>
      <c r="O315" s="208">
        <v>0.80050219711208292</v>
      </c>
      <c r="P315" s="211">
        <v>696.11913310325042</v>
      </c>
      <c r="Q315" s="241">
        <v>48.030131826724968</v>
      </c>
    </row>
    <row r="316" spans="1:17" s="12" customFormat="1" ht="12.75" customHeight="1">
      <c r="A316" s="385"/>
      <c r="B316" s="371" t="s">
        <v>347</v>
      </c>
      <c r="C316" s="187" t="s">
        <v>323</v>
      </c>
      <c r="D316" s="188">
        <v>45</v>
      </c>
      <c r="E316" s="188" t="s">
        <v>98</v>
      </c>
      <c r="F316" s="189">
        <v>38.271999999999998</v>
      </c>
      <c r="G316" s="189">
        <v>3.766</v>
      </c>
      <c r="H316" s="189">
        <v>7.202</v>
      </c>
      <c r="I316" s="189">
        <v>27.303999999999998</v>
      </c>
      <c r="J316" s="190">
        <v>2347.81</v>
      </c>
      <c r="K316" s="189">
        <f>+I316</f>
        <v>27.303999999999998</v>
      </c>
      <c r="L316" s="190">
        <f>+J316</f>
        <v>2347.81</v>
      </c>
      <c r="M316" s="191">
        <f>K316/L316</f>
        <v>1.1629561165511689E-2</v>
      </c>
      <c r="N316" s="192">
        <v>73.400000000000006</v>
      </c>
      <c r="O316" s="193">
        <f>M316*N316</f>
        <v>0.85360978954855804</v>
      </c>
      <c r="P316" s="194">
        <f>M316*60*1000</f>
        <v>697.77366993070132</v>
      </c>
      <c r="Q316" s="240">
        <f>P316*N316/1000</f>
        <v>51.21658737291348</v>
      </c>
    </row>
    <row r="317" spans="1:17" s="12" customFormat="1" ht="12.75" customHeight="1">
      <c r="A317" s="385"/>
      <c r="B317" s="372" t="s">
        <v>476</v>
      </c>
      <c r="C317" s="187" t="s">
        <v>445</v>
      </c>
      <c r="D317" s="188">
        <v>32</v>
      </c>
      <c r="E317" s="188">
        <v>1981</v>
      </c>
      <c r="F317" s="189"/>
      <c r="G317" s="189">
        <v>2.952</v>
      </c>
      <c r="H317" s="189">
        <v>5.12</v>
      </c>
      <c r="I317" s="189">
        <v>20.888999999999999</v>
      </c>
      <c r="J317" s="190">
        <v>1792.76</v>
      </c>
      <c r="K317" s="189">
        <f>I317</f>
        <v>20.888999999999999</v>
      </c>
      <c r="L317" s="190">
        <f>J317</f>
        <v>1792.76</v>
      </c>
      <c r="M317" s="191">
        <f>K317/L317</f>
        <v>1.1651866395948146E-2</v>
      </c>
      <c r="N317" s="192">
        <v>57.116</v>
      </c>
      <c r="O317" s="193">
        <f>M317*N317</f>
        <v>0.6655080010709743</v>
      </c>
      <c r="P317" s="194">
        <f>M317*60*1000</f>
        <v>699.11198375688878</v>
      </c>
      <c r="Q317" s="240">
        <f>P317*N317/1000</f>
        <v>39.930480064258461</v>
      </c>
    </row>
    <row r="318" spans="1:17" s="12" customFormat="1" ht="12.75" customHeight="1">
      <c r="A318" s="385"/>
      <c r="B318" s="371" t="s">
        <v>627</v>
      </c>
      <c r="C318" s="187" t="s">
        <v>632</v>
      </c>
      <c r="D318" s="188">
        <v>12</v>
      </c>
      <c r="E318" s="188">
        <v>1986</v>
      </c>
      <c r="F318" s="189">
        <v>9.6999999999999993</v>
      </c>
      <c r="G318" s="189">
        <v>0.53</v>
      </c>
      <c r="H318" s="189">
        <v>1.28</v>
      </c>
      <c r="I318" s="189">
        <v>7.97</v>
      </c>
      <c r="J318" s="190">
        <v>680.12</v>
      </c>
      <c r="K318" s="189">
        <v>7.97</v>
      </c>
      <c r="L318" s="190">
        <v>680.12</v>
      </c>
      <c r="M318" s="191">
        <f>K318/L318</f>
        <v>1.1718520261130388E-2</v>
      </c>
      <c r="N318" s="192">
        <v>81.099999999999994</v>
      </c>
      <c r="O318" s="193">
        <f>M318*N318</f>
        <v>0.9503719931776744</v>
      </c>
      <c r="P318" s="194">
        <f>M318*60*1000</f>
        <v>703.11121566782333</v>
      </c>
      <c r="Q318" s="240">
        <f>P318*N318/1000</f>
        <v>57.022319590660466</v>
      </c>
    </row>
    <row r="319" spans="1:17" s="12" customFormat="1" ht="12.75" customHeight="1">
      <c r="A319" s="385"/>
      <c r="B319" s="372" t="s">
        <v>137</v>
      </c>
      <c r="C319" s="187" t="s">
        <v>115</v>
      </c>
      <c r="D319" s="188">
        <v>18</v>
      </c>
      <c r="E319" s="188" t="s">
        <v>98</v>
      </c>
      <c r="F319" s="189">
        <f>G319+H319+I319</f>
        <v>17.785000000000004</v>
      </c>
      <c r="G319" s="189">
        <v>3.2862800000000001</v>
      </c>
      <c r="H319" s="189">
        <v>2.88</v>
      </c>
      <c r="I319" s="189">
        <v>11.618720000000001</v>
      </c>
      <c r="J319" s="190">
        <v>989.4</v>
      </c>
      <c r="K319" s="189">
        <v>11.618720000000001</v>
      </c>
      <c r="L319" s="190">
        <v>989.4</v>
      </c>
      <c r="M319" s="191">
        <f>K319/L319</f>
        <v>1.1743197897715789E-2</v>
      </c>
      <c r="N319" s="192">
        <v>53.192</v>
      </c>
      <c r="O319" s="193">
        <f>M319*N319</f>
        <v>0.6246441825752983</v>
      </c>
      <c r="P319" s="194">
        <f>M319*60*1000</f>
        <v>704.5918738629473</v>
      </c>
      <c r="Q319" s="240">
        <f>P319*N319/1000</f>
        <v>37.478650954517896</v>
      </c>
    </row>
    <row r="320" spans="1:17" s="12" customFormat="1" ht="12.75" customHeight="1">
      <c r="A320" s="385"/>
      <c r="B320" s="372" t="s">
        <v>979</v>
      </c>
      <c r="C320" s="230" t="s">
        <v>970</v>
      </c>
      <c r="D320" s="176">
        <v>9</v>
      </c>
      <c r="E320" s="176">
        <v>1960</v>
      </c>
      <c r="F320" s="177">
        <v>7.2629999999999999</v>
      </c>
      <c r="G320" s="177">
        <v>0.71216400000000002</v>
      </c>
      <c r="H320" s="177">
        <v>1.84</v>
      </c>
      <c r="I320" s="177">
        <v>4.7108350000000003</v>
      </c>
      <c r="J320" s="178">
        <v>536.88</v>
      </c>
      <c r="K320" s="177">
        <v>4.7108350000000003</v>
      </c>
      <c r="L320" s="178">
        <v>400.83</v>
      </c>
      <c r="M320" s="179">
        <v>1.1752700646159221E-2</v>
      </c>
      <c r="N320" s="180">
        <v>67.253000000000014</v>
      </c>
      <c r="O320" s="177">
        <v>0.79040437655614626</v>
      </c>
      <c r="P320" s="180">
        <v>705.16203876955331</v>
      </c>
      <c r="Q320" s="238">
        <v>47.42426259336878</v>
      </c>
    </row>
    <row r="321" spans="1:17" s="12" customFormat="1" ht="12.75" customHeight="1">
      <c r="A321" s="385"/>
      <c r="B321" s="372" t="s">
        <v>979</v>
      </c>
      <c r="C321" s="230" t="s">
        <v>969</v>
      </c>
      <c r="D321" s="176">
        <v>10</v>
      </c>
      <c r="E321" s="176">
        <v>1959</v>
      </c>
      <c r="F321" s="177">
        <v>8.2390000000000008</v>
      </c>
      <c r="G321" s="177">
        <v>1.050192</v>
      </c>
      <c r="H321" s="177">
        <v>1.92</v>
      </c>
      <c r="I321" s="177">
        <v>5.2688090000000001</v>
      </c>
      <c r="J321" s="178">
        <v>543.35</v>
      </c>
      <c r="K321" s="177">
        <v>5.2688090000000001</v>
      </c>
      <c r="L321" s="178">
        <v>446.8</v>
      </c>
      <c r="M321" s="179">
        <v>1.1792320948970456E-2</v>
      </c>
      <c r="N321" s="180">
        <v>67.253000000000014</v>
      </c>
      <c r="O321" s="177">
        <v>0.79306896078111022</v>
      </c>
      <c r="P321" s="180">
        <v>707.53925693822737</v>
      </c>
      <c r="Q321" s="238">
        <v>47.584137646866616</v>
      </c>
    </row>
    <row r="322" spans="1:17" s="12" customFormat="1" ht="12.75" customHeight="1">
      <c r="A322" s="385"/>
      <c r="B322" s="371" t="s">
        <v>958</v>
      </c>
      <c r="C322" s="227" t="s">
        <v>938</v>
      </c>
      <c r="D322" s="228">
        <v>33</v>
      </c>
      <c r="E322" s="229">
        <v>1985</v>
      </c>
      <c r="F322" s="177">
        <v>33.454000000000001</v>
      </c>
      <c r="G322" s="177">
        <v>3.8174519999999998</v>
      </c>
      <c r="H322" s="177">
        <v>5.28</v>
      </c>
      <c r="I322" s="177">
        <v>24.356546999999999</v>
      </c>
      <c r="J322" s="178">
        <v>2059.6</v>
      </c>
      <c r="K322" s="177">
        <v>24.356546999999999</v>
      </c>
      <c r="L322" s="178">
        <v>2059.6</v>
      </c>
      <c r="M322" s="179">
        <v>1.1825862788891047E-2</v>
      </c>
      <c r="N322" s="180">
        <v>61.040000000000006</v>
      </c>
      <c r="O322" s="177">
        <v>0.72185066463390957</v>
      </c>
      <c r="P322" s="180">
        <v>709.55176733346286</v>
      </c>
      <c r="Q322" s="238">
        <v>43.311039878034578</v>
      </c>
    </row>
    <row r="323" spans="1:17" s="12" customFormat="1" ht="12.75" customHeight="1">
      <c r="A323" s="385"/>
      <c r="B323" s="371" t="s">
        <v>701</v>
      </c>
      <c r="C323" s="222" t="s">
        <v>677</v>
      </c>
      <c r="D323" s="213">
        <v>20</v>
      </c>
      <c r="E323" s="213" t="s">
        <v>98</v>
      </c>
      <c r="F323" s="214">
        <f>G323+H323+I323</f>
        <v>19.617000000000001</v>
      </c>
      <c r="G323" s="214">
        <v>3.4384999999999999</v>
      </c>
      <c r="H323" s="214">
        <v>3.2</v>
      </c>
      <c r="I323" s="214">
        <v>12.9785</v>
      </c>
      <c r="J323" s="215">
        <v>1096.6400000000001</v>
      </c>
      <c r="K323" s="214">
        <f>I323</f>
        <v>12.9785</v>
      </c>
      <c r="L323" s="215">
        <f>J323</f>
        <v>1096.6400000000001</v>
      </c>
      <c r="M323" s="216">
        <f>K323/L323</f>
        <v>1.1834786256200758E-2</v>
      </c>
      <c r="N323" s="217">
        <v>48.2</v>
      </c>
      <c r="O323" s="218">
        <f>M323*N323</f>
        <v>0.5704366975488766</v>
      </c>
      <c r="P323" s="219">
        <f>M323*60*1000</f>
        <v>710.08717537204552</v>
      </c>
      <c r="Q323" s="242">
        <f>P323*N323/1000</f>
        <v>34.226201852932597</v>
      </c>
    </row>
    <row r="324" spans="1:17" s="12" customFormat="1" ht="12.75" customHeight="1">
      <c r="A324" s="385"/>
      <c r="B324" s="371" t="s">
        <v>507</v>
      </c>
      <c r="C324" s="187" t="s">
        <v>477</v>
      </c>
      <c r="D324" s="188">
        <v>40</v>
      </c>
      <c r="E324" s="188">
        <v>1998</v>
      </c>
      <c r="F324" s="189">
        <f>SUM(G324+H324+I324)</f>
        <v>35.4</v>
      </c>
      <c r="G324" s="189">
        <v>3</v>
      </c>
      <c r="H324" s="189">
        <v>6.4</v>
      </c>
      <c r="I324" s="189">
        <v>26</v>
      </c>
      <c r="J324" s="190">
        <v>2183.6999999999998</v>
      </c>
      <c r="K324" s="189">
        <v>25.4</v>
      </c>
      <c r="L324" s="190">
        <v>2133.8000000000002</v>
      </c>
      <c r="M324" s="191">
        <f>K324/L324</f>
        <v>1.1903646077420563E-2</v>
      </c>
      <c r="N324" s="192">
        <v>55.4</v>
      </c>
      <c r="O324" s="193">
        <f>M324*N324</f>
        <v>0.65946199268909922</v>
      </c>
      <c r="P324" s="194">
        <f>M324*60*1000</f>
        <v>714.21876464523382</v>
      </c>
      <c r="Q324" s="240">
        <f>P324*N324/1000</f>
        <v>39.567719561345953</v>
      </c>
    </row>
    <row r="325" spans="1:17" s="12" customFormat="1" ht="12.75" customHeight="1">
      <c r="A325" s="385"/>
      <c r="B325" s="371" t="s">
        <v>798</v>
      </c>
      <c r="C325" s="206" t="s">
        <v>761</v>
      </c>
      <c r="D325" s="207">
        <v>37</v>
      </c>
      <c r="E325" s="207">
        <v>1985</v>
      </c>
      <c r="F325" s="208">
        <v>40.811</v>
      </c>
      <c r="G325" s="208">
        <v>5.8319049999999999</v>
      </c>
      <c r="H325" s="208">
        <v>8.64</v>
      </c>
      <c r="I325" s="208">
        <v>26.339096999999999</v>
      </c>
      <c r="J325" s="209">
        <v>2212.4</v>
      </c>
      <c r="K325" s="208">
        <v>26.339096999999999</v>
      </c>
      <c r="L325" s="209">
        <v>2212.4</v>
      </c>
      <c r="M325" s="210">
        <v>1.1905214698969444E-2</v>
      </c>
      <c r="N325" s="211">
        <v>68.997</v>
      </c>
      <c r="O325" s="208">
        <v>0.8214240985847947</v>
      </c>
      <c r="P325" s="211">
        <v>714.3128819381667</v>
      </c>
      <c r="Q325" s="241">
        <v>49.285445915087685</v>
      </c>
    </row>
    <row r="326" spans="1:17" s="12" customFormat="1" ht="12.75" customHeight="1">
      <c r="A326" s="385"/>
      <c r="B326" s="372" t="s">
        <v>137</v>
      </c>
      <c r="C326" s="187" t="s">
        <v>116</v>
      </c>
      <c r="D326" s="188">
        <v>100</v>
      </c>
      <c r="E326" s="188">
        <v>1970</v>
      </c>
      <c r="F326" s="189">
        <f>G326+H326+I326</f>
        <v>78.354000000000013</v>
      </c>
      <c r="G326" s="189">
        <v>10.1988</v>
      </c>
      <c r="H326" s="189">
        <v>16</v>
      </c>
      <c r="I326" s="189">
        <v>52.155200000000008</v>
      </c>
      <c r="J326" s="190">
        <v>4378.83</v>
      </c>
      <c r="K326" s="189">
        <v>52.155200000000008</v>
      </c>
      <c r="L326" s="190">
        <v>4378.83</v>
      </c>
      <c r="M326" s="191">
        <f>K326/L326</f>
        <v>1.1910761550459828E-2</v>
      </c>
      <c r="N326" s="192">
        <v>53.192</v>
      </c>
      <c r="O326" s="193">
        <f>M326*N326</f>
        <v>0.63355722839205919</v>
      </c>
      <c r="P326" s="194">
        <f>M326*60*1000</f>
        <v>714.64569302758957</v>
      </c>
      <c r="Q326" s="240">
        <f>P326*N326/1000</f>
        <v>38.013433703523546</v>
      </c>
    </row>
    <row r="327" spans="1:17" s="12" customFormat="1" ht="12.75" customHeight="1">
      <c r="A327" s="385"/>
      <c r="B327" s="371" t="s">
        <v>857</v>
      </c>
      <c r="C327" s="206" t="s">
        <v>849</v>
      </c>
      <c r="D327" s="207">
        <v>30</v>
      </c>
      <c r="E327" s="207">
        <v>1977</v>
      </c>
      <c r="F327" s="208">
        <v>26.643000000000001</v>
      </c>
      <c r="G327" s="208">
        <v>3.2130000000000001</v>
      </c>
      <c r="H327" s="208">
        <v>4.8</v>
      </c>
      <c r="I327" s="208">
        <v>18.63</v>
      </c>
      <c r="J327" s="209">
        <v>1557.06</v>
      </c>
      <c r="K327" s="208">
        <v>18.63</v>
      </c>
      <c r="L327" s="209">
        <v>1557.06</v>
      </c>
      <c r="M327" s="210">
        <v>1.1964856845593619E-2</v>
      </c>
      <c r="N327" s="211">
        <v>78.588999999999999</v>
      </c>
      <c r="O327" s="208">
        <v>0.94030613463835688</v>
      </c>
      <c r="P327" s="211">
        <v>717.89141073561711</v>
      </c>
      <c r="Q327" s="241">
        <v>56.418368078301413</v>
      </c>
    </row>
    <row r="328" spans="1:17" s="12" customFormat="1" ht="12.75" customHeight="1">
      <c r="A328" s="385"/>
      <c r="B328" s="371" t="s">
        <v>507</v>
      </c>
      <c r="C328" s="223" t="s">
        <v>489</v>
      </c>
      <c r="D328" s="224">
        <v>40</v>
      </c>
      <c r="E328" s="224">
        <v>1984</v>
      </c>
      <c r="F328" s="225">
        <f>SUM(G328+H328+I328)</f>
        <v>37</v>
      </c>
      <c r="G328" s="225">
        <v>2.8</v>
      </c>
      <c r="H328" s="225">
        <v>6.4</v>
      </c>
      <c r="I328" s="225">
        <v>27.8</v>
      </c>
      <c r="J328" s="226">
        <v>2307.27</v>
      </c>
      <c r="K328" s="225">
        <v>27.8</v>
      </c>
      <c r="L328" s="226">
        <v>2307.27</v>
      </c>
      <c r="M328" s="191">
        <f>K328/L328</f>
        <v>1.2048871610171328E-2</v>
      </c>
      <c r="N328" s="192">
        <v>55.4</v>
      </c>
      <c r="O328" s="193">
        <f>M328*N328</f>
        <v>0.66750748720349151</v>
      </c>
      <c r="P328" s="194">
        <f>M328*60*1000</f>
        <v>722.93229661027965</v>
      </c>
      <c r="Q328" s="240">
        <f>P328*N328/1000</f>
        <v>40.050449232209488</v>
      </c>
    </row>
    <row r="329" spans="1:17" s="12" customFormat="1" ht="12.75" customHeight="1">
      <c r="A329" s="385"/>
      <c r="B329" s="371" t="s">
        <v>798</v>
      </c>
      <c r="C329" s="220" t="s">
        <v>748</v>
      </c>
      <c r="D329" s="207">
        <v>90</v>
      </c>
      <c r="E329" s="207">
        <v>1967</v>
      </c>
      <c r="F329" s="208">
        <v>54.298000000000002</v>
      </c>
      <c r="G329" s="208">
        <v>0</v>
      </c>
      <c r="H329" s="208">
        <v>0</v>
      </c>
      <c r="I329" s="208">
        <v>54.298000000000002</v>
      </c>
      <c r="J329" s="209">
        <v>4485</v>
      </c>
      <c r="K329" s="208">
        <v>54.298000000000002</v>
      </c>
      <c r="L329" s="209">
        <v>4485</v>
      </c>
      <c r="M329" s="210">
        <v>1.2106577480490524E-2</v>
      </c>
      <c r="N329" s="211">
        <v>68.561000000000007</v>
      </c>
      <c r="O329" s="208">
        <v>0.8300390586399109</v>
      </c>
      <c r="P329" s="211">
        <v>726.3946488294315</v>
      </c>
      <c r="Q329" s="241">
        <v>49.802343518394657</v>
      </c>
    </row>
    <row r="330" spans="1:17" s="12" customFormat="1" ht="12.75" customHeight="1">
      <c r="A330" s="385"/>
      <c r="B330" s="371" t="s">
        <v>701</v>
      </c>
      <c r="C330" s="222" t="s">
        <v>678</v>
      </c>
      <c r="D330" s="213">
        <v>20</v>
      </c>
      <c r="E330" s="213">
        <v>1993</v>
      </c>
      <c r="F330" s="214">
        <f>G330+H330+I330</f>
        <v>19.28</v>
      </c>
      <c r="G330" s="214">
        <v>2.5106999999999999</v>
      </c>
      <c r="H330" s="214">
        <v>3.2</v>
      </c>
      <c r="I330" s="214">
        <v>13.5693</v>
      </c>
      <c r="J330" s="215">
        <v>1108.8499999999999</v>
      </c>
      <c r="K330" s="214">
        <f>I330</f>
        <v>13.5693</v>
      </c>
      <c r="L330" s="215">
        <f>J330</f>
        <v>1108.8499999999999</v>
      </c>
      <c r="M330" s="216">
        <f>K330/L330</f>
        <v>1.2237272850250261E-2</v>
      </c>
      <c r="N330" s="217">
        <v>48.2</v>
      </c>
      <c r="O330" s="218">
        <f>M330*N330</f>
        <v>0.58983655138206259</v>
      </c>
      <c r="P330" s="219">
        <f>M330*60*1000</f>
        <v>734.23637101501572</v>
      </c>
      <c r="Q330" s="242">
        <f>P330*N330/1000</f>
        <v>35.390193082923759</v>
      </c>
    </row>
    <row r="331" spans="1:17" s="12" customFormat="1" ht="12.75" customHeight="1">
      <c r="A331" s="385"/>
      <c r="B331" s="371" t="s">
        <v>857</v>
      </c>
      <c r="C331" s="206" t="s">
        <v>850</v>
      </c>
      <c r="D331" s="207">
        <v>30</v>
      </c>
      <c r="E331" s="207">
        <v>1975</v>
      </c>
      <c r="F331" s="208">
        <v>26.597999999999999</v>
      </c>
      <c r="G331" s="208">
        <v>2.3715000000000002</v>
      </c>
      <c r="H331" s="208">
        <v>4.8</v>
      </c>
      <c r="I331" s="208">
        <v>19.426497999999999</v>
      </c>
      <c r="J331" s="209">
        <v>1582.74</v>
      </c>
      <c r="K331" s="208">
        <v>19.426497999999999</v>
      </c>
      <c r="L331" s="209">
        <v>1582.74</v>
      </c>
      <c r="M331" s="210">
        <v>1.2273966665403034E-2</v>
      </c>
      <c r="N331" s="211">
        <v>78.588999999999999</v>
      </c>
      <c r="O331" s="208">
        <v>0.96459876626735896</v>
      </c>
      <c r="P331" s="211">
        <v>736.43799992418201</v>
      </c>
      <c r="Q331" s="241">
        <v>57.875925976041536</v>
      </c>
    </row>
    <row r="332" spans="1:17" s="12" customFormat="1" ht="12.75" customHeight="1">
      <c r="A332" s="385"/>
      <c r="B332" s="371" t="s">
        <v>857</v>
      </c>
      <c r="C332" s="206" t="s">
        <v>851</v>
      </c>
      <c r="D332" s="207">
        <v>79</v>
      </c>
      <c r="E332" s="207">
        <v>1976</v>
      </c>
      <c r="F332" s="208">
        <v>67.721000000000004</v>
      </c>
      <c r="G332" s="208">
        <v>7.7864779999999998</v>
      </c>
      <c r="H332" s="208">
        <v>12.64</v>
      </c>
      <c r="I332" s="208">
        <v>47.294525999999998</v>
      </c>
      <c r="J332" s="209">
        <v>3845.02</v>
      </c>
      <c r="K332" s="208">
        <v>47.294525999999998</v>
      </c>
      <c r="L332" s="209">
        <v>3845.02</v>
      </c>
      <c r="M332" s="210">
        <v>1.2300202859803069E-2</v>
      </c>
      <c r="N332" s="211">
        <v>78.588999999999999</v>
      </c>
      <c r="O332" s="208">
        <v>0.96666064254906336</v>
      </c>
      <c r="P332" s="211">
        <v>738.01217158818406</v>
      </c>
      <c r="Q332" s="241">
        <v>57.9996385529438</v>
      </c>
    </row>
    <row r="333" spans="1:17" s="12" customFormat="1" ht="12.75" customHeight="1">
      <c r="A333" s="385"/>
      <c r="B333" s="371" t="s">
        <v>798</v>
      </c>
      <c r="C333" s="220" t="s">
        <v>749</v>
      </c>
      <c r="D333" s="207">
        <v>30</v>
      </c>
      <c r="E333" s="207">
        <v>1967</v>
      </c>
      <c r="F333" s="208">
        <v>19.097999999999999</v>
      </c>
      <c r="G333" s="208">
        <v>0</v>
      </c>
      <c r="H333" s="208">
        <v>0</v>
      </c>
      <c r="I333" s="208">
        <v>19.097999999999999</v>
      </c>
      <c r="J333" s="209">
        <v>1550</v>
      </c>
      <c r="K333" s="208">
        <v>19.097999999999999</v>
      </c>
      <c r="L333" s="209">
        <v>1550</v>
      </c>
      <c r="M333" s="210">
        <v>1.2321290322580645E-2</v>
      </c>
      <c r="N333" s="211">
        <v>68.561000000000007</v>
      </c>
      <c r="O333" s="208">
        <v>0.84475998580645173</v>
      </c>
      <c r="P333" s="211">
        <v>739.27741935483868</v>
      </c>
      <c r="Q333" s="241">
        <v>50.685599148387098</v>
      </c>
    </row>
    <row r="334" spans="1:17" s="12" customFormat="1" ht="12.75" customHeight="1">
      <c r="A334" s="385"/>
      <c r="B334" s="371" t="s">
        <v>701</v>
      </c>
      <c r="C334" s="222" t="s">
        <v>679</v>
      </c>
      <c r="D334" s="213">
        <v>22</v>
      </c>
      <c r="E334" s="213" t="s">
        <v>98</v>
      </c>
      <c r="F334" s="214">
        <f>G334+H334+I334</f>
        <v>21.89</v>
      </c>
      <c r="G334" s="214">
        <v>2.5106999999999999</v>
      </c>
      <c r="H334" s="214">
        <v>3.52</v>
      </c>
      <c r="I334" s="214">
        <v>15.859299999999999</v>
      </c>
      <c r="J334" s="215">
        <v>1285.1199999999999</v>
      </c>
      <c r="K334" s="214">
        <f>I334</f>
        <v>15.859299999999999</v>
      </c>
      <c r="L334" s="215">
        <f>J334</f>
        <v>1285.1199999999999</v>
      </c>
      <c r="M334" s="216">
        <f t="shared" ref="M334:M353" si="38">K334/L334</f>
        <v>1.2340715263944223E-2</v>
      </c>
      <c r="N334" s="217">
        <v>48.2</v>
      </c>
      <c r="O334" s="218">
        <f t="shared" ref="O334:O353" si="39">M334*N334</f>
        <v>0.59482247572211155</v>
      </c>
      <c r="P334" s="219">
        <f t="shared" ref="P334:P340" si="40">M334*60*1000</f>
        <v>740.44291583665336</v>
      </c>
      <c r="Q334" s="242">
        <f t="shared" ref="Q334:Q340" si="41">P334*N334/1000</f>
        <v>35.689348543326687</v>
      </c>
    </row>
    <row r="335" spans="1:17" s="12" customFormat="1" ht="12.75" customHeight="1">
      <c r="A335" s="385"/>
      <c r="B335" s="371" t="s">
        <v>627</v>
      </c>
      <c r="C335" s="187" t="s">
        <v>633</v>
      </c>
      <c r="D335" s="188">
        <v>20</v>
      </c>
      <c r="E335" s="188">
        <v>1979</v>
      </c>
      <c r="F335" s="189">
        <v>20.190000000000001</v>
      </c>
      <c r="G335" s="189">
        <v>1.19</v>
      </c>
      <c r="H335" s="189">
        <v>3.04</v>
      </c>
      <c r="I335" s="189">
        <v>13.03</v>
      </c>
      <c r="J335" s="190">
        <v>1052.0999999999999</v>
      </c>
      <c r="K335" s="189">
        <v>13.03</v>
      </c>
      <c r="L335" s="190">
        <v>1052.0999999999999</v>
      </c>
      <c r="M335" s="191">
        <f t="shared" si="38"/>
        <v>1.2384754300921966E-2</v>
      </c>
      <c r="N335" s="192">
        <v>81.099999999999994</v>
      </c>
      <c r="O335" s="193">
        <f t="shared" si="39"/>
        <v>1.0044035738047714</v>
      </c>
      <c r="P335" s="194">
        <f t="shared" si="40"/>
        <v>743.08525805531804</v>
      </c>
      <c r="Q335" s="240">
        <f t="shared" si="41"/>
        <v>60.264214428286287</v>
      </c>
    </row>
    <row r="336" spans="1:17" s="12" customFormat="1" ht="12.75" customHeight="1">
      <c r="A336" s="385"/>
      <c r="B336" s="371" t="s">
        <v>236</v>
      </c>
      <c r="C336" s="187" t="s">
        <v>210</v>
      </c>
      <c r="D336" s="188">
        <v>35</v>
      </c>
      <c r="E336" s="188">
        <v>1993</v>
      </c>
      <c r="F336" s="189">
        <v>39.173400000000001</v>
      </c>
      <c r="G336" s="189">
        <v>7.7411000000000003</v>
      </c>
      <c r="H336" s="189">
        <v>4.9000000000000004</v>
      </c>
      <c r="I336" s="189">
        <f>F336-G336-H336</f>
        <v>26.532299999999999</v>
      </c>
      <c r="J336" s="190">
        <v>2132.3000000000002</v>
      </c>
      <c r="K336" s="189">
        <f>I336</f>
        <v>26.532299999999999</v>
      </c>
      <c r="L336" s="190">
        <f>J336</f>
        <v>2132.3000000000002</v>
      </c>
      <c r="M336" s="191">
        <f t="shared" si="38"/>
        <v>1.2443042723819348E-2</v>
      </c>
      <c r="N336" s="192">
        <v>56.4</v>
      </c>
      <c r="O336" s="193">
        <f t="shared" si="39"/>
        <v>0.70178760962341125</v>
      </c>
      <c r="P336" s="194">
        <f t="shared" si="40"/>
        <v>746.58256342916081</v>
      </c>
      <c r="Q336" s="240">
        <f t="shared" si="41"/>
        <v>42.107256577404669</v>
      </c>
    </row>
    <row r="337" spans="1:17" s="12" customFormat="1" ht="12.75" customHeight="1">
      <c r="A337" s="385"/>
      <c r="B337" s="371" t="s">
        <v>347</v>
      </c>
      <c r="C337" s="187" t="s">
        <v>324</v>
      </c>
      <c r="D337" s="188">
        <v>34</v>
      </c>
      <c r="E337" s="188" t="s">
        <v>98</v>
      </c>
      <c r="F337" s="189">
        <v>34.177999999999997</v>
      </c>
      <c r="G337" s="189">
        <v>2.323</v>
      </c>
      <c r="H337" s="189">
        <v>5.44</v>
      </c>
      <c r="I337" s="189">
        <v>26.414999999999999</v>
      </c>
      <c r="J337" s="190">
        <v>2114.66</v>
      </c>
      <c r="K337" s="189">
        <f>+I337</f>
        <v>26.414999999999999</v>
      </c>
      <c r="L337" s="190">
        <f>+J337</f>
        <v>2114.66</v>
      </c>
      <c r="M337" s="191">
        <f t="shared" si="38"/>
        <v>1.2491369771027022E-2</v>
      </c>
      <c r="N337" s="192">
        <v>73.400000000000006</v>
      </c>
      <c r="O337" s="193">
        <f t="shared" si="39"/>
        <v>0.91686654119338351</v>
      </c>
      <c r="P337" s="194">
        <f t="shared" si="40"/>
        <v>749.48218626162134</v>
      </c>
      <c r="Q337" s="240">
        <f t="shared" si="41"/>
        <v>55.011992471603008</v>
      </c>
    </row>
    <row r="338" spans="1:17" s="12" customFormat="1" ht="12.75" customHeight="1">
      <c r="A338" s="385"/>
      <c r="B338" s="372" t="s">
        <v>476</v>
      </c>
      <c r="C338" s="187" t="s">
        <v>448</v>
      </c>
      <c r="D338" s="188">
        <v>60</v>
      </c>
      <c r="E338" s="188">
        <v>1968</v>
      </c>
      <c r="F338" s="189"/>
      <c r="G338" s="189">
        <v>4.1379999999999999</v>
      </c>
      <c r="H338" s="189">
        <v>9.5329999999999995</v>
      </c>
      <c r="I338" s="189">
        <v>34.027999999999999</v>
      </c>
      <c r="J338" s="190">
        <v>2721.28</v>
      </c>
      <c r="K338" s="189">
        <f>I338</f>
        <v>34.027999999999999</v>
      </c>
      <c r="L338" s="190">
        <f>J338</f>
        <v>2721.28</v>
      </c>
      <c r="M338" s="191">
        <f t="shared" si="38"/>
        <v>1.2504409689557855E-2</v>
      </c>
      <c r="N338" s="192">
        <v>57.116</v>
      </c>
      <c r="O338" s="193">
        <f t="shared" si="39"/>
        <v>0.71420186382878637</v>
      </c>
      <c r="P338" s="194">
        <f t="shared" si="40"/>
        <v>750.26458137347129</v>
      </c>
      <c r="Q338" s="240">
        <f t="shared" si="41"/>
        <v>42.852111829727185</v>
      </c>
    </row>
    <row r="339" spans="1:17" s="12" customFormat="1" ht="12.75" customHeight="1">
      <c r="A339" s="385"/>
      <c r="B339" s="371" t="s">
        <v>701</v>
      </c>
      <c r="C339" s="222" t="s">
        <v>680</v>
      </c>
      <c r="D339" s="213">
        <v>100</v>
      </c>
      <c r="E339" s="213" t="s">
        <v>98</v>
      </c>
      <c r="F339" s="214">
        <f>G339+H339+I339</f>
        <v>69.400000000000006</v>
      </c>
      <c r="G339" s="214">
        <v>7.1772999999999998</v>
      </c>
      <c r="H339" s="214">
        <v>16</v>
      </c>
      <c r="I339" s="214">
        <v>46.222700000000003</v>
      </c>
      <c r="J339" s="215">
        <v>3692.95</v>
      </c>
      <c r="K339" s="214">
        <f>I339</f>
        <v>46.222700000000003</v>
      </c>
      <c r="L339" s="215">
        <f>J339</f>
        <v>3692.95</v>
      </c>
      <c r="M339" s="216">
        <f t="shared" si="38"/>
        <v>1.2516470572306693E-2</v>
      </c>
      <c r="N339" s="217">
        <v>48.2</v>
      </c>
      <c r="O339" s="218">
        <f t="shared" si="39"/>
        <v>0.60329388158518271</v>
      </c>
      <c r="P339" s="219">
        <f t="shared" si="40"/>
        <v>750.98823433840153</v>
      </c>
      <c r="Q339" s="242">
        <f t="shared" si="41"/>
        <v>36.197632895110956</v>
      </c>
    </row>
    <row r="340" spans="1:17" s="12" customFormat="1" ht="12.75" customHeight="1">
      <c r="A340" s="385"/>
      <c r="B340" s="371" t="s">
        <v>628</v>
      </c>
      <c r="C340" s="187" t="s">
        <v>646</v>
      </c>
      <c r="D340" s="188">
        <v>10</v>
      </c>
      <c r="E340" s="188">
        <v>1979</v>
      </c>
      <c r="F340" s="189">
        <v>8.4</v>
      </c>
      <c r="G340" s="189">
        <v>0.51700000000000002</v>
      </c>
      <c r="H340" s="189">
        <v>1.44</v>
      </c>
      <c r="I340" s="189">
        <v>6.44</v>
      </c>
      <c r="J340" s="190">
        <v>513.1</v>
      </c>
      <c r="K340" s="189">
        <v>6.44</v>
      </c>
      <c r="L340" s="190">
        <v>513.1</v>
      </c>
      <c r="M340" s="191">
        <f t="shared" si="38"/>
        <v>1.2551159618008186E-2</v>
      </c>
      <c r="N340" s="192">
        <v>81.099999999999994</v>
      </c>
      <c r="O340" s="193">
        <f t="shared" si="39"/>
        <v>1.0178990450204637</v>
      </c>
      <c r="P340" s="194">
        <f t="shared" si="40"/>
        <v>753.06957708049117</v>
      </c>
      <c r="Q340" s="240">
        <f t="shared" si="41"/>
        <v>61.073942701227836</v>
      </c>
    </row>
    <row r="341" spans="1:17" s="12" customFormat="1" ht="12.75" customHeight="1">
      <c r="A341" s="385"/>
      <c r="B341" s="371" t="s">
        <v>435</v>
      </c>
      <c r="C341" s="171" t="s">
        <v>413</v>
      </c>
      <c r="D341" s="74">
        <v>50</v>
      </c>
      <c r="E341" s="74">
        <v>1975</v>
      </c>
      <c r="F341" s="70">
        <v>42.8</v>
      </c>
      <c r="G341" s="70">
        <v>3.927</v>
      </c>
      <c r="H341" s="70">
        <v>7.68</v>
      </c>
      <c r="I341" s="70">
        <v>31.193000000000001</v>
      </c>
      <c r="J341" s="172">
        <v>2485.16</v>
      </c>
      <c r="K341" s="70">
        <v>31.193000000000001</v>
      </c>
      <c r="L341" s="172">
        <v>2485.16</v>
      </c>
      <c r="M341" s="173">
        <f t="shared" si="38"/>
        <v>1.2551706932350434E-2</v>
      </c>
      <c r="N341" s="174">
        <v>61.366999999999997</v>
      </c>
      <c r="O341" s="70">
        <f t="shared" si="39"/>
        <v>0.77026059931754909</v>
      </c>
      <c r="P341" s="174">
        <f>M341*1000*60</f>
        <v>753.10241594102604</v>
      </c>
      <c r="Q341" s="237">
        <f>O341*60</f>
        <v>46.215635959052946</v>
      </c>
    </row>
    <row r="342" spans="1:17" s="12" customFormat="1" ht="12.75" customHeight="1">
      <c r="A342" s="385"/>
      <c r="B342" s="371" t="s">
        <v>628</v>
      </c>
      <c r="C342" s="187" t="s">
        <v>647</v>
      </c>
      <c r="D342" s="188">
        <v>40</v>
      </c>
      <c r="E342" s="188">
        <v>1991</v>
      </c>
      <c r="F342" s="189">
        <v>37.799999999999997</v>
      </c>
      <c r="G342" s="189">
        <v>3.48</v>
      </c>
      <c r="H342" s="189">
        <v>6.4</v>
      </c>
      <c r="I342" s="189">
        <v>27.91</v>
      </c>
      <c r="J342" s="190">
        <v>2204.21</v>
      </c>
      <c r="K342" s="189">
        <v>27.91</v>
      </c>
      <c r="L342" s="190">
        <v>2204.21</v>
      </c>
      <c r="M342" s="191">
        <f t="shared" si="38"/>
        <v>1.2662132918369847E-2</v>
      </c>
      <c r="N342" s="192">
        <v>81.099999999999994</v>
      </c>
      <c r="O342" s="193">
        <f t="shared" si="39"/>
        <v>1.0268989796797945</v>
      </c>
      <c r="P342" s="194">
        <f>M342*60*1000</f>
        <v>759.72797510219084</v>
      </c>
      <c r="Q342" s="240">
        <f>P342*N342/1000</f>
        <v>61.61393878078767</v>
      </c>
    </row>
    <row r="343" spans="1:17" s="12" customFormat="1" ht="12.75" customHeight="1">
      <c r="A343" s="385"/>
      <c r="B343" s="372" t="s">
        <v>476</v>
      </c>
      <c r="C343" s="187" t="s">
        <v>449</v>
      </c>
      <c r="D343" s="188">
        <v>50</v>
      </c>
      <c r="E343" s="188">
        <v>1979</v>
      </c>
      <c r="F343" s="189"/>
      <c r="G343" s="189">
        <v>5.1580000000000004</v>
      </c>
      <c r="H343" s="189">
        <v>8</v>
      </c>
      <c r="I343" s="189">
        <v>37.841999999999999</v>
      </c>
      <c r="J343" s="190">
        <v>2967.15</v>
      </c>
      <c r="K343" s="189">
        <f>I343</f>
        <v>37.841999999999999</v>
      </c>
      <c r="L343" s="190">
        <f>J343</f>
        <v>2967.15</v>
      </c>
      <c r="M343" s="191">
        <f t="shared" si="38"/>
        <v>1.2753652494818258E-2</v>
      </c>
      <c r="N343" s="192">
        <v>57.116</v>
      </c>
      <c r="O343" s="193">
        <f t="shared" si="39"/>
        <v>0.72843761589403966</v>
      </c>
      <c r="P343" s="194">
        <f>M343*60*1000</f>
        <v>765.2191496890955</v>
      </c>
      <c r="Q343" s="240">
        <f>P343*N343/1000</f>
        <v>43.706256953642374</v>
      </c>
    </row>
    <row r="344" spans="1:17" s="12" customFormat="1" ht="12.75" customHeight="1">
      <c r="A344" s="385"/>
      <c r="B344" s="371" t="s">
        <v>435</v>
      </c>
      <c r="C344" s="171" t="s">
        <v>417</v>
      </c>
      <c r="D344" s="74">
        <v>60</v>
      </c>
      <c r="E344" s="74">
        <v>1974</v>
      </c>
      <c r="F344" s="70">
        <v>54.1</v>
      </c>
      <c r="G344" s="70">
        <v>4.5956400000000004</v>
      </c>
      <c r="H344" s="70">
        <v>9.6</v>
      </c>
      <c r="I344" s="70">
        <v>39.904359999999997</v>
      </c>
      <c r="J344" s="172">
        <v>3118.24</v>
      </c>
      <c r="K344" s="70">
        <v>39.904359999999997</v>
      </c>
      <c r="L344" s="172">
        <v>3118.24</v>
      </c>
      <c r="M344" s="173">
        <f t="shared" si="38"/>
        <v>1.2797077838780851E-2</v>
      </c>
      <c r="N344" s="174">
        <v>61.366999999999997</v>
      </c>
      <c r="O344" s="70">
        <f t="shared" si="39"/>
        <v>0.78531827573246449</v>
      </c>
      <c r="P344" s="174">
        <f>M344*1000*60</f>
        <v>767.82467032685099</v>
      </c>
      <c r="Q344" s="237">
        <f>O344*60</f>
        <v>47.119096543947869</v>
      </c>
    </row>
    <row r="345" spans="1:17" s="12" customFormat="1" ht="12.75" customHeight="1">
      <c r="A345" s="385"/>
      <c r="B345" s="371" t="s">
        <v>347</v>
      </c>
      <c r="C345" s="187" t="s">
        <v>325</v>
      </c>
      <c r="D345" s="188">
        <v>20</v>
      </c>
      <c r="E345" s="188" t="s">
        <v>98</v>
      </c>
      <c r="F345" s="189">
        <v>17.785</v>
      </c>
      <c r="G345" s="189">
        <v>0.95499999999999996</v>
      </c>
      <c r="H345" s="189">
        <v>3.2010000000000001</v>
      </c>
      <c r="I345" s="189">
        <v>13.629</v>
      </c>
      <c r="J345" s="190">
        <v>1061.98</v>
      </c>
      <c r="K345" s="189">
        <f>+I345</f>
        <v>13.629</v>
      </c>
      <c r="L345" s="190">
        <f>+J345</f>
        <v>1061.98</v>
      </c>
      <c r="M345" s="191">
        <f t="shared" si="38"/>
        <v>1.2833575020245201E-2</v>
      </c>
      <c r="N345" s="192">
        <v>73.400000000000006</v>
      </c>
      <c r="O345" s="193">
        <f t="shared" si="39"/>
        <v>0.94198440648599779</v>
      </c>
      <c r="P345" s="194">
        <f t="shared" ref="P345:P353" si="42">M345*60*1000</f>
        <v>770.01450121471203</v>
      </c>
      <c r="Q345" s="240">
        <f t="shared" ref="Q345:Q353" si="43">P345*N345/1000</f>
        <v>56.519064389159865</v>
      </c>
    </row>
    <row r="346" spans="1:17" s="12" customFormat="1" ht="12.75" customHeight="1">
      <c r="A346" s="385"/>
      <c r="B346" s="372" t="s">
        <v>96</v>
      </c>
      <c r="C346" s="187" t="s">
        <v>89</v>
      </c>
      <c r="D346" s="188">
        <v>12</v>
      </c>
      <c r="E346" s="188">
        <v>1974</v>
      </c>
      <c r="F346" s="189">
        <v>10.94</v>
      </c>
      <c r="G346" s="189">
        <v>1.296</v>
      </c>
      <c r="H346" s="189">
        <v>1.92</v>
      </c>
      <c r="I346" s="189">
        <v>7.7240000000000002</v>
      </c>
      <c r="J346" s="190">
        <v>601.83000000000004</v>
      </c>
      <c r="K346" s="189">
        <v>7.7240000000000002</v>
      </c>
      <c r="L346" s="190">
        <v>601.83000000000004</v>
      </c>
      <c r="M346" s="191">
        <f t="shared" si="38"/>
        <v>1.2834189056710367E-2</v>
      </c>
      <c r="N346" s="192">
        <v>63.1</v>
      </c>
      <c r="O346" s="193">
        <f t="shared" si="39"/>
        <v>0.80983732947842413</v>
      </c>
      <c r="P346" s="194">
        <f t="shared" si="42"/>
        <v>770.05134340262202</v>
      </c>
      <c r="Q346" s="240">
        <f t="shared" si="43"/>
        <v>48.590239768705445</v>
      </c>
    </row>
    <row r="347" spans="1:17" s="12" customFormat="1" ht="12.75" customHeight="1">
      <c r="A347" s="385"/>
      <c r="B347" s="371" t="s">
        <v>628</v>
      </c>
      <c r="C347" s="187" t="s">
        <v>648</v>
      </c>
      <c r="D347" s="188">
        <v>40</v>
      </c>
      <c r="E347" s="188">
        <v>1992</v>
      </c>
      <c r="F347" s="189">
        <v>39.1</v>
      </c>
      <c r="G347" s="189">
        <v>3.56</v>
      </c>
      <c r="H347" s="189">
        <v>6.4</v>
      </c>
      <c r="I347" s="189">
        <v>29.13</v>
      </c>
      <c r="J347" s="190">
        <v>2264.86</v>
      </c>
      <c r="K347" s="189">
        <v>29.13</v>
      </c>
      <c r="L347" s="190">
        <v>2264.86</v>
      </c>
      <c r="M347" s="191">
        <f t="shared" si="38"/>
        <v>1.2861722137350652E-2</v>
      </c>
      <c r="N347" s="192">
        <v>81.099999999999994</v>
      </c>
      <c r="O347" s="193">
        <f t="shared" si="39"/>
        <v>1.0430856653391378</v>
      </c>
      <c r="P347" s="194">
        <f t="shared" si="42"/>
        <v>771.70332824103912</v>
      </c>
      <c r="Q347" s="240">
        <f t="shared" si="43"/>
        <v>62.585139920348269</v>
      </c>
    </row>
    <row r="348" spans="1:17" s="12" customFormat="1" ht="12.75" customHeight="1">
      <c r="A348" s="385"/>
      <c r="B348" s="371" t="s">
        <v>266</v>
      </c>
      <c r="C348" s="187" t="s">
        <v>239</v>
      </c>
      <c r="D348" s="74">
        <v>48</v>
      </c>
      <c r="E348" s="74">
        <v>1962</v>
      </c>
      <c r="F348" s="70">
        <f>SUM(G348:I348)</f>
        <v>24.550999999999998</v>
      </c>
      <c r="G348" s="70">
        <v>0</v>
      </c>
      <c r="H348" s="70">
        <v>0</v>
      </c>
      <c r="I348" s="70">
        <v>24.550999999999998</v>
      </c>
      <c r="J348" s="172">
        <v>1908.69</v>
      </c>
      <c r="K348" s="70">
        <v>24.550999999999998</v>
      </c>
      <c r="L348" s="172">
        <v>1908.69</v>
      </c>
      <c r="M348" s="173">
        <f t="shared" si="38"/>
        <v>1.2862748796294839E-2</v>
      </c>
      <c r="N348" s="174">
        <v>73.599999999999994</v>
      </c>
      <c r="O348" s="70">
        <f t="shared" si="39"/>
        <v>0.9466983114073001</v>
      </c>
      <c r="P348" s="174">
        <f t="shared" si="42"/>
        <v>771.76492777769033</v>
      </c>
      <c r="Q348" s="237">
        <f t="shared" si="43"/>
        <v>56.801898684438008</v>
      </c>
    </row>
    <row r="349" spans="1:17" s="12" customFormat="1" ht="12.75" customHeight="1">
      <c r="A349" s="385"/>
      <c r="B349" s="372" t="s">
        <v>96</v>
      </c>
      <c r="C349" s="187" t="s">
        <v>88</v>
      </c>
      <c r="D349" s="188">
        <v>8</v>
      </c>
      <c r="E349" s="188">
        <v>1981</v>
      </c>
      <c r="F349" s="189">
        <v>6.5540000000000003</v>
      </c>
      <c r="G349" s="189">
        <v>0.56999999999999995</v>
      </c>
      <c r="H349" s="189">
        <v>1.28</v>
      </c>
      <c r="I349" s="189">
        <v>4.7039999999999997</v>
      </c>
      <c r="J349" s="190">
        <v>362.67</v>
      </c>
      <c r="K349" s="189">
        <v>4.7039999999999997</v>
      </c>
      <c r="L349" s="190">
        <v>362.67</v>
      </c>
      <c r="M349" s="191">
        <f t="shared" si="38"/>
        <v>1.2970469021424434E-2</v>
      </c>
      <c r="N349" s="192">
        <v>63.1</v>
      </c>
      <c r="O349" s="193">
        <f t="shared" si="39"/>
        <v>0.81843659525188173</v>
      </c>
      <c r="P349" s="194">
        <f t="shared" si="42"/>
        <v>778.22814128546599</v>
      </c>
      <c r="Q349" s="240">
        <f t="shared" si="43"/>
        <v>49.106195715112904</v>
      </c>
    </row>
    <row r="350" spans="1:17" s="12" customFormat="1" ht="12.75" customHeight="1">
      <c r="A350" s="385"/>
      <c r="B350" s="371" t="s">
        <v>347</v>
      </c>
      <c r="C350" s="187" t="s">
        <v>326</v>
      </c>
      <c r="D350" s="188">
        <v>19</v>
      </c>
      <c r="E350" s="188" t="s">
        <v>327</v>
      </c>
      <c r="F350" s="189">
        <v>14</v>
      </c>
      <c r="G350" s="189">
        <v>1.3260000000000001</v>
      </c>
      <c r="H350" s="189">
        <v>3.04</v>
      </c>
      <c r="I350" s="189">
        <v>9.6340000000000003</v>
      </c>
      <c r="J350" s="190">
        <v>741.77</v>
      </c>
      <c r="K350" s="189">
        <f>+I350</f>
        <v>9.6340000000000003</v>
      </c>
      <c r="L350" s="190">
        <f>+J350</f>
        <v>741.77</v>
      </c>
      <c r="M350" s="191">
        <f t="shared" si="38"/>
        <v>1.2987853377731643E-2</v>
      </c>
      <c r="N350" s="192">
        <v>73.400000000000006</v>
      </c>
      <c r="O350" s="193">
        <f t="shared" si="39"/>
        <v>0.95330843792550268</v>
      </c>
      <c r="P350" s="194">
        <f t="shared" si="42"/>
        <v>779.27120266389863</v>
      </c>
      <c r="Q350" s="240">
        <f t="shared" si="43"/>
        <v>57.198506275530164</v>
      </c>
    </row>
    <row r="351" spans="1:17" s="12" customFormat="1" ht="12.75" customHeight="1">
      <c r="A351" s="385"/>
      <c r="B351" s="371" t="s">
        <v>627</v>
      </c>
      <c r="C351" s="187" t="s">
        <v>634</v>
      </c>
      <c r="D351" s="188">
        <v>53</v>
      </c>
      <c r="E351" s="188">
        <v>1968</v>
      </c>
      <c r="F351" s="189">
        <v>46.66</v>
      </c>
      <c r="G351" s="189">
        <v>3.7</v>
      </c>
      <c r="H351" s="189">
        <v>8</v>
      </c>
      <c r="I351" s="189">
        <v>34.950000000000003</v>
      </c>
      <c r="J351" s="190">
        <v>2686.64</v>
      </c>
      <c r="K351" s="189">
        <v>34.950000000000003</v>
      </c>
      <c r="L351" s="190">
        <v>2686.64</v>
      </c>
      <c r="M351" s="191">
        <f t="shared" si="38"/>
        <v>1.3008813983265343E-2</v>
      </c>
      <c r="N351" s="192">
        <v>81.099999999999994</v>
      </c>
      <c r="O351" s="193">
        <f t="shared" si="39"/>
        <v>1.0550148140428193</v>
      </c>
      <c r="P351" s="194">
        <f t="shared" si="42"/>
        <v>780.52883899592064</v>
      </c>
      <c r="Q351" s="240">
        <f t="shared" si="43"/>
        <v>63.300888842569165</v>
      </c>
    </row>
    <row r="352" spans="1:17" s="12" customFormat="1" ht="12.75" customHeight="1">
      <c r="A352" s="385"/>
      <c r="B352" s="371" t="s">
        <v>628</v>
      </c>
      <c r="C352" s="187" t="s">
        <v>649</v>
      </c>
      <c r="D352" s="188">
        <v>42</v>
      </c>
      <c r="E352" s="188">
        <v>1994</v>
      </c>
      <c r="F352" s="189">
        <v>43.2</v>
      </c>
      <c r="G352" s="189">
        <v>4.9000000000000004</v>
      </c>
      <c r="H352" s="189">
        <v>6.72</v>
      </c>
      <c r="I352" s="189">
        <v>31.57</v>
      </c>
      <c r="J352" s="190">
        <v>2426.81</v>
      </c>
      <c r="K352" s="189">
        <v>31.57</v>
      </c>
      <c r="L352" s="190">
        <v>2426.81</v>
      </c>
      <c r="M352" s="191">
        <f t="shared" si="38"/>
        <v>1.3008847004915919E-2</v>
      </c>
      <c r="N352" s="192">
        <v>81.099999999999994</v>
      </c>
      <c r="O352" s="193">
        <f t="shared" si="39"/>
        <v>1.055017492098681</v>
      </c>
      <c r="P352" s="194">
        <f t="shared" si="42"/>
        <v>780.53082029495511</v>
      </c>
      <c r="Q352" s="240">
        <f t="shared" si="43"/>
        <v>63.301049525920853</v>
      </c>
    </row>
    <row r="353" spans="1:17" s="12" customFormat="1" ht="12.75" customHeight="1">
      <c r="A353" s="385"/>
      <c r="B353" s="372" t="s">
        <v>476</v>
      </c>
      <c r="C353" s="187" t="s">
        <v>450</v>
      </c>
      <c r="D353" s="188">
        <v>40</v>
      </c>
      <c r="E353" s="188">
        <v>1982</v>
      </c>
      <c r="F353" s="189"/>
      <c r="G353" s="189">
        <v>3.242</v>
      </c>
      <c r="H353" s="189">
        <v>6.4</v>
      </c>
      <c r="I353" s="189">
        <v>29.414999999999999</v>
      </c>
      <c r="J353" s="190">
        <v>2259.52</v>
      </c>
      <c r="K353" s="189">
        <f>I353</f>
        <v>29.414999999999999</v>
      </c>
      <c r="L353" s="190">
        <f>J353</f>
        <v>2259.52</v>
      </c>
      <c r="M353" s="191">
        <f t="shared" si="38"/>
        <v>1.3018251664070245E-2</v>
      </c>
      <c r="N353" s="192">
        <v>57.116</v>
      </c>
      <c r="O353" s="193">
        <f t="shared" si="39"/>
        <v>0.74355046204503605</v>
      </c>
      <c r="P353" s="194">
        <f t="shared" si="42"/>
        <v>781.0950998442147</v>
      </c>
      <c r="Q353" s="240">
        <f t="shared" si="43"/>
        <v>44.613027722702164</v>
      </c>
    </row>
    <row r="354" spans="1:17" s="12" customFormat="1" ht="12.75" customHeight="1">
      <c r="A354" s="385"/>
      <c r="B354" s="372" t="s">
        <v>979</v>
      </c>
      <c r="C354" s="230" t="s">
        <v>968</v>
      </c>
      <c r="D354" s="176">
        <v>12</v>
      </c>
      <c r="E354" s="176">
        <v>1963</v>
      </c>
      <c r="F354" s="177">
        <v>9.8710000000000004</v>
      </c>
      <c r="G354" s="177">
        <v>1.0372380000000001</v>
      </c>
      <c r="H354" s="177">
        <v>1.92</v>
      </c>
      <c r="I354" s="177">
        <v>6.913761</v>
      </c>
      <c r="J354" s="178">
        <v>528.35</v>
      </c>
      <c r="K354" s="177">
        <v>6.913761</v>
      </c>
      <c r="L354" s="178">
        <v>528.35</v>
      </c>
      <c r="M354" s="179">
        <v>1.3085570171287971E-2</v>
      </c>
      <c r="N354" s="180">
        <v>67.253000000000014</v>
      </c>
      <c r="O354" s="177">
        <v>0.88004385072963009</v>
      </c>
      <c r="P354" s="180">
        <v>785.13421027727827</v>
      </c>
      <c r="Q354" s="238">
        <v>52.802631043777808</v>
      </c>
    </row>
    <row r="355" spans="1:17" s="12" customFormat="1" ht="12.75" customHeight="1">
      <c r="A355" s="385"/>
      <c r="B355" s="372" t="s">
        <v>476</v>
      </c>
      <c r="C355" s="187" t="s">
        <v>451</v>
      </c>
      <c r="D355" s="188">
        <v>12</v>
      </c>
      <c r="E355" s="188">
        <v>1975</v>
      </c>
      <c r="F355" s="189"/>
      <c r="G355" s="189">
        <v>1.423</v>
      </c>
      <c r="H355" s="189">
        <v>1.92</v>
      </c>
      <c r="I355" s="189">
        <v>7.968</v>
      </c>
      <c r="J355" s="190">
        <v>608.16</v>
      </c>
      <c r="K355" s="189">
        <f>I355</f>
        <v>7.968</v>
      </c>
      <c r="L355" s="190">
        <f>J355</f>
        <v>608.16</v>
      </c>
      <c r="M355" s="191">
        <f t="shared" ref="M355:M372" si="44">K355/L355</f>
        <v>1.3101815311760063E-2</v>
      </c>
      <c r="N355" s="192">
        <v>57.116</v>
      </c>
      <c r="O355" s="193">
        <f t="shared" ref="O355:O372" si="45">M355*N355</f>
        <v>0.74832328334648779</v>
      </c>
      <c r="P355" s="194">
        <f>M355*60*1000</f>
        <v>786.10891870560386</v>
      </c>
      <c r="Q355" s="240">
        <f>P355*N355/1000</f>
        <v>44.899397000789271</v>
      </c>
    </row>
    <row r="356" spans="1:17" s="12" customFormat="1" ht="12.75" customHeight="1">
      <c r="A356" s="385"/>
      <c r="B356" s="372" t="s">
        <v>476</v>
      </c>
      <c r="C356" s="187" t="s">
        <v>452</v>
      </c>
      <c r="D356" s="188">
        <v>12</v>
      </c>
      <c r="E356" s="188">
        <v>1995</v>
      </c>
      <c r="F356" s="189"/>
      <c r="G356" s="189">
        <v>0.84299999999999997</v>
      </c>
      <c r="H356" s="189">
        <v>1.92</v>
      </c>
      <c r="I356" s="189">
        <v>9.2609999999999992</v>
      </c>
      <c r="J356" s="190">
        <v>693.74</v>
      </c>
      <c r="K356" s="189">
        <f>I356</f>
        <v>9.2609999999999992</v>
      </c>
      <c r="L356" s="190">
        <f>J356</f>
        <v>693.74</v>
      </c>
      <c r="M356" s="191">
        <f t="shared" si="44"/>
        <v>1.334938161270793E-2</v>
      </c>
      <c r="N356" s="192">
        <v>57.116</v>
      </c>
      <c r="O356" s="193">
        <f t="shared" si="45"/>
        <v>0.76246328019142617</v>
      </c>
      <c r="P356" s="194">
        <f>M356*60*1000</f>
        <v>800.96289676247579</v>
      </c>
      <c r="Q356" s="240">
        <f>P356*N356/1000</f>
        <v>45.747796811485571</v>
      </c>
    </row>
    <row r="357" spans="1:17" s="12" customFormat="1" ht="12.75" customHeight="1">
      <c r="A357" s="385"/>
      <c r="B357" s="372" t="s">
        <v>96</v>
      </c>
      <c r="C357" s="187" t="s">
        <v>90</v>
      </c>
      <c r="D357" s="188">
        <v>40</v>
      </c>
      <c r="E357" s="188">
        <v>1971</v>
      </c>
      <c r="F357" s="189">
        <v>34.658999999999999</v>
      </c>
      <c r="G357" s="189">
        <v>2.7989999999999999</v>
      </c>
      <c r="H357" s="189">
        <v>6.4</v>
      </c>
      <c r="I357" s="189">
        <v>25.46</v>
      </c>
      <c r="J357" s="190">
        <v>1895.27</v>
      </c>
      <c r="K357" s="189">
        <v>25.46</v>
      </c>
      <c r="L357" s="190">
        <v>1895.27</v>
      </c>
      <c r="M357" s="191">
        <f t="shared" si="44"/>
        <v>1.3433442200847374E-2</v>
      </c>
      <c r="N357" s="192">
        <v>63.1</v>
      </c>
      <c r="O357" s="193">
        <f t="shared" si="45"/>
        <v>0.84765020287346926</v>
      </c>
      <c r="P357" s="194">
        <f>M357*60*1000</f>
        <v>806.00653205084234</v>
      </c>
      <c r="Q357" s="240">
        <f>P357*N357/1000</f>
        <v>50.859012172408157</v>
      </c>
    </row>
    <row r="358" spans="1:17" s="12" customFormat="1" ht="12.75" customHeight="1">
      <c r="A358" s="385"/>
      <c r="B358" s="371" t="s">
        <v>236</v>
      </c>
      <c r="C358" s="187" t="s">
        <v>211</v>
      </c>
      <c r="D358" s="188">
        <v>120</v>
      </c>
      <c r="E358" s="188">
        <v>1992</v>
      </c>
      <c r="F358" s="189">
        <v>143.6</v>
      </c>
      <c r="G358" s="189">
        <v>18.523700000000002</v>
      </c>
      <c r="H358" s="189">
        <v>16.66</v>
      </c>
      <c r="I358" s="189">
        <f>F358-G358-H358</f>
        <v>108.41629999999999</v>
      </c>
      <c r="J358" s="190">
        <v>8037</v>
      </c>
      <c r="K358" s="189">
        <f>I358</f>
        <v>108.41629999999999</v>
      </c>
      <c r="L358" s="190">
        <f>J358</f>
        <v>8037</v>
      </c>
      <c r="M358" s="191">
        <f t="shared" si="44"/>
        <v>1.3489647878561651E-2</v>
      </c>
      <c r="N358" s="192">
        <v>56.4</v>
      </c>
      <c r="O358" s="193">
        <f t="shared" si="45"/>
        <v>0.76081614035087708</v>
      </c>
      <c r="P358" s="194">
        <f>M358*60*1000</f>
        <v>809.37887271369902</v>
      </c>
      <c r="Q358" s="240">
        <f>P358*N358/1000</f>
        <v>45.648968421052622</v>
      </c>
    </row>
    <row r="359" spans="1:17" s="12" customFormat="1" ht="12.75" customHeight="1">
      <c r="A359" s="385"/>
      <c r="B359" s="371" t="s">
        <v>435</v>
      </c>
      <c r="C359" s="171" t="s">
        <v>416</v>
      </c>
      <c r="D359" s="74">
        <v>40</v>
      </c>
      <c r="E359" s="74">
        <v>1973</v>
      </c>
      <c r="F359" s="70">
        <v>45.31</v>
      </c>
      <c r="G359" s="70">
        <v>4.4862200000000003</v>
      </c>
      <c r="H359" s="70">
        <v>6.16</v>
      </c>
      <c r="I359" s="70">
        <v>34.663780000000003</v>
      </c>
      <c r="J359" s="172">
        <v>2567.4</v>
      </c>
      <c r="K359" s="70">
        <v>34.663780000000003</v>
      </c>
      <c r="L359" s="172">
        <v>2567.4</v>
      </c>
      <c r="M359" s="173">
        <f t="shared" si="44"/>
        <v>1.350151125652411E-2</v>
      </c>
      <c r="N359" s="174">
        <v>61.366999999999997</v>
      </c>
      <c r="O359" s="70">
        <f t="shared" si="45"/>
        <v>0.82854724127911505</v>
      </c>
      <c r="P359" s="174">
        <f>M359*1000*60</f>
        <v>810.09067539144655</v>
      </c>
      <c r="Q359" s="237">
        <f>O359*60</f>
        <v>49.712834476746906</v>
      </c>
    </row>
    <row r="360" spans="1:17" s="12" customFormat="1" ht="12.75" customHeight="1">
      <c r="A360" s="385"/>
      <c r="B360" s="371" t="s">
        <v>628</v>
      </c>
      <c r="C360" s="187" t="s">
        <v>650</v>
      </c>
      <c r="D360" s="188">
        <v>45</v>
      </c>
      <c r="E360" s="188">
        <v>1984</v>
      </c>
      <c r="F360" s="189">
        <v>42</v>
      </c>
      <c r="G360" s="189">
        <v>3.48</v>
      </c>
      <c r="H360" s="189">
        <v>7.12</v>
      </c>
      <c r="I360" s="189">
        <v>31.4</v>
      </c>
      <c r="J360" s="190">
        <v>2323</v>
      </c>
      <c r="K360" s="189">
        <v>31.4</v>
      </c>
      <c r="L360" s="190">
        <v>2323</v>
      </c>
      <c r="M360" s="191">
        <f t="shared" si="44"/>
        <v>1.3517003874300474E-2</v>
      </c>
      <c r="N360" s="192">
        <v>81.099999999999994</v>
      </c>
      <c r="O360" s="193">
        <f t="shared" si="45"/>
        <v>1.0962290142057682</v>
      </c>
      <c r="P360" s="194">
        <f>M360*60*1000</f>
        <v>811.02023245802843</v>
      </c>
      <c r="Q360" s="240">
        <f>P360*N360/1000</f>
        <v>65.773740852346108</v>
      </c>
    </row>
    <row r="361" spans="1:17" s="12" customFormat="1" ht="12.75" customHeight="1">
      <c r="A361" s="385"/>
      <c r="B361" s="371" t="s">
        <v>435</v>
      </c>
      <c r="C361" s="171" t="s">
        <v>414</v>
      </c>
      <c r="D361" s="74">
        <v>30</v>
      </c>
      <c r="E361" s="74">
        <v>1992</v>
      </c>
      <c r="F361" s="70">
        <v>29.43</v>
      </c>
      <c r="G361" s="70">
        <v>3.2278899999999999</v>
      </c>
      <c r="H361" s="70">
        <v>4.8</v>
      </c>
      <c r="I361" s="70">
        <v>21.40211</v>
      </c>
      <c r="J361" s="172">
        <v>1576.72</v>
      </c>
      <c r="K361" s="70">
        <v>21.40211</v>
      </c>
      <c r="L361" s="172">
        <v>1576.72</v>
      </c>
      <c r="M361" s="173">
        <f t="shared" si="44"/>
        <v>1.3573817798975088E-2</v>
      </c>
      <c r="N361" s="174">
        <v>61.366999999999997</v>
      </c>
      <c r="O361" s="70">
        <f t="shared" si="45"/>
        <v>0.83298447686970412</v>
      </c>
      <c r="P361" s="174">
        <f>M361*1000*60</f>
        <v>814.42906793850523</v>
      </c>
      <c r="Q361" s="237">
        <f>O361*60</f>
        <v>49.979068612182246</v>
      </c>
    </row>
    <row r="362" spans="1:17" s="12" customFormat="1" ht="12.75" customHeight="1">
      <c r="A362" s="385"/>
      <c r="B362" s="371" t="s">
        <v>507</v>
      </c>
      <c r="C362" s="223" t="s">
        <v>492</v>
      </c>
      <c r="D362" s="224">
        <v>20</v>
      </c>
      <c r="E362" s="224">
        <v>1991</v>
      </c>
      <c r="F362" s="225">
        <f>SUM(G362+H362+I362)</f>
        <v>18.8</v>
      </c>
      <c r="G362" s="225">
        <v>1</v>
      </c>
      <c r="H362" s="225">
        <v>3.2</v>
      </c>
      <c r="I362" s="225">
        <v>14.6</v>
      </c>
      <c r="J362" s="226">
        <v>1074.5999999999999</v>
      </c>
      <c r="K362" s="225">
        <v>14.6</v>
      </c>
      <c r="L362" s="226">
        <v>1074.5999999999999</v>
      </c>
      <c r="M362" s="191">
        <f t="shared" si="44"/>
        <v>1.3586450772380422E-2</v>
      </c>
      <c r="N362" s="192">
        <v>55.4</v>
      </c>
      <c r="O362" s="193">
        <f t="shared" si="45"/>
        <v>0.75268937278987535</v>
      </c>
      <c r="P362" s="194">
        <f>M362*60*1000</f>
        <v>815.1870463428254</v>
      </c>
      <c r="Q362" s="240">
        <f>P362*N362/1000</f>
        <v>45.161362367392528</v>
      </c>
    </row>
    <row r="363" spans="1:17" s="12" customFormat="1" ht="12.75" customHeight="1">
      <c r="A363" s="385"/>
      <c r="B363" s="372" t="s">
        <v>476</v>
      </c>
      <c r="C363" s="187" t="s">
        <v>453</v>
      </c>
      <c r="D363" s="188">
        <v>45</v>
      </c>
      <c r="E363" s="188">
        <v>1988</v>
      </c>
      <c r="F363" s="189"/>
      <c r="G363" s="189">
        <v>4.2119999999999997</v>
      </c>
      <c r="H363" s="189">
        <v>7.2</v>
      </c>
      <c r="I363" s="189">
        <v>31.850999999999999</v>
      </c>
      <c r="J363" s="190">
        <v>2339.39</v>
      </c>
      <c r="K363" s="189">
        <f>I363</f>
        <v>31.850999999999999</v>
      </c>
      <c r="L363" s="190">
        <f>J363</f>
        <v>2339.39</v>
      </c>
      <c r="M363" s="191">
        <f t="shared" si="44"/>
        <v>1.361508769380052E-2</v>
      </c>
      <c r="N363" s="192">
        <v>57.116</v>
      </c>
      <c r="O363" s="193">
        <f t="shared" si="45"/>
        <v>0.77763934871911056</v>
      </c>
      <c r="P363" s="194">
        <f>M363*60*1000</f>
        <v>816.90526162803121</v>
      </c>
      <c r="Q363" s="240">
        <f>P363*N363/1000</f>
        <v>46.658360923146631</v>
      </c>
    </row>
    <row r="364" spans="1:17" s="12" customFormat="1" ht="12.75" customHeight="1">
      <c r="A364" s="385"/>
      <c r="B364" s="371" t="s">
        <v>507</v>
      </c>
      <c r="C364" s="223" t="s">
        <v>490</v>
      </c>
      <c r="D364" s="224">
        <v>40</v>
      </c>
      <c r="E364" s="224">
        <v>1986</v>
      </c>
      <c r="F364" s="225">
        <f>SUM(G364+H364+I364)</f>
        <v>41.2</v>
      </c>
      <c r="G364" s="225">
        <v>3.9</v>
      </c>
      <c r="H364" s="225">
        <v>6.4</v>
      </c>
      <c r="I364" s="225">
        <v>30.9</v>
      </c>
      <c r="J364" s="226">
        <v>2246.36</v>
      </c>
      <c r="K364" s="225">
        <v>30.9</v>
      </c>
      <c r="L364" s="226">
        <v>2246.4</v>
      </c>
      <c r="M364" s="191">
        <f t="shared" si="44"/>
        <v>1.3755341880341878E-2</v>
      </c>
      <c r="N364" s="192">
        <v>55.4</v>
      </c>
      <c r="O364" s="193">
        <f t="shared" si="45"/>
        <v>0.76204594017094007</v>
      </c>
      <c r="P364" s="194">
        <f>M364*60*1000</f>
        <v>825.3205128205127</v>
      </c>
      <c r="Q364" s="240">
        <f>P364*N364/1000</f>
        <v>45.722756410256402</v>
      </c>
    </row>
    <row r="365" spans="1:17" s="12" customFormat="1" ht="12.75" customHeight="1">
      <c r="A365" s="385"/>
      <c r="B365" s="371" t="s">
        <v>507</v>
      </c>
      <c r="C365" s="223" t="s">
        <v>491</v>
      </c>
      <c r="D365" s="224">
        <v>40</v>
      </c>
      <c r="E365" s="224">
        <v>1992</v>
      </c>
      <c r="F365" s="225">
        <f>SUM(G365+H365+I365)</f>
        <v>41.1</v>
      </c>
      <c r="G365" s="225">
        <v>4</v>
      </c>
      <c r="H365" s="225">
        <v>6.4</v>
      </c>
      <c r="I365" s="225">
        <v>30.7</v>
      </c>
      <c r="J365" s="226">
        <v>2227.7199999999998</v>
      </c>
      <c r="K365" s="225">
        <v>30.7</v>
      </c>
      <c r="L365" s="226">
        <v>2227.7199999999998</v>
      </c>
      <c r="M365" s="191">
        <f t="shared" si="44"/>
        <v>1.3780906038460848E-2</v>
      </c>
      <c r="N365" s="192">
        <v>55.4</v>
      </c>
      <c r="O365" s="193">
        <f t="shared" si="45"/>
        <v>0.76346219453073094</v>
      </c>
      <c r="P365" s="194">
        <f>M365*60*1000</f>
        <v>826.85436230765083</v>
      </c>
      <c r="Q365" s="240">
        <f>P365*N365/1000</f>
        <v>45.807731671843854</v>
      </c>
    </row>
    <row r="366" spans="1:17" s="12" customFormat="1" ht="12.75" customHeight="1">
      <c r="A366" s="385"/>
      <c r="B366" s="371" t="s">
        <v>435</v>
      </c>
      <c r="C366" s="171" t="s">
        <v>415</v>
      </c>
      <c r="D366" s="74">
        <v>30</v>
      </c>
      <c r="E366" s="74">
        <v>1992</v>
      </c>
      <c r="F366" s="70">
        <v>30.7</v>
      </c>
      <c r="G366" s="70">
        <v>4.7597699999999996</v>
      </c>
      <c r="H366" s="70">
        <v>4.6399999999999997</v>
      </c>
      <c r="I366" s="70">
        <v>21.300229999999999</v>
      </c>
      <c r="J366" s="172">
        <v>1519.17</v>
      </c>
      <c r="K366" s="70">
        <v>21.300229999999999</v>
      </c>
      <c r="L366" s="172">
        <v>1519.17</v>
      </c>
      <c r="M366" s="173">
        <f t="shared" si="44"/>
        <v>1.4020965395577846E-2</v>
      </c>
      <c r="N366" s="174">
        <v>61.366999999999997</v>
      </c>
      <c r="O366" s="70">
        <f t="shared" si="45"/>
        <v>0.8604245834304256</v>
      </c>
      <c r="P366" s="174">
        <f>M366*1000*60</f>
        <v>841.25792373467084</v>
      </c>
      <c r="Q366" s="237">
        <f>O366*60</f>
        <v>51.625475005825535</v>
      </c>
    </row>
    <row r="367" spans="1:17" s="12" customFormat="1" ht="12.75" customHeight="1">
      <c r="A367" s="385"/>
      <c r="B367" s="372" t="s">
        <v>739</v>
      </c>
      <c r="C367" s="187" t="s">
        <v>712</v>
      </c>
      <c r="D367" s="188">
        <v>50</v>
      </c>
      <c r="E367" s="188">
        <v>1972</v>
      </c>
      <c r="F367" s="189">
        <f>SUM(G367+H367+I367)</f>
        <v>49.048000000000002</v>
      </c>
      <c r="G367" s="189">
        <v>4.8959999999999999</v>
      </c>
      <c r="H367" s="189">
        <v>8</v>
      </c>
      <c r="I367" s="189">
        <v>36.152000000000001</v>
      </c>
      <c r="J367" s="190">
        <v>2569.46</v>
      </c>
      <c r="K367" s="189">
        <v>36.152000000000001</v>
      </c>
      <c r="L367" s="190">
        <v>2569.46</v>
      </c>
      <c r="M367" s="191">
        <f t="shared" si="44"/>
        <v>1.4069882387739058E-2</v>
      </c>
      <c r="N367" s="192">
        <v>51.45</v>
      </c>
      <c r="O367" s="193">
        <f t="shared" si="45"/>
        <v>0.72389544884917456</v>
      </c>
      <c r="P367" s="194">
        <f t="shared" ref="P367:P372" si="46">M367*60*1000</f>
        <v>844.19294326434351</v>
      </c>
      <c r="Q367" s="240">
        <f t="shared" ref="Q367:Q372" si="47">P367*N367/1000</f>
        <v>43.433726930950478</v>
      </c>
    </row>
    <row r="368" spans="1:17" s="12" customFormat="1" ht="12.75" customHeight="1">
      <c r="A368" s="385"/>
      <c r="B368" s="371" t="s">
        <v>507</v>
      </c>
      <c r="C368" s="223" t="s">
        <v>488</v>
      </c>
      <c r="D368" s="224">
        <v>20</v>
      </c>
      <c r="E368" s="224">
        <v>1997</v>
      </c>
      <c r="F368" s="225">
        <f>SUM(G368+H368+I368)</f>
        <v>21.5</v>
      </c>
      <c r="G368" s="225">
        <v>1.6</v>
      </c>
      <c r="H368" s="225">
        <v>3.2</v>
      </c>
      <c r="I368" s="225">
        <v>16.7</v>
      </c>
      <c r="J368" s="226">
        <v>1186.4000000000001</v>
      </c>
      <c r="K368" s="225">
        <v>16.7</v>
      </c>
      <c r="L368" s="226">
        <v>1186.4000000000001</v>
      </c>
      <c r="M368" s="191">
        <f t="shared" si="44"/>
        <v>1.4076196898179365E-2</v>
      </c>
      <c r="N368" s="192">
        <v>55.4</v>
      </c>
      <c r="O368" s="193">
        <f t="shared" si="45"/>
        <v>0.77982130815913686</v>
      </c>
      <c r="P368" s="194">
        <f t="shared" si="46"/>
        <v>844.57181389076186</v>
      </c>
      <c r="Q368" s="240">
        <f t="shared" si="47"/>
        <v>46.789278489548202</v>
      </c>
    </row>
    <row r="369" spans="1:17" s="12" customFormat="1" ht="12.75" customHeight="1">
      <c r="A369" s="385"/>
      <c r="B369" s="372" t="s">
        <v>739</v>
      </c>
      <c r="C369" s="187" t="s">
        <v>713</v>
      </c>
      <c r="D369" s="188">
        <v>40</v>
      </c>
      <c r="E369" s="188">
        <v>1986</v>
      </c>
      <c r="F369" s="189">
        <f>SUM(G369+H369+I369)</f>
        <v>42.983000000000004</v>
      </c>
      <c r="G369" s="189">
        <v>4.641</v>
      </c>
      <c r="H369" s="189">
        <v>6.4</v>
      </c>
      <c r="I369" s="189">
        <v>31.942</v>
      </c>
      <c r="J369" s="190">
        <v>2268.7399999999998</v>
      </c>
      <c r="K369" s="189">
        <v>31.942</v>
      </c>
      <c r="L369" s="190">
        <v>2268.7399999999998</v>
      </c>
      <c r="M369" s="191">
        <f t="shared" si="44"/>
        <v>1.4079180514294279E-2</v>
      </c>
      <c r="N369" s="192">
        <v>51.45</v>
      </c>
      <c r="O369" s="193">
        <f t="shared" si="45"/>
        <v>0.72437383746044071</v>
      </c>
      <c r="P369" s="194">
        <f t="shared" si="46"/>
        <v>844.75083085765675</v>
      </c>
      <c r="Q369" s="240">
        <f t="shared" si="47"/>
        <v>43.462430247626443</v>
      </c>
    </row>
    <row r="370" spans="1:17" s="12" customFormat="1" ht="12.75" customHeight="1">
      <c r="A370" s="385"/>
      <c r="B370" s="371" t="s">
        <v>266</v>
      </c>
      <c r="C370" s="187" t="s">
        <v>240</v>
      </c>
      <c r="D370" s="74">
        <v>85</v>
      </c>
      <c r="E370" s="74">
        <v>1969</v>
      </c>
      <c r="F370" s="70">
        <f>SUM(G370:I370)</f>
        <v>55.295999999999999</v>
      </c>
      <c r="G370" s="70">
        <v>0</v>
      </c>
      <c r="H370" s="70">
        <v>0</v>
      </c>
      <c r="I370" s="70">
        <v>55.295999999999999</v>
      </c>
      <c r="J370" s="172">
        <v>3919.55</v>
      </c>
      <c r="K370" s="70">
        <v>55.295999999999999</v>
      </c>
      <c r="L370" s="172">
        <v>3919.55</v>
      </c>
      <c r="M370" s="173">
        <f t="shared" si="44"/>
        <v>1.4107741960173999E-2</v>
      </c>
      <c r="N370" s="174">
        <v>73.599999999999994</v>
      </c>
      <c r="O370" s="70">
        <f t="shared" si="45"/>
        <v>1.0383298082688062</v>
      </c>
      <c r="P370" s="174">
        <f t="shared" si="46"/>
        <v>846.46451761044</v>
      </c>
      <c r="Q370" s="237">
        <f t="shared" si="47"/>
        <v>62.299788496128379</v>
      </c>
    </row>
    <row r="371" spans="1:17" s="12" customFormat="1" ht="12.75" customHeight="1">
      <c r="A371" s="385"/>
      <c r="B371" s="372" t="s">
        <v>739</v>
      </c>
      <c r="C371" s="187" t="s">
        <v>718</v>
      </c>
      <c r="D371" s="188">
        <v>40</v>
      </c>
      <c r="E371" s="188">
        <v>1990</v>
      </c>
      <c r="F371" s="189">
        <f>SUM(G371+H371+I371)</f>
        <v>41.869</v>
      </c>
      <c r="G371" s="189">
        <v>3.8420000000000001</v>
      </c>
      <c r="H371" s="189">
        <v>6.4</v>
      </c>
      <c r="I371" s="189">
        <v>31.626999999999999</v>
      </c>
      <c r="J371" s="190">
        <v>2238</v>
      </c>
      <c r="K371" s="189">
        <v>31.626999999999999</v>
      </c>
      <c r="L371" s="190">
        <v>2238</v>
      </c>
      <c r="M371" s="191">
        <f t="shared" si="44"/>
        <v>1.4131814119749776E-2</v>
      </c>
      <c r="N371" s="192">
        <v>51.45</v>
      </c>
      <c r="O371" s="193">
        <f t="shared" si="45"/>
        <v>0.72708183646112601</v>
      </c>
      <c r="P371" s="194">
        <f t="shared" si="46"/>
        <v>847.90884718498648</v>
      </c>
      <c r="Q371" s="240">
        <f t="shared" si="47"/>
        <v>43.624910187667552</v>
      </c>
    </row>
    <row r="372" spans="1:17" s="12" customFormat="1" ht="12.75" customHeight="1">
      <c r="A372" s="385"/>
      <c r="B372" s="372" t="s">
        <v>476</v>
      </c>
      <c r="C372" s="187" t="s">
        <v>454</v>
      </c>
      <c r="D372" s="188">
        <v>40</v>
      </c>
      <c r="E372" s="188">
        <v>1995</v>
      </c>
      <c r="F372" s="189"/>
      <c r="G372" s="189">
        <v>5.5350000000000001</v>
      </c>
      <c r="H372" s="189">
        <v>6.4</v>
      </c>
      <c r="I372" s="189">
        <v>30.844999999999999</v>
      </c>
      <c r="J372" s="190">
        <v>2169.11</v>
      </c>
      <c r="K372" s="189">
        <f>I372</f>
        <v>30.844999999999999</v>
      </c>
      <c r="L372" s="190">
        <f>J372</f>
        <v>2169.11</v>
      </c>
      <c r="M372" s="191">
        <f t="shared" si="44"/>
        <v>1.4220117928551339E-2</v>
      </c>
      <c r="N372" s="192">
        <v>57.116</v>
      </c>
      <c r="O372" s="193">
        <f t="shared" si="45"/>
        <v>0.81219625560713826</v>
      </c>
      <c r="P372" s="194">
        <f t="shared" si="46"/>
        <v>853.20707571308026</v>
      </c>
      <c r="Q372" s="240">
        <f t="shared" si="47"/>
        <v>48.731775336428292</v>
      </c>
    </row>
    <row r="373" spans="1:17" s="12" customFormat="1" ht="12.75" customHeight="1">
      <c r="A373" s="385"/>
      <c r="B373" s="371" t="s">
        <v>195</v>
      </c>
      <c r="C373" s="171" t="s">
        <v>169</v>
      </c>
      <c r="D373" s="74">
        <v>41</v>
      </c>
      <c r="E373" s="74">
        <v>1987</v>
      </c>
      <c r="F373" s="70">
        <v>46.33</v>
      </c>
      <c r="G373" s="70">
        <v>4.3099999999999996</v>
      </c>
      <c r="H373" s="70">
        <v>6.08</v>
      </c>
      <c r="I373" s="70">
        <v>32.979999999999997</v>
      </c>
      <c r="J373" s="172">
        <v>2318.9</v>
      </c>
      <c r="K373" s="70">
        <v>23.496738884816072</v>
      </c>
      <c r="L373" s="172">
        <v>1652.11</v>
      </c>
      <c r="M373" s="173">
        <v>1.4222260554573287E-2</v>
      </c>
      <c r="N373" s="174">
        <v>53.845999999999997</v>
      </c>
      <c r="O373" s="70">
        <v>0.76581184182155315</v>
      </c>
      <c r="P373" s="174">
        <v>853.3356332743972</v>
      </c>
      <c r="Q373" s="237">
        <v>45.948710509293186</v>
      </c>
    </row>
    <row r="374" spans="1:17" s="12" customFormat="1" ht="11.25" customHeight="1">
      <c r="A374" s="385"/>
      <c r="B374" s="372" t="s">
        <v>476</v>
      </c>
      <c r="C374" s="187" t="s">
        <v>455</v>
      </c>
      <c r="D374" s="188">
        <v>40</v>
      </c>
      <c r="E374" s="188">
        <v>1988</v>
      </c>
      <c r="F374" s="189"/>
      <c r="G374" s="189">
        <v>3.887</v>
      </c>
      <c r="H374" s="189">
        <v>6.4</v>
      </c>
      <c r="I374" s="189">
        <v>32.174999999999997</v>
      </c>
      <c r="J374" s="190">
        <v>2258.8200000000002</v>
      </c>
      <c r="K374" s="189">
        <f>I374</f>
        <v>32.174999999999997</v>
      </c>
      <c r="L374" s="190">
        <f>J374</f>
        <v>2258.8200000000002</v>
      </c>
      <c r="M374" s="191">
        <f>K374/L374</f>
        <v>1.4244162881504501E-2</v>
      </c>
      <c r="N374" s="192">
        <v>57.116</v>
      </c>
      <c r="O374" s="193">
        <f>M374*N374</f>
        <v>0.81356960714001103</v>
      </c>
      <c r="P374" s="194">
        <f>M374*60*1000</f>
        <v>854.64977289027001</v>
      </c>
      <c r="Q374" s="240">
        <f>P374*N374/1000</f>
        <v>48.814176428400664</v>
      </c>
    </row>
    <row r="375" spans="1:17" s="12" customFormat="1" ht="12.75" customHeight="1">
      <c r="A375" s="385"/>
      <c r="B375" s="372" t="s">
        <v>739</v>
      </c>
      <c r="C375" s="187" t="s">
        <v>716</v>
      </c>
      <c r="D375" s="188">
        <v>40</v>
      </c>
      <c r="E375" s="188"/>
      <c r="F375" s="189">
        <f>SUM(G375+H375+I375)</f>
        <v>41.485999999999997</v>
      </c>
      <c r="G375" s="189">
        <v>3.1539999999999999</v>
      </c>
      <c r="H375" s="189">
        <v>6.4</v>
      </c>
      <c r="I375" s="189">
        <v>31.931999999999999</v>
      </c>
      <c r="J375" s="190">
        <v>2232.89</v>
      </c>
      <c r="K375" s="189">
        <v>31.931999999999999</v>
      </c>
      <c r="L375" s="190">
        <v>2232.89</v>
      </c>
      <c r="M375" s="191">
        <f>K375/L375</f>
        <v>1.4300749253209965E-2</v>
      </c>
      <c r="N375" s="192">
        <v>51.45</v>
      </c>
      <c r="O375" s="193">
        <f>M375*N375</f>
        <v>0.73577354907765269</v>
      </c>
      <c r="P375" s="194">
        <f>M375*60*1000</f>
        <v>858.04495519259797</v>
      </c>
      <c r="Q375" s="240">
        <f>P375*N375/1000</f>
        <v>44.146412944659168</v>
      </c>
    </row>
    <row r="376" spans="1:17" s="12" customFormat="1" ht="12.75" customHeight="1">
      <c r="A376" s="385"/>
      <c r="B376" s="371" t="s">
        <v>236</v>
      </c>
      <c r="C376" s="187" t="s">
        <v>212</v>
      </c>
      <c r="D376" s="188">
        <v>30</v>
      </c>
      <c r="E376" s="188">
        <v>1993</v>
      </c>
      <c r="F376" s="189">
        <v>38.151600000000002</v>
      </c>
      <c r="G376" s="189">
        <v>5.6071999999999997</v>
      </c>
      <c r="H376" s="189">
        <v>4.2</v>
      </c>
      <c r="I376" s="189">
        <v>28.3443</v>
      </c>
      <c r="J376" s="190">
        <v>1977.89</v>
      </c>
      <c r="K376" s="189">
        <f>I376</f>
        <v>28.3443</v>
      </c>
      <c r="L376" s="190">
        <f>J376</f>
        <v>1977.89</v>
      </c>
      <c r="M376" s="191">
        <f>K376/L376</f>
        <v>1.4330574501109769E-2</v>
      </c>
      <c r="N376" s="192">
        <v>56.4</v>
      </c>
      <c r="O376" s="193">
        <f>M376*N376</f>
        <v>0.80824440186259094</v>
      </c>
      <c r="P376" s="194">
        <f>M376*60*1000</f>
        <v>859.83447006658605</v>
      </c>
      <c r="Q376" s="240">
        <f>P376*N376/1000</f>
        <v>48.494664111755455</v>
      </c>
    </row>
    <row r="377" spans="1:17" s="12" customFormat="1" ht="12.75" customHeight="1">
      <c r="A377" s="385"/>
      <c r="B377" s="372" t="s">
        <v>349</v>
      </c>
      <c r="C377" s="231" t="s">
        <v>369</v>
      </c>
      <c r="D377" s="197">
        <v>4</v>
      </c>
      <c r="E377" s="198" t="s">
        <v>98</v>
      </c>
      <c r="F377" s="199">
        <v>3.24</v>
      </c>
      <c r="G377" s="199">
        <v>0.42</v>
      </c>
      <c r="H377" s="199">
        <v>0.04</v>
      </c>
      <c r="I377" s="199">
        <v>2.78</v>
      </c>
      <c r="J377" s="200">
        <v>193.25</v>
      </c>
      <c r="K377" s="199">
        <v>2.77</v>
      </c>
      <c r="L377" s="200">
        <v>193.25</v>
      </c>
      <c r="M377" s="191">
        <f>K377/L377</f>
        <v>1.4333764553686934E-2</v>
      </c>
      <c r="N377" s="201">
        <v>58.9</v>
      </c>
      <c r="O377" s="193">
        <f>M377*N377</f>
        <v>0.84425873221216041</v>
      </c>
      <c r="P377" s="194">
        <f>M377*60*1000</f>
        <v>860.02587322121599</v>
      </c>
      <c r="Q377" s="240">
        <f>P377*N377/1000</f>
        <v>50.655523932729622</v>
      </c>
    </row>
    <row r="378" spans="1:17" s="12" customFormat="1" ht="12.75" customHeight="1">
      <c r="A378" s="385"/>
      <c r="B378" s="371" t="s">
        <v>541</v>
      </c>
      <c r="C378" s="187" t="s">
        <v>514</v>
      </c>
      <c r="D378" s="188">
        <v>8</v>
      </c>
      <c r="E378" s="188">
        <v>1978</v>
      </c>
      <c r="F378" s="189">
        <v>5.282</v>
      </c>
      <c r="G378" s="189">
        <v>0.113</v>
      </c>
      <c r="H378" s="189">
        <v>0.64</v>
      </c>
      <c r="I378" s="189">
        <v>4.5289999999999999</v>
      </c>
      <c r="J378" s="190">
        <v>571.25</v>
      </c>
      <c r="K378" s="189">
        <v>4.1219999999999999</v>
      </c>
      <c r="L378" s="190">
        <v>286.04000000000002</v>
      </c>
      <c r="M378" s="191">
        <f>K378/L378</f>
        <v>1.4410571947979301E-2</v>
      </c>
      <c r="N378" s="192">
        <v>70.741</v>
      </c>
      <c r="O378" s="193">
        <f>M378*N378</f>
        <v>1.0194182701720038</v>
      </c>
      <c r="P378" s="194">
        <f>M378*60*1000</f>
        <v>864.63431687875811</v>
      </c>
      <c r="Q378" s="240">
        <f>P378*N378/1000</f>
        <v>61.165096210320229</v>
      </c>
    </row>
    <row r="379" spans="1:17" s="12" customFormat="1" ht="12.75" customHeight="1">
      <c r="A379" s="385"/>
      <c r="B379" s="372" t="s">
        <v>979</v>
      </c>
      <c r="C379" s="230" t="s">
        <v>967</v>
      </c>
      <c r="D379" s="176">
        <v>10</v>
      </c>
      <c r="E379" s="176">
        <v>1984</v>
      </c>
      <c r="F379" s="177">
        <v>14.590999999999999</v>
      </c>
      <c r="G379" s="177">
        <v>1.466046</v>
      </c>
      <c r="H379" s="177">
        <v>4.32</v>
      </c>
      <c r="I379" s="177">
        <v>8.8049549999999996</v>
      </c>
      <c r="J379" s="178">
        <v>609.70000000000005</v>
      </c>
      <c r="K379" s="177">
        <v>8.8049549999999996</v>
      </c>
      <c r="L379" s="178">
        <v>609.70000000000005</v>
      </c>
      <c r="M379" s="179">
        <v>1.4441454813842873E-2</v>
      </c>
      <c r="N379" s="180">
        <v>67.253000000000014</v>
      </c>
      <c r="O379" s="177">
        <v>0.97123116059537495</v>
      </c>
      <c r="P379" s="180">
        <v>866.48728883057231</v>
      </c>
      <c r="Q379" s="238">
        <v>58.273869635722491</v>
      </c>
    </row>
    <row r="380" spans="1:17" s="12" customFormat="1" ht="12.75" customHeight="1">
      <c r="A380" s="385"/>
      <c r="B380" s="371" t="s">
        <v>435</v>
      </c>
      <c r="C380" s="171" t="s">
        <v>410</v>
      </c>
      <c r="D380" s="74">
        <v>45</v>
      </c>
      <c r="E380" s="74">
        <v>1992</v>
      </c>
      <c r="F380" s="70">
        <v>51.84</v>
      </c>
      <c r="G380" s="70">
        <v>3.3219370000000001</v>
      </c>
      <c r="H380" s="70">
        <v>7.2</v>
      </c>
      <c r="I380" s="70">
        <v>41.318060000000003</v>
      </c>
      <c r="J380" s="172">
        <v>2843.99</v>
      </c>
      <c r="K380" s="70">
        <v>41.318060000000003</v>
      </c>
      <c r="L380" s="172">
        <v>2843.99</v>
      </c>
      <c r="M380" s="173">
        <f t="shared" ref="M380:M390" si="48">K380/L380</f>
        <v>1.452820157595491E-2</v>
      </c>
      <c r="N380" s="174">
        <v>61.366999999999997</v>
      </c>
      <c r="O380" s="70">
        <f t="shared" ref="O380:O390" si="49">M380*N380</f>
        <v>0.89155214611162492</v>
      </c>
      <c r="P380" s="174">
        <f>M380*1000*60</f>
        <v>871.69209455729458</v>
      </c>
      <c r="Q380" s="237">
        <f>O380*60</f>
        <v>53.493128766697495</v>
      </c>
    </row>
    <row r="381" spans="1:17" ht="12.75" customHeight="1">
      <c r="A381" s="385"/>
      <c r="B381" s="372" t="s">
        <v>739</v>
      </c>
      <c r="C381" s="187" t="s">
        <v>717</v>
      </c>
      <c r="D381" s="188">
        <v>40</v>
      </c>
      <c r="E381" s="188"/>
      <c r="F381" s="189">
        <f>SUM(G381+H381+I381)</f>
        <v>43.636000000000003</v>
      </c>
      <c r="G381" s="189">
        <v>3.6909999999999998</v>
      </c>
      <c r="H381" s="189">
        <v>6.4</v>
      </c>
      <c r="I381" s="189">
        <v>33.545000000000002</v>
      </c>
      <c r="J381" s="190">
        <v>2283.1</v>
      </c>
      <c r="K381" s="189">
        <v>33.545000000000002</v>
      </c>
      <c r="L381" s="190">
        <v>2283.1</v>
      </c>
      <c r="M381" s="191">
        <f t="shared" si="48"/>
        <v>1.4692742324033115E-2</v>
      </c>
      <c r="N381" s="192">
        <v>51.45</v>
      </c>
      <c r="O381" s="193">
        <f t="shared" si="49"/>
        <v>0.75594159257150384</v>
      </c>
      <c r="P381" s="194">
        <f t="shared" ref="P381:P389" si="50">M381*60*1000</f>
        <v>881.56453944198688</v>
      </c>
      <c r="Q381" s="240">
        <f t="shared" ref="Q381:Q389" si="51">P381*N381/1000</f>
        <v>45.356495554290227</v>
      </c>
    </row>
    <row r="382" spans="1:17" ht="12.75" customHeight="1">
      <c r="A382" s="385"/>
      <c r="B382" s="372" t="s">
        <v>739</v>
      </c>
      <c r="C382" s="187" t="s">
        <v>721</v>
      </c>
      <c r="D382" s="188">
        <v>40</v>
      </c>
      <c r="E382" s="188">
        <v>1977</v>
      </c>
      <c r="F382" s="189">
        <f>SUM(G382+H382+I382)</f>
        <v>42.47</v>
      </c>
      <c r="G382" s="189">
        <v>3.593</v>
      </c>
      <c r="H382" s="189">
        <v>6.4</v>
      </c>
      <c r="I382" s="189">
        <v>32.476999999999997</v>
      </c>
      <c r="J382" s="190">
        <v>2206.8000000000002</v>
      </c>
      <c r="K382" s="189">
        <v>32.476999999999997</v>
      </c>
      <c r="L382" s="190">
        <v>2206.8000000000002</v>
      </c>
      <c r="M382" s="191">
        <f t="shared" si="48"/>
        <v>1.4716784484321186E-2</v>
      </c>
      <c r="N382" s="192">
        <v>51.45</v>
      </c>
      <c r="O382" s="193">
        <f t="shared" si="49"/>
        <v>0.75717856171832509</v>
      </c>
      <c r="P382" s="194">
        <f t="shared" si="50"/>
        <v>883.0070690592712</v>
      </c>
      <c r="Q382" s="240">
        <f t="shared" si="51"/>
        <v>45.430713703099507</v>
      </c>
    </row>
    <row r="383" spans="1:17" ht="13.5" customHeight="1">
      <c r="A383" s="385"/>
      <c r="B383" s="372" t="s">
        <v>739</v>
      </c>
      <c r="C383" s="187" t="s">
        <v>719</v>
      </c>
      <c r="D383" s="188">
        <v>45</v>
      </c>
      <c r="E383" s="188">
        <v>1992</v>
      </c>
      <c r="F383" s="189">
        <f>SUM(G383+H383+I383)</f>
        <v>45</v>
      </c>
      <c r="G383" s="189">
        <v>5.202</v>
      </c>
      <c r="H383" s="189">
        <v>7.2</v>
      </c>
      <c r="I383" s="189">
        <v>32.597999999999999</v>
      </c>
      <c r="J383" s="190">
        <v>2192.8000000000002</v>
      </c>
      <c r="K383" s="189">
        <v>32.597999999999999</v>
      </c>
      <c r="L383" s="190">
        <v>2192.8000000000002</v>
      </c>
      <c r="M383" s="191">
        <f t="shared" si="48"/>
        <v>1.4865924844947098E-2</v>
      </c>
      <c r="N383" s="192">
        <v>50.47</v>
      </c>
      <c r="O383" s="193">
        <f t="shared" si="49"/>
        <v>0.75028322692448002</v>
      </c>
      <c r="P383" s="194">
        <f t="shared" si="50"/>
        <v>891.9554906968259</v>
      </c>
      <c r="Q383" s="240">
        <f t="shared" si="51"/>
        <v>45.016993615468806</v>
      </c>
    </row>
    <row r="384" spans="1:17" ht="11.25" customHeight="1">
      <c r="A384" s="385"/>
      <c r="B384" s="372" t="s">
        <v>739</v>
      </c>
      <c r="C384" s="187" t="s">
        <v>715</v>
      </c>
      <c r="D384" s="188">
        <v>40</v>
      </c>
      <c r="E384" s="188">
        <v>1992</v>
      </c>
      <c r="F384" s="189">
        <f>SUM(G384+H384+I384)</f>
        <v>43.379999999999995</v>
      </c>
      <c r="G384" s="189">
        <v>3.8759999999999999</v>
      </c>
      <c r="H384" s="189">
        <v>6.4</v>
      </c>
      <c r="I384" s="189">
        <v>33.103999999999999</v>
      </c>
      <c r="J384" s="190">
        <v>2224.46</v>
      </c>
      <c r="K384" s="189">
        <v>33.103999999999999</v>
      </c>
      <c r="L384" s="190">
        <v>2224.46</v>
      </c>
      <c r="M384" s="191">
        <f t="shared" si="48"/>
        <v>1.4881814013288619E-2</v>
      </c>
      <c r="N384" s="192">
        <v>51.45</v>
      </c>
      <c r="O384" s="193">
        <f t="shared" si="49"/>
        <v>0.76566933098369949</v>
      </c>
      <c r="P384" s="194">
        <f t="shared" si="50"/>
        <v>892.90884079731711</v>
      </c>
      <c r="Q384" s="240">
        <f t="shared" si="51"/>
        <v>45.940159859021968</v>
      </c>
    </row>
    <row r="385" spans="1:17" ht="12.75" customHeight="1">
      <c r="A385" s="385"/>
      <c r="B385" s="372" t="s">
        <v>739</v>
      </c>
      <c r="C385" s="187" t="s">
        <v>714</v>
      </c>
      <c r="D385" s="188">
        <v>40</v>
      </c>
      <c r="E385" s="188"/>
      <c r="F385" s="189">
        <f>SUM(G385+H385+I385)</f>
        <v>45.709000000000003</v>
      </c>
      <c r="G385" s="189">
        <v>5.3860000000000001</v>
      </c>
      <c r="H385" s="189">
        <v>6.4</v>
      </c>
      <c r="I385" s="189">
        <v>33.923000000000002</v>
      </c>
      <c r="J385" s="190">
        <v>2279.16</v>
      </c>
      <c r="K385" s="189">
        <v>33.923000000000002</v>
      </c>
      <c r="L385" s="190">
        <v>2279.16</v>
      </c>
      <c r="M385" s="191">
        <f t="shared" si="48"/>
        <v>1.4883992348058058E-2</v>
      </c>
      <c r="N385" s="192">
        <v>51.45</v>
      </c>
      <c r="O385" s="193">
        <f t="shared" si="49"/>
        <v>0.76578140630758718</v>
      </c>
      <c r="P385" s="194">
        <f t="shared" si="50"/>
        <v>893.03954088348348</v>
      </c>
      <c r="Q385" s="240">
        <f t="shared" si="51"/>
        <v>45.946884378455231</v>
      </c>
    </row>
    <row r="386" spans="1:17" ht="12.75" customHeight="1">
      <c r="A386" s="385"/>
      <c r="B386" s="371" t="s">
        <v>541</v>
      </c>
      <c r="C386" s="187" t="s">
        <v>513</v>
      </c>
      <c r="D386" s="188">
        <v>24</v>
      </c>
      <c r="E386" s="188">
        <v>2011</v>
      </c>
      <c r="F386" s="189">
        <v>21.295999999999999</v>
      </c>
      <c r="G386" s="189">
        <v>2.637</v>
      </c>
      <c r="H386" s="189">
        <v>1.92</v>
      </c>
      <c r="I386" s="189">
        <v>16.739000000000001</v>
      </c>
      <c r="J386" s="190">
        <v>2035.18</v>
      </c>
      <c r="K386" s="189">
        <v>16.739000000000001</v>
      </c>
      <c r="L386" s="190">
        <v>1123.75</v>
      </c>
      <c r="M386" s="191">
        <f t="shared" si="48"/>
        <v>1.4895661846496107E-2</v>
      </c>
      <c r="N386" s="192">
        <v>70.741</v>
      </c>
      <c r="O386" s="193">
        <f t="shared" si="49"/>
        <v>1.053734014682981</v>
      </c>
      <c r="P386" s="194">
        <f t="shared" si="50"/>
        <v>893.73971078976649</v>
      </c>
      <c r="Q386" s="240">
        <f t="shared" si="51"/>
        <v>63.224040880978869</v>
      </c>
    </row>
    <row r="387" spans="1:17" ht="12.75" customHeight="1">
      <c r="A387" s="385"/>
      <c r="B387" s="371" t="s">
        <v>541</v>
      </c>
      <c r="C387" s="187" t="s">
        <v>515</v>
      </c>
      <c r="D387" s="188">
        <v>55</v>
      </c>
      <c r="E387" s="188">
        <v>1985</v>
      </c>
      <c r="F387" s="189">
        <v>53.695</v>
      </c>
      <c r="G387" s="189">
        <v>4.9669999999999996</v>
      </c>
      <c r="H387" s="189">
        <v>8.8000000000000007</v>
      </c>
      <c r="I387" s="189">
        <v>39.927999999999997</v>
      </c>
      <c r="J387" s="190">
        <v>2678.78</v>
      </c>
      <c r="K387" s="189">
        <v>39.927999999999997</v>
      </c>
      <c r="L387" s="190">
        <v>2678.78</v>
      </c>
      <c r="M387" s="191">
        <f t="shared" si="48"/>
        <v>1.4905292707874478E-2</v>
      </c>
      <c r="N387" s="192">
        <v>70.741</v>
      </c>
      <c r="O387" s="193">
        <f t="shared" si="49"/>
        <v>1.0544153114477484</v>
      </c>
      <c r="P387" s="194">
        <f t="shared" si="50"/>
        <v>894.31756247246869</v>
      </c>
      <c r="Q387" s="240">
        <f t="shared" si="51"/>
        <v>63.264918686864902</v>
      </c>
    </row>
    <row r="388" spans="1:17" ht="12.75" customHeight="1">
      <c r="A388" s="385"/>
      <c r="B388" s="372" t="s">
        <v>739</v>
      </c>
      <c r="C388" s="187" t="s">
        <v>720</v>
      </c>
      <c r="D388" s="188">
        <v>40</v>
      </c>
      <c r="E388" s="188">
        <v>1972</v>
      </c>
      <c r="F388" s="189">
        <f>SUM(G388+H388+I388)</f>
        <v>38.120000000000005</v>
      </c>
      <c r="G388" s="189">
        <v>3.06</v>
      </c>
      <c r="H388" s="189">
        <v>6.4</v>
      </c>
      <c r="I388" s="189">
        <v>28.66</v>
      </c>
      <c r="J388" s="190">
        <v>1916.2</v>
      </c>
      <c r="K388" s="189">
        <v>28.66</v>
      </c>
      <c r="L388" s="190">
        <v>1916.2</v>
      </c>
      <c r="M388" s="191">
        <f t="shared" si="48"/>
        <v>1.4956685105938837E-2</v>
      </c>
      <c r="N388" s="192">
        <v>51.45</v>
      </c>
      <c r="O388" s="193">
        <f t="shared" si="49"/>
        <v>0.76952144870055317</v>
      </c>
      <c r="P388" s="194">
        <f t="shared" si="50"/>
        <v>897.40110635633016</v>
      </c>
      <c r="Q388" s="240">
        <f t="shared" si="51"/>
        <v>46.17128692203319</v>
      </c>
    </row>
    <row r="389" spans="1:17" ht="12.75" customHeight="1">
      <c r="A389" s="385"/>
      <c r="B389" s="371" t="s">
        <v>507</v>
      </c>
      <c r="C389" s="223" t="s">
        <v>485</v>
      </c>
      <c r="D389" s="224">
        <v>16</v>
      </c>
      <c r="E389" s="224">
        <v>1991</v>
      </c>
      <c r="F389" s="225">
        <f>SUM(G389+H389+I389)</f>
        <v>20.9</v>
      </c>
      <c r="G389" s="225">
        <v>2.2000000000000002</v>
      </c>
      <c r="H389" s="225">
        <v>2.7</v>
      </c>
      <c r="I389" s="225">
        <v>16</v>
      </c>
      <c r="J389" s="226">
        <v>1069.04</v>
      </c>
      <c r="K389" s="225">
        <v>16</v>
      </c>
      <c r="L389" s="226">
        <v>1069.04</v>
      </c>
      <c r="M389" s="191">
        <f t="shared" si="48"/>
        <v>1.4966699094514705E-2</v>
      </c>
      <c r="N389" s="192">
        <v>55.4</v>
      </c>
      <c r="O389" s="193">
        <f t="shared" si="49"/>
        <v>0.82915512983611461</v>
      </c>
      <c r="P389" s="194">
        <f t="shared" si="50"/>
        <v>898.00194567088226</v>
      </c>
      <c r="Q389" s="240">
        <f t="shared" si="51"/>
        <v>49.749307790166874</v>
      </c>
    </row>
    <row r="390" spans="1:17" ht="12.75" customHeight="1" thickBot="1">
      <c r="A390" s="386"/>
      <c r="B390" s="373" t="s">
        <v>435</v>
      </c>
      <c r="C390" s="243" t="s">
        <v>412</v>
      </c>
      <c r="D390" s="75">
        <v>45</v>
      </c>
      <c r="E390" s="75">
        <v>1997</v>
      </c>
      <c r="F390" s="71">
        <v>53.56</v>
      </c>
      <c r="G390" s="71">
        <v>3.1619999999999999</v>
      </c>
      <c r="H390" s="71">
        <v>7.04</v>
      </c>
      <c r="I390" s="71">
        <v>43.357999999999997</v>
      </c>
      <c r="J390" s="244">
        <v>2895.9</v>
      </c>
      <c r="K390" s="71">
        <v>43.357999999999997</v>
      </c>
      <c r="L390" s="244">
        <v>2895.9</v>
      </c>
      <c r="M390" s="245">
        <f t="shared" si="48"/>
        <v>1.4972202078801062E-2</v>
      </c>
      <c r="N390" s="246">
        <v>61.366999999999997</v>
      </c>
      <c r="O390" s="71">
        <f t="shared" si="49"/>
        <v>0.91879912496978466</v>
      </c>
      <c r="P390" s="246">
        <f>M390*1000*60</f>
        <v>898.33212472806372</v>
      </c>
      <c r="Q390" s="247">
        <f>O390*60</f>
        <v>55.127947498187083</v>
      </c>
    </row>
    <row r="391" spans="1:17" ht="12.75" customHeight="1">
      <c r="A391" s="387" t="s">
        <v>25</v>
      </c>
      <c r="B391" s="362" t="s">
        <v>958</v>
      </c>
      <c r="C391" s="282" t="s">
        <v>940</v>
      </c>
      <c r="D391" s="283">
        <v>38</v>
      </c>
      <c r="E391" s="283">
        <v>1978</v>
      </c>
      <c r="F391" s="284">
        <v>30.298999999999999</v>
      </c>
      <c r="G391" s="284">
        <v>4.2180059999999999</v>
      </c>
      <c r="H391" s="284">
        <v>5.92</v>
      </c>
      <c r="I391" s="284">
        <v>20.160995</v>
      </c>
      <c r="J391" s="285">
        <v>1934.43</v>
      </c>
      <c r="K391" s="284">
        <v>20.160995</v>
      </c>
      <c r="L391" s="285">
        <v>1934.43</v>
      </c>
      <c r="M391" s="286">
        <v>1.0422188965224897E-2</v>
      </c>
      <c r="N391" s="287">
        <v>61.040000000000006</v>
      </c>
      <c r="O391" s="284">
        <v>0.6361704144373278</v>
      </c>
      <c r="P391" s="287">
        <v>625.33133791349383</v>
      </c>
      <c r="Q391" s="288">
        <v>38.170224866239664</v>
      </c>
    </row>
    <row r="392" spans="1:17" ht="12.75" customHeight="1">
      <c r="A392" s="388"/>
      <c r="B392" s="363" t="s">
        <v>902</v>
      </c>
      <c r="C392" s="248" t="s">
        <v>883</v>
      </c>
      <c r="D392" s="249">
        <v>40</v>
      </c>
      <c r="E392" s="249">
        <v>1987</v>
      </c>
      <c r="F392" s="250">
        <v>33.843000000000004</v>
      </c>
      <c r="G392" s="250">
        <v>3.3660000000000001</v>
      </c>
      <c r="H392" s="250">
        <v>6.4</v>
      </c>
      <c r="I392" s="250">
        <v>24.077000999999999</v>
      </c>
      <c r="J392" s="251">
        <v>2280.42</v>
      </c>
      <c r="K392" s="250">
        <v>24.077000999999999</v>
      </c>
      <c r="L392" s="251">
        <v>2280.42</v>
      </c>
      <c r="M392" s="252">
        <v>1.0558143236772172E-2</v>
      </c>
      <c r="N392" s="253">
        <v>82.84</v>
      </c>
      <c r="O392" s="250">
        <v>0.87463658573420677</v>
      </c>
      <c r="P392" s="253">
        <v>633.48859420633028</v>
      </c>
      <c r="Q392" s="289">
        <v>52.4781951440524</v>
      </c>
    </row>
    <row r="393" spans="1:17" ht="12.75" customHeight="1">
      <c r="A393" s="388"/>
      <c r="B393" s="363" t="s">
        <v>958</v>
      </c>
      <c r="C393" s="254" t="s">
        <v>952</v>
      </c>
      <c r="D393" s="67">
        <v>8</v>
      </c>
      <c r="E393" s="67">
        <v>1970</v>
      </c>
      <c r="F393" s="51">
        <v>4.9960000000000004</v>
      </c>
      <c r="G393" s="51">
        <v>0.73955099999999996</v>
      </c>
      <c r="H393" s="51">
        <v>0.08</v>
      </c>
      <c r="I393" s="51">
        <v>4.17645</v>
      </c>
      <c r="J393" s="255">
        <v>389.07</v>
      </c>
      <c r="K393" s="51">
        <v>4.17645</v>
      </c>
      <c r="L393" s="255">
        <v>389.07</v>
      </c>
      <c r="M393" s="256">
        <v>1.0734443673374972E-2</v>
      </c>
      <c r="N393" s="257">
        <v>61.040000000000006</v>
      </c>
      <c r="O393" s="51">
        <v>0.65523044182280832</v>
      </c>
      <c r="P393" s="257">
        <v>644.0666204024983</v>
      </c>
      <c r="Q393" s="290">
        <v>39.313826509368496</v>
      </c>
    </row>
    <row r="394" spans="1:17" ht="12.75" customHeight="1">
      <c r="A394" s="388"/>
      <c r="B394" s="363" t="s">
        <v>906</v>
      </c>
      <c r="C394" s="48" t="s">
        <v>933</v>
      </c>
      <c r="D394" s="49">
        <v>39</v>
      </c>
      <c r="E394" s="49">
        <v>1990</v>
      </c>
      <c r="F394" s="50">
        <v>35.252000000000002</v>
      </c>
      <c r="G394" s="50">
        <v>4.8461220000000003</v>
      </c>
      <c r="H394" s="50">
        <v>6.32</v>
      </c>
      <c r="I394" s="50">
        <v>24.085874</v>
      </c>
      <c r="J394" s="258">
        <v>2218.0300000000002</v>
      </c>
      <c r="K394" s="50">
        <v>24.085874</v>
      </c>
      <c r="L394" s="258">
        <v>2218.0300000000002</v>
      </c>
      <c r="M394" s="259">
        <v>1.0859129046947065E-2</v>
      </c>
      <c r="N394" s="260">
        <v>79.679000000000002</v>
      </c>
      <c r="O394" s="50">
        <v>0.8652445433316952</v>
      </c>
      <c r="P394" s="260">
        <v>651.54774281682398</v>
      </c>
      <c r="Q394" s="291">
        <v>51.914672599901721</v>
      </c>
    </row>
    <row r="395" spans="1:17" ht="12.75" customHeight="1">
      <c r="A395" s="388"/>
      <c r="B395" s="363" t="s">
        <v>798</v>
      </c>
      <c r="C395" s="261" t="s">
        <v>781</v>
      </c>
      <c r="D395" s="93">
        <v>24</v>
      </c>
      <c r="E395" s="93">
        <v>1959</v>
      </c>
      <c r="F395" s="97">
        <v>19.122</v>
      </c>
      <c r="G395" s="97">
        <v>4.364452</v>
      </c>
      <c r="H395" s="97">
        <v>0.24</v>
      </c>
      <c r="I395" s="97">
        <v>14.517548</v>
      </c>
      <c r="J395" s="94">
        <v>1321.74</v>
      </c>
      <c r="K395" s="97">
        <v>14.517548</v>
      </c>
      <c r="L395" s="94">
        <v>1321.74</v>
      </c>
      <c r="M395" s="95">
        <v>1.0983663958115817E-2</v>
      </c>
      <c r="N395" s="96">
        <v>68.997</v>
      </c>
      <c r="O395" s="97">
        <v>0.75783986211811705</v>
      </c>
      <c r="P395" s="96">
        <v>659.01983748694909</v>
      </c>
      <c r="Q395" s="292">
        <v>45.470391727087019</v>
      </c>
    </row>
    <row r="396" spans="1:17" ht="12.75" customHeight="1">
      <c r="A396" s="388"/>
      <c r="B396" s="363" t="s">
        <v>906</v>
      </c>
      <c r="C396" s="48" t="s">
        <v>915</v>
      </c>
      <c r="D396" s="49">
        <v>59</v>
      </c>
      <c r="E396" s="49">
        <v>1975</v>
      </c>
      <c r="F396" s="50">
        <v>45.107999999999997</v>
      </c>
      <c r="G396" s="50">
        <v>5.4706169999999998</v>
      </c>
      <c r="H396" s="50">
        <v>9.6</v>
      </c>
      <c r="I396" s="50">
        <v>30.037382000000001</v>
      </c>
      <c r="J396" s="258">
        <v>2729.69</v>
      </c>
      <c r="K396" s="50">
        <v>30.037382000000001</v>
      </c>
      <c r="L396" s="258">
        <v>2729.69</v>
      </c>
      <c r="M396" s="259">
        <v>1.1003953562492444E-2</v>
      </c>
      <c r="N396" s="260">
        <v>79.679000000000002</v>
      </c>
      <c r="O396" s="50">
        <v>0.87678401590583543</v>
      </c>
      <c r="P396" s="260">
        <v>660.23721374954653</v>
      </c>
      <c r="Q396" s="291">
        <v>52.607040954350119</v>
      </c>
    </row>
    <row r="397" spans="1:17" ht="12.75" customHeight="1">
      <c r="A397" s="388"/>
      <c r="B397" s="364" t="s">
        <v>979</v>
      </c>
      <c r="C397" s="262" t="s">
        <v>973</v>
      </c>
      <c r="D397" s="67">
        <v>35</v>
      </c>
      <c r="E397" s="67">
        <v>1972</v>
      </c>
      <c r="F397" s="51">
        <v>25.268000000000001</v>
      </c>
      <c r="G397" s="51">
        <v>2.691576</v>
      </c>
      <c r="H397" s="51">
        <v>5.76</v>
      </c>
      <c r="I397" s="51">
        <v>16.816424000000001</v>
      </c>
      <c r="J397" s="255">
        <v>1516.82</v>
      </c>
      <c r="K397" s="51">
        <v>16.816424000000001</v>
      </c>
      <c r="L397" s="255">
        <v>1516.82</v>
      </c>
      <c r="M397" s="256">
        <v>1.1086631241676668E-2</v>
      </c>
      <c r="N397" s="257">
        <v>67.253000000000014</v>
      </c>
      <c r="O397" s="51">
        <v>0.74560921089648113</v>
      </c>
      <c r="P397" s="257">
        <v>665.19787450060005</v>
      </c>
      <c r="Q397" s="290">
        <v>44.736552653788863</v>
      </c>
    </row>
    <row r="398" spans="1:17" ht="12.75" customHeight="1">
      <c r="A398" s="388"/>
      <c r="B398" s="364" t="s">
        <v>979</v>
      </c>
      <c r="C398" s="262" t="s">
        <v>974</v>
      </c>
      <c r="D398" s="67">
        <v>21</v>
      </c>
      <c r="E398" s="67">
        <v>1978</v>
      </c>
      <c r="F398" s="51">
        <v>16.802</v>
      </c>
      <c r="G398" s="51">
        <v>1.751493</v>
      </c>
      <c r="H398" s="51">
        <v>3.2</v>
      </c>
      <c r="I398" s="51">
        <v>11.850508</v>
      </c>
      <c r="J398" s="255">
        <v>1064.99</v>
      </c>
      <c r="K398" s="51">
        <v>11.850508</v>
      </c>
      <c r="L398" s="255">
        <v>1064.99</v>
      </c>
      <c r="M398" s="256">
        <v>1.1127342040770335E-2</v>
      </c>
      <c r="N398" s="257">
        <v>67.253000000000014</v>
      </c>
      <c r="O398" s="51">
        <v>0.74834713426792754</v>
      </c>
      <c r="P398" s="257">
        <v>667.64052244622007</v>
      </c>
      <c r="Q398" s="290">
        <v>44.900828056075646</v>
      </c>
    </row>
    <row r="399" spans="1:17" ht="12.75" customHeight="1">
      <c r="A399" s="388"/>
      <c r="B399" s="363" t="s">
        <v>902</v>
      </c>
      <c r="C399" s="248" t="s">
        <v>884</v>
      </c>
      <c r="D399" s="249">
        <v>41</v>
      </c>
      <c r="E399" s="249">
        <v>1991</v>
      </c>
      <c r="F399" s="250">
        <v>35.341000000000001</v>
      </c>
      <c r="G399" s="250">
        <v>3.5190000000000001</v>
      </c>
      <c r="H399" s="250">
        <v>6.4</v>
      </c>
      <c r="I399" s="250">
        <v>25.422000000000001</v>
      </c>
      <c r="J399" s="251">
        <v>2281.19</v>
      </c>
      <c r="K399" s="250">
        <v>25.422000000000001</v>
      </c>
      <c r="L399" s="251">
        <v>2281.19</v>
      </c>
      <c r="M399" s="252">
        <v>1.1144183518251439E-2</v>
      </c>
      <c r="N399" s="253">
        <v>82.84</v>
      </c>
      <c r="O399" s="250">
        <v>0.92318416265194925</v>
      </c>
      <c r="P399" s="253">
        <v>668.65101109508623</v>
      </c>
      <c r="Q399" s="289">
        <v>55.391049759116946</v>
      </c>
    </row>
    <row r="400" spans="1:17" ht="12.75" customHeight="1">
      <c r="A400" s="388"/>
      <c r="B400" s="363" t="s">
        <v>906</v>
      </c>
      <c r="C400" s="48" t="s">
        <v>916</v>
      </c>
      <c r="D400" s="49">
        <v>39</v>
      </c>
      <c r="E400" s="49">
        <v>1990</v>
      </c>
      <c r="F400" s="50">
        <v>36.070999999999998</v>
      </c>
      <c r="G400" s="50">
        <v>4.0636799999999997</v>
      </c>
      <c r="H400" s="50">
        <v>6.4</v>
      </c>
      <c r="I400" s="50">
        <v>25.607320999999999</v>
      </c>
      <c r="J400" s="258">
        <v>2294.0500000000002</v>
      </c>
      <c r="K400" s="50">
        <v>25.607320999999999</v>
      </c>
      <c r="L400" s="258">
        <v>2294.0500000000002</v>
      </c>
      <c r="M400" s="259">
        <v>1.1162494714587736E-2</v>
      </c>
      <c r="N400" s="260">
        <v>79.679000000000002</v>
      </c>
      <c r="O400" s="50">
        <v>0.88941641636363622</v>
      </c>
      <c r="P400" s="260">
        <v>669.74968287526417</v>
      </c>
      <c r="Q400" s="291">
        <v>53.364984981818175</v>
      </c>
    </row>
    <row r="401" spans="1:17" ht="12.75" customHeight="1">
      <c r="A401" s="388"/>
      <c r="B401" s="363" t="s">
        <v>902</v>
      </c>
      <c r="C401" s="248" t="s">
        <v>885</v>
      </c>
      <c r="D401" s="249">
        <v>50</v>
      </c>
      <c r="E401" s="249">
        <v>1974</v>
      </c>
      <c r="F401" s="250">
        <v>41.057000000000002</v>
      </c>
      <c r="G401" s="250">
        <v>3.3149999999999999</v>
      </c>
      <c r="H401" s="250">
        <v>8</v>
      </c>
      <c r="I401" s="250">
        <v>29.742006</v>
      </c>
      <c r="J401" s="251">
        <v>2591.85</v>
      </c>
      <c r="K401" s="250">
        <v>29.742006</v>
      </c>
      <c r="L401" s="251">
        <v>2591.85</v>
      </c>
      <c r="M401" s="252">
        <v>1.1475203426124198E-2</v>
      </c>
      <c r="N401" s="253">
        <v>82.84</v>
      </c>
      <c r="O401" s="250">
        <v>0.95060585182012858</v>
      </c>
      <c r="P401" s="253">
        <v>688.51220556745182</v>
      </c>
      <c r="Q401" s="289">
        <v>57.036351109207708</v>
      </c>
    </row>
    <row r="402" spans="1:17" ht="12.75" customHeight="1">
      <c r="A402" s="388"/>
      <c r="B402" s="363" t="s">
        <v>542</v>
      </c>
      <c r="C402" s="52" t="s">
        <v>561</v>
      </c>
      <c r="D402" s="19">
        <v>30</v>
      </c>
      <c r="E402" s="19">
        <v>1980</v>
      </c>
      <c r="F402" s="55">
        <v>29.876999999999999</v>
      </c>
      <c r="G402" s="55">
        <v>7.5940000000000003</v>
      </c>
      <c r="H402" s="55">
        <v>4.641</v>
      </c>
      <c r="I402" s="55">
        <v>17.641999999999999</v>
      </c>
      <c r="J402" s="263">
        <v>1516.48</v>
      </c>
      <c r="K402" s="55">
        <v>17.641999999999999</v>
      </c>
      <c r="L402" s="263">
        <v>1516.48</v>
      </c>
      <c r="M402" s="264">
        <f>K402/L402</f>
        <v>1.1633519729900822E-2</v>
      </c>
      <c r="N402" s="265">
        <v>73.248000000000005</v>
      </c>
      <c r="O402" s="56">
        <f>M402*N402</f>
        <v>0.85213205317577545</v>
      </c>
      <c r="P402" s="266">
        <f>M402*60*1000</f>
        <v>698.01118379404932</v>
      </c>
      <c r="Q402" s="293">
        <f>P402*N402/1000</f>
        <v>51.127923190546525</v>
      </c>
    </row>
    <row r="403" spans="1:17" ht="12.75" customHeight="1">
      <c r="A403" s="388"/>
      <c r="B403" s="363" t="s">
        <v>542</v>
      </c>
      <c r="C403" s="52" t="s">
        <v>553</v>
      </c>
      <c r="D403" s="19">
        <v>20</v>
      </c>
      <c r="E403" s="19">
        <v>1975</v>
      </c>
      <c r="F403" s="55">
        <v>18.234999999999999</v>
      </c>
      <c r="G403" s="55">
        <v>2.93</v>
      </c>
      <c r="H403" s="55">
        <v>3.2</v>
      </c>
      <c r="I403" s="55">
        <v>12.105</v>
      </c>
      <c r="J403" s="263">
        <v>1032.3</v>
      </c>
      <c r="K403" s="55">
        <v>12.105</v>
      </c>
      <c r="L403" s="263">
        <v>1032.3</v>
      </c>
      <c r="M403" s="264">
        <f>K403/L403</f>
        <v>1.1726242371403663E-2</v>
      </c>
      <c r="N403" s="265">
        <v>73.248000000000005</v>
      </c>
      <c r="O403" s="56">
        <f>M403*N403</f>
        <v>0.85892380122057554</v>
      </c>
      <c r="P403" s="266">
        <f>M403*60*1000</f>
        <v>703.57454228421977</v>
      </c>
      <c r="Q403" s="293">
        <f>P403*N403/1000</f>
        <v>51.535428073234534</v>
      </c>
    </row>
    <row r="404" spans="1:17" ht="12.75" customHeight="1">
      <c r="A404" s="388"/>
      <c r="B404" s="363" t="s">
        <v>542</v>
      </c>
      <c r="C404" s="52" t="s">
        <v>557</v>
      </c>
      <c r="D404" s="19">
        <v>20</v>
      </c>
      <c r="E404" s="19">
        <v>1985</v>
      </c>
      <c r="F404" s="55">
        <v>17.34</v>
      </c>
      <c r="G404" s="55">
        <v>1.7</v>
      </c>
      <c r="H404" s="55">
        <v>3.2</v>
      </c>
      <c r="I404" s="55">
        <v>12.44</v>
      </c>
      <c r="J404" s="263">
        <v>1056.3</v>
      </c>
      <c r="K404" s="55">
        <v>12.44</v>
      </c>
      <c r="L404" s="263">
        <v>1056.3</v>
      </c>
      <c r="M404" s="264">
        <f>K404/L404</f>
        <v>1.177695730379627E-2</v>
      </c>
      <c r="N404" s="265">
        <v>73.248000000000005</v>
      </c>
      <c r="O404" s="56">
        <f>M404*N404</f>
        <v>0.86263856858846932</v>
      </c>
      <c r="P404" s="266">
        <f>M404*60*1000</f>
        <v>706.61743822777623</v>
      </c>
      <c r="Q404" s="293">
        <f>P404*N404/1000</f>
        <v>51.75831411530816</v>
      </c>
    </row>
    <row r="405" spans="1:17" ht="12.75" customHeight="1">
      <c r="A405" s="388"/>
      <c r="B405" s="363" t="s">
        <v>435</v>
      </c>
      <c r="C405" s="20" t="s">
        <v>422</v>
      </c>
      <c r="D405" s="19">
        <v>20</v>
      </c>
      <c r="E405" s="19">
        <v>1994</v>
      </c>
      <c r="F405" s="47">
        <v>25.45</v>
      </c>
      <c r="G405" s="47">
        <v>9.3955120000000001</v>
      </c>
      <c r="H405" s="47">
        <v>2.72</v>
      </c>
      <c r="I405" s="47">
        <v>13.334490000000001</v>
      </c>
      <c r="J405" s="263">
        <v>1120.8599999999999</v>
      </c>
      <c r="K405" s="47">
        <v>13.334490000000001</v>
      </c>
      <c r="L405" s="263">
        <v>1120.8599999999999</v>
      </c>
      <c r="M405" s="267">
        <f>K405/L405</f>
        <v>1.1896659707724428E-2</v>
      </c>
      <c r="N405" s="268">
        <v>61.366999999999997</v>
      </c>
      <c r="O405" s="47">
        <f>M405*N405</f>
        <v>0.73006231628392493</v>
      </c>
      <c r="P405" s="268">
        <f>M405*1000*60</f>
        <v>713.79958246346564</v>
      </c>
      <c r="Q405" s="294">
        <f>O405*60</f>
        <v>43.803738977035493</v>
      </c>
    </row>
    <row r="406" spans="1:17" ht="12.75" customHeight="1">
      <c r="A406" s="388"/>
      <c r="B406" s="363" t="s">
        <v>902</v>
      </c>
      <c r="C406" s="248" t="s">
        <v>886</v>
      </c>
      <c r="D406" s="249">
        <v>40</v>
      </c>
      <c r="E406" s="249">
        <v>1981</v>
      </c>
      <c r="F406" s="250">
        <v>36.926000000000002</v>
      </c>
      <c r="G406" s="250">
        <v>3.7219799999999998</v>
      </c>
      <c r="H406" s="250">
        <v>6.4</v>
      </c>
      <c r="I406" s="250">
        <v>26.804017000000002</v>
      </c>
      <c r="J406" s="251">
        <v>2251.3000000000002</v>
      </c>
      <c r="K406" s="250">
        <v>26.804017000000002</v>
      </c>
      <c r="L406" s="251">
        <v>2251.3000000000002</v>
      </c>
      <c r="M406" s="252">
        <v>1.1906017412161862E-2</v>
      </c>
      <c r="N406" s="253">
        <v>82.84</v>
      </c>
      <c r="O406" s="250">
        <v>0.98629448242348861</v>
      </c>
      <c r="P406" s="253">
        <v>714.36104472971169</v>
      </c>
      <c r="Q406" s="289">
        <v>59.177668945409323</v>
      </c>
    </row>
    <row r="407" spans="1:17" ht="12.75" customHeight="1">
      <c r="A407" s="388"/>
      <c r="B407" s="363" t="s">
        <v>906</v>
      </c>
      <c r="C407" s="48" t="s">
        <v>917</v>
      </c>
      <c r="D407" s="49">
        <v>58</v>
      </c>
      <c r="E407" s="49">
        <v>1991</v>
      </c>
      <c r="F407" s="50">
        <v>42.993000000000002</v>
      </c>
      <c r="G407" s="50">
        <v>4.2242280000000001</v>
      </c>
      <c r="H407" s="50">
        <v>9.44</v>
      </c>
      <c r="I407" s="50">
        <v>29.328773000000002</v>
      </c>
      <c r="J407" s="258">
        <v>2439.79</v>
      </c>
      <c r="K407" s="50">
        <v>29.328773000000002</v>
      </c>
      <c r="L407" s="258">
        <v>2439.79</v>
      </c>
      <c r="M407" s="259">
        <v>1.202102353071371E-2</v>
      </c>
      <c r="N407" s="260">
        <v>79.679000000000002</v>
      </c>
      <c r="O407" s="50">
        <v>0.95782313390373763</v>
      </c>
      <c r="P407" s="260">
        <v>721.26141184282255</v>
      </c>
      <c r="Q407" s="291">
        <v>57.469388034224259</v>
      </c>
    </row>
    <row r="408" spans="1:17" ht="12.75" customHeight="1">
      <c r="A408" s="388"/>
      <c r="B408" s="363" t="s">
        <v>906</v>
      </c>
      <c r="C408" s="48" t="s">
        <v>918</v>
      </c>
      <c r="D408" s="49">
        <v>50</v>
      </c>
      <c r="E408" s="49">
        <v>1971</v>
      </c>
      <c r="F408" s="50">
        <v>43.581000000000003</v>
      </c>
      <c r="G408" s="50">
        <v>4.1092230000000001</v>
      </c>
      <c r="H408" s="50">
        <v>8</v>
      </c>
      <c r="I408" s="50">
        <v>31.471779999999999</v>
      </c>
      <c r="J408" s="258">
        <v>2564.8000000000002</v>
      </c>
      <c r="K408" s="50">
        <v>31.471779999999999</v>
      </c>
      <c r="L408" s="258">
        <v>2564.8000000000002</v>
      </c>
      <c r="M408" s="259">
        <v>1.2270656581409856E-2</v>
      </c>
      <c r="N408" s="260">
        <v>79.679000000000002</v>
      </c>
      <c r="O408" s="50">
        <v>0.97771364575015596</v>
      </c>
      <c r="P408" s="260">
        <v>736.23939488459132</v>
      </c>
      <c r="Q408" s="291">
        <v>58.662818745009353</v>
      </c>
    </row>
    <row r="409" spans="1:17" ht="12.75" customHeight="1">
      <c r="A409" s="388"/>
      <c r="B409" s="363" t="s">
        <v>626</v>
      </c>
      <c r="C409" s="54" t="s">
        <v>616</v>
      </c>
      <c r="D409" s="18">
        <v>40</v>
      </c>
      <c r="E409" s="18" t="s">
        <v>98</v>
      </c>
      <c r="F409" s="55">
        <f>SUM(G409:I409)</f>
        <v>38.545999999999999</v>
      </c>
      <c r="G409" s="55">
        <v>4.3</v>
      </c>
      <c r="H409" s="55">
        <v>6.5</v>
      </c>
      <c r="I409" s="55">
        <v>27.745999999999999</v>
      </c>
      <c r="J409" s="269">
        <v>2256</v>
      </c>
      <c r="K409" s="55">
        <v>27.745999999999999</v>
      </c>
      <c r="L409" s="269">
        <v>2256</v>
      </c>
      <c r="M409" s="264">
        <f>K409/L409</f>
        <v>1.2298758865248227E-2</v>
      </c>
      <c r="N409" s="265">
        <v>52.6</v>
      </c>
      <c r="O409" s="56">
        <f>M409*N409</f>
        <v>0.64691471631205677</v>
      </c>
      <c r="P409" s="266">
        <f>M409*60*1000</f>
        <v>737.92553191489367</v>
      </c>
      <c r="Q409" s="293">
        <f>P409*N409/1000</f>
        <v>38.814882978723404</v>
      </c>
    </row>
    <row r="410" spans="1:17" ht="12.75" customHeight="1">
      <c r="A410" s="388"/>
      <c r="B410" s="363" t="s">
        <v>902</v>
      </c>
      <c r="C410" s="248" t="s">
        <v>887</v>
      </c>
      <c r="D410" s="249">
        <v>50</v>
      </c>
      <c r="E410" s="249">
        <v>1980</v>
      </c>
      <c r="F410" s="250">
        <v>49.279000000000003</v>
      </c>
      <c r="G410" s="250">
        <v>4.0289999999999999</v>
      </c>
      <c r="H410" s="250">
        <v>8.1193399999999993</v>
      </c>
      <c r="I410" s="250">
        <v>37.130659000000001</v>
      </c>
      <c r="J410" s="251">
        <v>3015.29</v>
      </c>
      <c r="K410" s="250">
        <v>37.130659000000001</v>
      </c>
      <c r="L410" s="251">
        <v>3015.29</v>
      </c>
      <c r="M410" s="252">
        <v>1.2314125341177798E-2</v>
      </c>
      <c r="N410" s="253">
        <v>82.84</v>
      </c>
      <c r="O410" s="250">
        <v>1.0201021432631689</v>
      </c>
      <c r="P410" s="253">
        <v>738.84752047066797</v>
      </c>
      <c r="Q410" s="289">
        <v>61.206128595790133</v>
      </c>
    </row>
    <row r="411" spans="1:17" ht="12.75" customHeight="1">
      <c r="A411" s="388"/>
      <c r="B411" s="363" t="s">
        <v>626</v>
      </c>
      <c r="C411" s="54" t="s">
        <v>617</v>
      </c>
      <c r="D411" s="18">
        <v>60</v>
      </c>
      <c r="E411" s="18" t="s">
        <v>98</v>
      </c>
      <c r="F411" s="55">
        <f>SUM(G411:I411)</f>
        <v>44.695</v>
      </c>
      <c r="G411" s="55">
        <v>4.63</v>
      </c>
      <c r="H411" s="55">
        <v>9.8000000000000007</v>
      </c>
      <c r="I411" s="55">
        <v>30.265000000000001</v>
      </c>
      <c r="J411" s="269">
        <v>2404.54</v>
      </c>
      <c r="K411" s="55">
        <v>30.265000000000001</v>
      </c>
      <c r="L411" s="269">
        <v>2404.54</v>
      </c>
      <c r="M411" s="264">
        <f>K411/L411</f>
        <v>1.2586607001755014E-2</v>
      </c>
      <c r="N411" s="265">
        <v>52.6</v>
      </c>
      <c r="O411" s="56">
        <f>M411*N411</f>
        <v>0.66205552829231373</v>
      </c>
      <c r="P411" s="266">
        <f>M411*60*1000</f>
        <v>755.19642010530083</v>
      </c>
      <c r="Q411" s="293">
        <f>P411*N411/1000</f>
        <v>39.723331697538825</v>
      </c>
    </row>
    <row r="412" spans="1:17" ht="12.75" customHeight="1">
      <c r="A412" s="388"/>
      <c r="B412" s="363" t="s">
        <v>906</v>
      </c>
      <c r="C412" s="48" t="s">
        <v>930</v>
      </c>
      <c r="D412" s="49">
        <v>11</v>
      </c>
      <c r="E412" s="49">
        <v>1976</v>
      </c>
      <c r="F412" s="50">
        <v>6.258</v>
      </c>
      <c r="G412" s="50">
        <v>0</v>
      </c>
      <c r="H412" s="50">
        <v>0</v>
      </c>
      <c r="I412" s="50">
        <v>6.2580019999999994</v>
      </c>
      <c r="J412" s="258">
        <v>496.05</v>
      </c>
      <c r="K412" s="50">
        <v>6.2580019999999994</v>
      </c>
      <c r="L412" s="258">
        <v>496.05</v>
      </c>
      <c r="M412" s="259">
        <v>1.2615667775425863E-2</v>
      </c>
      <c r="N412" s="260">
        <v>79.679000000000002</v>
      </c>
      <c r="O412" s="50">
        <v>1.0052037926781574</v>
      </c>
      <c r="P412" s="260">
        <v>756.94006652555174</v>
      </c>
      <c r="Q412" s="291">
        <v>60.312227560689443</v>
      </c>
    </row>
    <row r="413" spans="1:17" ht="12.75" customHeight="1">
      <c r="A413" s="388"/>
      <c r="B413" s="363" t="s">
        <v>626</v>
      </c>
      <c r="C413" s="54" t="s">
        <v>618</v>
      </c>
      <c r="D413" s="18">
        <v>45</v>
      </c>
      <c r="E413" s="18" t="s">
        <v>98</v>
      </c>
      <c r="F413" s="55">
        <f>SUM(G413:I413)</f>
        <v>41.036999999999999</v>
      </c>
      <c r="G413" s="55">
        <v>3.8</v>
      </c>
      <c r="H413" s="55">
        <v>7.3</v>
      </c>
      <c r="I413" s="55">
        <v>29.937000000000001</v>
      </c>
      <c r="J413" s="269">
        <v>2363.02</v>
      </c>
      <c r="K413" s="55">
        <v>29.937000000000001</v>
      </c>
      <c r="L413" s="269">
        <v>2363.02</v>
      </c>
      <c r="M413" s="264">
        <f>K413/L413</f>
        <v>1.2668957520461106E-2</v>
      </c>
      <c r="N413" s="265">
        <v>52.6</v>
      </c>
      <c r="O413" s="56">
        <f>M413*N413</f>
        <v>0.66638716557625421</v>
      </c>
      <c r="P413" s="266">
        <f>M413*60*1000</f>
        <v>760.13745122766636</v>
      </c>
      <c r="Q413" s="293">
        <f>P413*N413/1000</f>
        <v>39.983229934575256</v>
      </c>
    </row>
    <row r="414" spans="1:17" ht="12.75" customHeight="1">
      <c r="A414" s="388"/>
      <c r="B414" s="363" t="s">
        <v>902</v>
      </c>
      <c r="C414" s="248" t="s">
        <v>889</v>
      </c>
      <c r="D414" s="249">
        <v>22</v>
      </c>
      <c r="E414" s="249">
        <v>1989</v>
      </c>
      <c r="F414" s="250">
        <v>20.021000000000001</v>
      </c>
      <c r="G414" s="250">
        <v>1.8360000000000001</v>
      </c>
      <c r="H414" s="250">
        <v>3.52</v>
      </c>
      <c r="I414" s="250">
        <v>14.665001</v>
      </c>
      <c r="J414" s="251">
        <v>1148.3</v>
      </c>
      <c r="K414" s="250">
        <v>14.665001</v>
      </c>
      <c r="L414" s="251">
        <v>1148.3</v>
      </c>
      <c r="M414" s="252">
        <v>1.2771053731603241E-2</v>
      </c>
      <c r="N414" s="253">
        <v>82.84</v>
      </c>
      <c r="O414" s="250">
        <v>1.0579540911260126</v>
      </c>
      <c r="P414" s="253">
        <v>766.2632238961944</v>
      </c>
      <c r="Q414" s="289">
        <v>63.477245467560742</v>
      </c>
    </row>
    <row r="415" spans="1:17" ht="12.75" customHeight="1">
      <c r="A415" s="388"/>
      <c r="B415" s="363" t="s">
        <v>798</v>
      </c>
      <c r="C415" s="261" t="s">
        <v>762</v>
      </c>
      <c r="D415" s="93">
        <v>72</v>
      </c>
      <c r="E415" s="93">
        <v>1985</v>
      </c>
      <c r="F415" s="97">
        <v>85.686999999999998</v>
      </c>
      <c r="G415" s="97">
        <v>11.790977</v>
      </c>
      <c r="H415" s="97">
        <v>17.28</v>
      </c>
      <c r="I415" s="97">
        <v>56.616024999999993</v>
      </c>
      <c r="J415" s="94">
        <v>4428.07</v>
      </c>
      <c r="K415" s="97">
        <v>56.616024999999993</v>
      </c>
      <c r="L415" s="94">
        <v>4428.07</v>
      </c>
      <c r="M415" s="95">
        <v>1.278571138215972E-2</v>
      </c>
      <c r="N415" s="96">
        <v>68.997</v>
      </c>
      <c r="O415" s="97">
        <v>0.88217572823487422</v>
      </c>
      <c r="P415" s="96">
        <v>767.1426829295832</v>
      </c>
      <c r="Q415" s="292">
        <v>52.930543694092457</v>
      </c>
    </row>
    <row r="416" spans="1:17" ht="12.75" customHeight="1">
      <c r="A416" s="388"/>
      <c r="B416" s="363" t="s">
        <v>542</v>
      </c>
      <c r="C416" s="52" t="s">
        <v>549</v>
      </c>
      <c r="D416" s="19">
        <v>30</v>
      </c>
      <c r="E416" s="19">
        <v>1992</v>
      </c>
      <c r="F416" s="55">
        <v>28.309000000000001</v>
      </c>
      <c r="G416" s="55">
        <v>3.06</v>
      </c>
      <c r="H416" s="55">
        <v>4.5609999999999999</v>
      </c>
      <c r="I416" s="55">
        <v>20.687999999999999</v>
      </c>
      <c r="J416" s="263">
        <v>1616.9</v>
      </c>
      <c r="K416" s="55">
        <v>20.687999999999999</v>
      </c>
      <c r="L416" s="263">
        <v>1616.9</v>
      </c>
      <c r="M416" s="264">
        <f>K416/L416</f>
        <v>1.2794854350918422E-2</v>
      </c>
      <c r="N416" s="265">
        <v>73.248000000000005</v>
      </c>
      <c r="O416" s="56">
        <f>M416*N416</f>
        <v>0.93719749149607268</v>
      </c>
      <c r="P416" s="266">
        <f>M416*60*1000</f>
        <v>767.69126105510531</v>
      </c>
      <c r="Q416" s="293">
        <f>P416*N416/1000</f>
        <v>56.231849489764357</v>
      </c>
    </row>
    <row r="417" spans="1:17" ht="12.75" customHeight="1">
      <c r="A417" s="388"/>
      <c r="B417" s="363" t="s">
        <v>542</v>
      </c>
      <c r="C417" s="52" t="s">
        <v>546</v>
      </c>
      <c r="D417" s="19">
        <v>30</v>
      </c>
      <c r="E417" s="19">
        <v>1989</v>
      </c>
      <c r="F417" s="55">
        <v>28.56</v>
      </c>
      <c r="G417" s="55">
        <v>3.23</v>
      </c>
      <c r="H417" s="55">
        <v>4.7210000000000001</v>
      </c>
      <c r="I417" s="55">
        <v>20.609000000000002</v>
      </c>
      <c r="J417" s="263">
        <v>1599.2</v>
      </c>
      <c r="K417" s="55">
        <v>20.609000000000002</v>
      </c>
      <c r="L417" s="263">
        <v>1599.2</v>
      </c>
      <c r="M417" s="264">
        <f>K417/L417</f>
        <v>1.2887068534267134E-2</v>
      </c>
      <c r="N417" s="265">
        <v>73.248000000000005</v>
      </c>
      <c r="O417" s="56">
        <f>M417*N417</f>
        <v>0.94395199599799906</v>
      </c>
      <c r="P417" s="266">
        <f>M417*60*1000</f>
        <v>773.22411205602805</v>
      </c>
      <c r="Q417" s="293">
        <f>P417*N417/1000</f>
        <v>56.637119759879951</v>
      </c>
    </row>
    <row r="418" spans="1:17" ht="12.75" customHeight="1">
      <c r="A418" s="388"/>
      <c r="B418" s="363" t="s">
        <v>857</v>
      </c>
      <c r="C418" s="261" t="s">
        <v>852</v>
      </c>
      <c r="D418" s="93">
        <v>20</v>
      </c>
      <c r="E418" s="93">
        <v>1983</v>
      </c>
      <c r="F418" s="97">
        <v>19.189</v>
      </c>
      <c r="G418" s="97">
        <v>2.5945420000000001</v>
      </c>
      <c r="H418" s="97">
        <v>3.2</v>
      </c>
      <c r="I418" s="97">
        <v>13.394455000000001</v>
      </c>
      <c r="J418" s="94">
        <v>1037.5</v>
      </c>
      <c r="K418" s="97">
        <v>13.394455000000001</v>
      </c>
      <c r="L418" s="94">
        <v>1037.5</v>
      </c>
      <c r="M418" s="95">
        <v>1.2910318072289158E-2</v>
      </c>
      <c r="N418" s="96">
        <v>78.588999999999999</v>
      </c>
      <c r="O418" s="97">
        <v>1.0146089869831325</v>
      </c>
      <c r="P418" s="96">
        <v>774.61908433734948</v>
      </c>
      <c r="Q418" s="292">
        <v>60.876539218987958</v>
      </c>
    </row>
    <row r="419" spans="1:17" ht="12.75" customHeight="1">
      <c r="A419" s="388"/>
      <c r="B419" s="363" t="s">
        <v>542</v>
      </c>
      <c r="C419" s="52" t="s">
        <v>547</v>
      </c>
      <c r="D419" s="19">
        <v>30</v>
      </c>
      <c r="E419" s="19">
        <v>1993</v>
      </c>
      <c r="F419" s="55">
        <v>28.119</v>
      </c>
      <c r="G419" s="55">
        <v>2.7770000000000001</v>
      </c>
      <c r="H419" s="55">
        <v>4.72</v>
      </c>
      <c r="I419" s="55">
        <v>20.622</v>
      </c>
      <c r="J419" s="263">
        <v>1596.5</v>
      </c>
      <c r="K419" s="55">
        <v>20.622</v>
      </c>
      <c r="L419" s="263">
        <v>1596.5</v>
      </c>
      <c r="M419" s="264">
        <f>K419/L419</f>
        <v>1.2917005950516756E-2</v>
      </c>
      <c r="N419" s="265">
        <v>73.248000000000005</v>
      </c>
      <c r="O419" s="56">
        <f>M419*N419</f>
        <v>0.94614485186345143</v>
      </c>
      <c r="P419" s="266">
        <f>M419*60*1000</f>
        <v>775.02035703100535</v>
      </c>
      <c r="Q419" s="293">
        <f>P419*N419/1000</f>
        <v>56.768691111807087</v>
      </c>
    </row>
    <row r="420" spans="1:17" ht="12.75" customHeight="1">
      <c r="A420" s="388"/>
      <c r="B420" s="363" t="s">
        <v>906</v>
      </c>
      <c r="C420" s="48" t="s">
        <v>919</v>
      </c>
      <c r="D420" s="49">
        <v>51</v>
      </c>
      <c r="E420" s="49">
        <v>1972</v>
      </c>
      <c r="F420" s="50">
        <v>47.488</v>
      </c>
      <c r="G420" s="50">
        <v>5.5535940000000004</v>
      </c>
      <c r="H420" s="50">
        <v>8</v>
      </c>
      <c r="I420" s="50">
        <v>33.934403000000003</v>
      </c>
      <c r="J420" s="258">
        <v>2608.15</v>
      </c>
      <c r="K420" s="50">
        <v>33.934403000000003</v>
      </c>
      <c r="L420" s="258">
        <v>2608.15</v>
      </c>
      <c r="M420" s="259">
        <v>1.301090926518797E-2</v>
      </c>
      <c r="N420" s="260">
        <v>79.679000000000002</v>
      </c>
      <c r="O420" s="50">
        <v>1.0366962393409123</v>
      </c>
      <c r="P420" s="260">
        <v>780.65455591127818</v>
      </c>
      <c r="Q420" s="291">
        <v>62.201774360454735</v>
      </c>
    </row>
    <row r="421" spans="1:17" ht="12.75" customHeight="1">
      <c r="A421" s="388"/>
      <c r="B421" s="363" t="s">
        <v>626</v>
      </c>
      <c r="C421" s="54" t="s">
        <v>619</v>
      </c>
      <c r="D421" s="18">
        <v>30</v>
      </c>
      <c r="E421" s="18">
        <v>1989</v>
      </c>
      <c r="F421" s="55">
        <f>SUM(G421:I421)</f>
        <v>28.225999999999999</v>
      </c>
      <c r="G421" s="55">
        <v>2</v>
      </c>
      <c r="H421" s="55">
        <v>4.9000000000000004</v>
      </c>
      <c r="I421" s="55">
        <v>21.326000000000001</v>
      </c>
      <c r="J421" s="269">
        <v>1628.32</v>
      </c>
      <c r="K421" s="55">
        <v>21.326000000000001</v>
      </c>
      <c r="L421" s="269">
        <v>1628.32</v>
      </c>
      <c r="M421" s="264">
        <f>K421/L421</f>
        <v>1.3096934263535424E-2</v>
      </c>
      <c r="N421" s="265">
        <v>52.6</v>
      </c>
      <c r="O421" s="56">
        <f>M421*N421</f>
        <v>0.68889874226196335</v>
      </c>
      <c r="P421" s="266">
        <f>M421*60*1000</f>
        <v>785.81605581212546</v>
      </c>
      <c r="Q421" s="293">
        <f>P421*N421/1000</f>
        <v>41.333924535717799</v>
      </c>
    </row>
    <row r="422" spans="1:17" ht="12.75" customHeight="1">
      <c r="A422" s="388"/>
      <c r="B422" s="363" t="s">
        <v>798</v>
      </c>
      <c r="C422" s="261" t="s">
        <v>763</v>
      </c>
      <c r="D422" s="93">
        <v>20</v>
      </c>
      <c r="E422" s="93">
        <v>1982</v>
      </c>
      <c r="F422" s="97">
        <v>20.236999999999998</v>
      </c>
      <c r="G422" s="97">
        <v>2.985039</v>
      </c>
      <c r="H422" s="97">
        <v>3.2</v>
      </c>
      <c r="I422" s="97">
        <v>14.051973</v>
      </c>
      <c r="J422" s="94">
        <v>1071.97</v>
      </c>
      <c r="K422" s="97">
        <v>14.051973</v>
      </c>
      <c r="L422" s="94">
        <v>1071.97</v>
      </c>
      <c r="M422" s="95">
        <v>1.3108550612423855E-2</v>
      </c>
      <c r="N422" s="96">
        <v>68.997</v>
      </c>
      <c r="O422" s="97">
        <v>0.90445066660540874</v>
      </c>
      <c r="P422" s="96">
        <v>786.51303674543124</v>
      </c>
      <c r="Q422" s="292">
        <v>54.26703999632452</v>
      </c>
    </row>
    <row r="423" spans="1:17" ht="12.75" customHeight="1">
      <c r="A423" s="388"/>
      <c r="B423" s="363" t="s">
        <v>906</v>
      </c>
      <c r="C423" s="48" t="s">
        <v>920</v>
      </c>
      <c r="D423" s="49">
        <v>59</v>
      </c>
      <c r="E423" s="49">
        <v>1991</v>
      </c>
      <c r="F423" s="50">
        <v>46.503</v>
      </c>
      <c r="G423" s="50">
        <v>4.8393389999999998</v>
      </c>
      <c r="H423" s="50">
        <v>9.6</v>
      </c>
      <c r="I423" s="50">
        <v>32.063662999999998</v>
      </c>
      <c r="J423" s="258">
        <v>2442.5500000000002</v>
      </c>
      <c r="K423" s="50">
        <v>32.063662999999998</v>
      </c>
      <c r="L423" s="258">
        <v>2442.5500000000002</v>
      </c>
      <c r="M423" s="259">
        <v>1.3127126568545167E-2</v>
      </c>
      <c r="N423" s="260">
        <v>79.679000000000002</v>
      </c>
      <c r="O423" s="50">
        <v>1.0459563178551103</v>
      </c>
      <c r="P423" s="260">
        <v>787.62759411270997</v>
      </c>
      <c r="Q423" s="291">
        <v>62.757379071306616</v>
      </c>
    </row>
    <row r="424" spans="1:17" ht="12.75" customHeight="1">
      <c r="A424" s="388"/>
      <c r="B424" s="363" t="s">
        <v>906</v>
      </c>
      <c r="C424" s="48" t="s">
        <v>921</v>
      </c>
      <c r="D424" s="49">
        <v>50</v>
      </c>
      <c r="E424" s="49">
        <v>1972</v>
      </c>
      <c r="F424" s="50">
        <v>47.002000000000002</v>
      </c>
      <c r="G424" s="50">
        <v>4.7309640000000002</v>
      </c>
      <c r="H424" s="50">
        <v>8</v>
      </c>
      <c r="I424" s="50">
        <v>34.271034999999998</v>
      </c>
      <c r="J424" s="258">
        <v>2601.9</v>
      </c>
      <c r="K424" s="50">
        <v>34.271034999999998</v>
      </c>
      <c r="L424" s="258">
        <v>2601.9</v>
      </c>
      <c r="M424" s="259">
        <v>1.3171541950113377E-2</v>
      </c>
      <c r="N424" s="260">
        <v>79.679000000000002</v>
      </c>
      <c r="O424" s="50">
        <v>1.0494952910430837</v>
      </c>
      <c r="P424" s="260">
        <v>790.29251700680254</v>
      </c>
      <c r="Q424" s="291">
        <v>62.969717462585024</v>
      </c>
    </row>
    <row r="425" spans="1:17" ht="12.75" customHeight="1">
      <c r="A425" s="388"/>
      <c r="B425" s="363" t="s">
        <v>906</v>
      </c>
      <c r="C425" s="48" t="s">
        <v>922</v>
      </c>
      <c r="D425" s="49">
        <v>30</v>
      </c>
      <c r="E425" s="49">
        <v>1990</v>
      </c>
      <c r="F425" s="50">
        <v>29.437999999999999</v>
      </c>
      <c r="G425" s="50">
        <v>3.2365620000000002</v>
      </c>
      <c r="H425" s="50">
        <v>4.8</v>
      </c>
      <c r="I425" s="50">
        <v>21.401437999999999</v>
      </c>
      <c r="J425" s="258">
        <v>1613.04</v>
      </c>
      <c r="K425" s="50">
        <v>21.401437999999999</v>
      </c>
      <c r="L425" s="258">
        <v>1613.04</v>
      </c>
      <c r="M425" s="259">
        <v>1.3267766453404752E-2</v>
      </c>
      <c r="N425" s="260">
        <v>79.679000000000002</v>
      </c>
      <c r="O425" s="50">
        <v>1.0571623632408371</v>
      </c>
      <c r="P425" s="260">
        <v>796.06598720428508</v>
      </c>
      <c r="Q425" s="291">
        <v>63.42974179445023</v>
      </c>
    </row>
    <row r="426" spans="1:17" ht="12.75" customHeight="1">
      <c r="A426" s="388"/>
      <c r="B426" s="363" t="s">
        <v>542</v>
      </c>
      <c r="C426" s="52" t="s">
        <v>544</v>
      </c>
      <c r="D426" s="19">
        <v>30</v>
      </c>
      <c r="E426" s="19">
        <v>1989</v>
      </c>
      <c r="F426" s="55">
        <v>29.905000000000001</v>
      </c>
      <c r="G426" s="55">
        <v>3.8540000000000001</v>
      </c>
      <c r="H426" s="55">
        <v>4.8</v>
      </c>
      <c r="I426" s="55">
        <v>21.251000000000001</v>
      </c>
      <c r="J426" s="263">
        <v>1601.5</v>
      </c>
      <c r="K426" s="55">
        <v>21.251000000000001</v>
      </c>
      <c r="L426" s="263">
        <v>1601.5</v>
      </c>
      <c r="M426" s="264">
        <f>K426/L426</f>
        <v>1.3269434904776773E-2</v>
      </c>
      <c r="N426" s="265">
        <v>73.248000000000005</v>
      </c>
      <c r="O426" s="56">
        <f>M426*N426</f>
        <v>0.97195956790508908</v>
      </c>
      <c r="P426" s="266">
        <f>M426*60*1000</f>
        <v>796.16609428660638</v>
      </c>
      <c r="Q426" s="293">
        <f>P426*N426/1000</f>
        <v>58.317574074305348</v>
      </c>
    </row>
    <row r="427" spans="1:17" ht="12.75" customHeight="1">
      <c r="A427" s="388"/>
      <c r="B427" s="364" t="s">
        <v>154</v>
      </c>
      <c r="C427" s="54" t="s">
        <v>145</v>
      </c>
      <c r="D427" s="18">
        <v>9</v>
      </c>
      <c r="E427" s="18" t="s">
        <v>139</v>
      </c>
      <c r="F427" s="55">
        <v>9.3819999999999997</v>
      </c>
      <c r="G427" s="55">
        <v>0.86699999999999999</v>
      </c>
      <c r="H427" s="55">
        <v>1.44</v>
      </c>
      <c r="I427" s="55">
        <v>7.0750000000000002</v>
      </c>
      <c r="J427" s="269"/>
      <c r="K427" s="55">
        <v>7.0750000000000002</v>
      </c>
      <c r="L427" s="269">
        <v>524.62</v>
      </c>
      <c r="M427" s="264">
        <f>K427/L427</f>
        <v>1.3485951736494988E-2</v>
      </c>
      <c r="N427" s="265">
        <v>61.04</v>
      </c>
      <c r="O427" s="56">
        <f>M427*N427</f>
        <v>0.82318249399565402</v>
      </c>
      <c r="P427" s="266">
        <f>M427*60*1000</f>
        <v>809.15710418969923</v>
      </c>
      <c r="Q427" s="293">
        <f>P427*N427/1000</f>
        <v>49.39094963973924</v>
      </c>
    </row>
    <row r="428" spans="1:17" ht="12.75" customHeight="1">
      <c r="A428" s="388"/>
      <c r="B428" s="364" t="s">
        <v>372</v>
      </c>
      <c r="C428" s="60" t="s">
        <v>373</v>
      </c>
      <c r="D428" s="58">
        <v>45</v>
      </c>
      <c r="E428" s="59" t="s">
        <v>98</v>
      </c>
      <c r="F428" s="270">
        <v>43.03</v>
      </c>
      <c r="G428" s="270">
        <v>3.42</v>
      </c>
      <c r="H428" s="270">
        <v>7.2</v>
      </c>
      <c r="I428" s="270">
        <v>32.409999999999997</v>
      </c>
      <c r="J428" s="271">
        <v>2350.1</v>
      </c>
      <c r="K428" s="270">
        <v>32.409999999999997</v>
      </c>
      <c r="L428" s="271">
        <v>2350.1</v>
      </c>
      <c r="M428" s="264">
        <f>K428/L428</f>
        <v>1.3790902514786605E-2</v>
      </c>
      <c r="N428" s="272">
        <v>58.9</v>
      </c>
      <c r="O428" s="56">
        <f>M428*N428</f>
        <v>0.81228415812093102</v>
      </c>
      <c r="P428" s="266">
        <f>M428*60*1000</f>
        <v>827.45415088719631</v>
      </c>
      <c r="Q428" s="293">
        <f>P428*N428/1000</f>
        <v>48.73704948725586</v>
      </c>
    </row>
    <row r="429" spans="1:17" ht="12.75" customHeight="1">
      <c r="A429" s="388"/>
      <c r="B429" s="363" t="s">
        <v>542</v>
      </c>
      <c r="C429" s="52" t="s">
        <v>551</v>
      </c>
      <c r="D429" s="19">
        <v>37</v>
      </c>
      <c r="E429" s="19">
        <v>1972</v>
      </c>
      <c r="F429" s="55">
        <v>35.215000000000003</v>
      </c>
      <c r="G429" s="55">
        <v>2.4369999999999998</v>
      </c>
      <c r="H429" s="55">
        <v>5.92</v>
      </c>
      <c r="I429" s="55">
        <v>26.858000000000001</v>
      </c>
      <c r="J429" s="263">
        <v>1935.1</v>
      </c>
      <c r="K429" s="55">
        <v>26.858000000000001</v>
      </c>
      <c r="L429" s="263">
        <v>1935.1</v>
      </c>
      <c r="M429" s="264">
        <f>K429/L429</f>
        <v>1.3879386078238852E-2</v>
      </c>
      <c r="N429" s="265">
        <v>73.248000000000005</v>
      </c>
      <c r="O429" s="56">
        <f>M429*N429</f>
        <v>1.0166372714588394</v>
      </c>
      <c r="P429" s="266">
        <f>M429*60*1000</f>
        <v>832.76316469433107</v>
      </c>
      <c r="Q429" s="293">
        <f>P429*N429/1000</f>
        <v>60.998236287530368</v>
      </c>
    </row>
    <row r="430" spans="1:17" ht="12.75" customHeight="1">
      <c r="A430" s="388"/>
      <c r="B430" s="363" t="s">
        <v>542</v>
      </c>
      <c r="C430" s="52" t="s">
        <v>545</v>
      </c>
      <c r="D430" s="19">
        <v>49</v>
      </c>
      <c r="E430" s="19">
        <v>1974</v>
      </c>
      <c r="F430" s="55">
        <v>48.991999999999997</v>
      </c>
      <c r="G430" s="55">
        <v>5.61</v>
      </c>
      <c r="H430" s="55">
        <v>7.8410000000000002</v>
      </c>
      <c r="I430" s="55">
        <v>35.540999999999997</v>
      </c>
      <c r="J430" s="263">
        <v>2550.1</v>
      </c>
      <c r="K430" s="55">
        <v>35.540999999999997</v>
      </c>
      <c r="L430" s="263">
        <v>2550.1</v>
      </c>
      <c r="M430" s="264">
        <f>K430/L430</f>
        <v>1.3937100505862514E-2</v>
      </c>
      <c r="N430" s="265">
        <v>73.248000000000005</v>
      </c>
      <c r="O430" s="56">
        <f>M430*N430</f>
        <v>1.0208647378534175</v>
      </c>
      <c r="P430" s="266">
        <f>M430*60*1000</f>
        <v>836.22603035175075</v>
      </c>
      <c r="Q430" s="293">
        <f>P430*N430/1000</f>
        <v>61.251884271205043</v>
      </c>
    </row>
    <row r="431" spans="1:17" ht="12.75" customHeight="1">
      <c r="A431" s="388"/>
      <c r="B431" s="363" t="s">
        <v>902</v>
      </c>
      <c r="C431" s="248" t="s">
        <v>888</v>
      </c>
      <c r="D431" s="249">
        <v>46</v>
      </c>
      <c r="E431" s="249">
        <v>1988</v>
      </c>
      <c r="F431" s="250">
        <v>32.978999999999999</v>
      </c>
      <c r="G431" s="250">
        <v>1.92117</v>
      </c>
      <c r="H431" s="250">
        <v>0.46</v>
      </c>
      <c r="I431" s="250">
        <v>30.597829999999998</v>
      </c>
      <c r="J431" s="251">
        <v>2184.25</v>
      </c>
      <c r="K431" s="250">
        <v>30.597829999999998</v>
      </c>
      <c r="L431" s="251">
        <v>2184.25</v>
      </c>
      <c r="M431" s="252">
        <v>1.400839189653199E-2</v>
      </c>
      <c r="N431" s="253">
        <v>82.84</v>
      </c>
      <c r="O431" s="250">
        <v>1.1604551847087101</v>
      </c>
      <c r="P431" s="253">
        <v>840.50351379191932</v>
      </c>
      <c r="Q431" s="289">
        <v>69.62731108252261</v>
      </c>
    </row>
    <row r="432" spans="1:17" ht="12.75" customHeight="1">
      <c r="A432" s="388"/>
      <c r="B432" s="363" t="s">
        <v>878</v>
      </c>
      <c r="C432" s="248" t="s">
        <v>859</v>
      </c>
      <c r="D432" s="249">
        <v>52</v>
      </c>
      <c r="E432" s="249">
        <v>1985</v>
      </c>
      <c r="F432" s="250">
        <v>50.723999999999997</v>
      </c>
      <c r="G432" s="250">
        <v>4.4042199999999996</v>
      </c>
      <c r="H432" s="250">
        <v>7.6783999999999999</v>
      </c>
      <c r="I432" s="250">
        <v>38.641378000000003</v>
      </c>
      <c r="J432" s="251">
        <v>2741.26</v>
      </c>
      <c r="K432" s="250">
        <v>38.641378000000003</v>
      </c>
      <c r="L432" s="251">
        <v>2741.26</v>
      </c>
      <c r="M432" s="252">
        <v>1.4096210501740076E-2</v>
      </c>
      <c r="N432" s="253">
        <v>84.039000000000001</v>
      </c>
      <c r="O432" s="250">
        <v>1.1846314343557343</v>
      </c>
      <c r="P432" s="253">
        <v>845.77263010440458</v>
      </c>
      <c r="Q432" s="289">
        <v>71.07788606134406</v>
      </c>
    </row>
    <row r="433" spans="1:17" ht="12.75" customHeight="1">
      <c r="A433" s="388"/>
      <c r="B433" s="363" t="s">
        <v>906</v>
      </c>
      <c r="C433" s="48" t="s">
        <v>903</v>
      </c>
      <c r="D433" s="49">
        <v>16</v>
      </c>
      <c r="E433" s="49">
        <v>1989</v>
      </c>
      <c r="F433" s="50">
        <v>15.163</v>
      </c>
      <c r="G433" s="50">
        <v>0</v>
      </c>
      <c r="H433" s="50">
        <v>0</v>
      </c>
      <c r="I433" s="50">
        <v>15.162998</v>
      </c>
      <c r="J433" s="258">
        <v>1072.46</v>
      </c>
      <c r="K433" s="50">
        <v>15.162998</v>
      </c>
      <c r="L433" s="258">
        <v>1072.46</v>
      </c>
      <c r="M433" s="259">
        <v>1.4138520783991942E-2</v>
      </c>
      <c r="N433" s="260">
        <v>79.679000000000002</v>
      </c>
      <c r="O433" s="50">
        <v>1.1265431975476941</v>
      </c>
      <c r="P433" s="260">
        <v>848.3112470395165</v>
      </c>
      <c r="Q433" s="291">
        <v>67.592591852861631</v>
      </c>
    </row>
    <row r="434" spans="1:17" ht="12.75" customHeight="1">
      <c r="A434" s="388"/>
      <c r="B434" s="363" t="s">
        <v>832</v>
      </c>
      <c r="C434" s="261" t="s">
        <v>814</v>
      </c>
      <c r="D434" s="93">
        <v>51</v>
      </c>
      <c r="E434" s="93">
        <v>1988</v>
      </c>
      <c r="F434" s="97">
        <v>37.994999999999997</v>
      </c>
      <c r="G434" s="97">
        <v>3.4741200000000001</v>
      </c>
      <c r="H434" s="97">
        <v>8</v>
      </c>
      <c r="I434" s="97">
        <v>26.520883999999999</v>
      </c>
      <c r="J434" s="94">
        <v>1853.38</v>
      </c>
      <c r="K434" s="97">
        <v>26.520883999999999</v>
      </c>
      <c r="L434" s="94">
        <v>1853.38</v>
      </c>
      <c r="M434" s="95">
        <v>1.4309469186027688E-2</v>
      </c>
      <c r="N434" s="96">
        <v>75.428000000000011</v>
      </c>
      <c r="O434" s="97">
        <v>1.0793346417636966</v>
      </c>
      <c r="P434" s="96">
        <v>858.56815116166126</v>
      </c>
      <c r="Q434" s="292">
        <v>64.760078505821795</v>
      </c>
    </row>
    <row r="435" spans="1:17" ht="12.75" customHeight="1">
      <c r="A435" s="388"/>
      <c r="B435" s="363" t="s">
        <v>906</v>
      </c>
      <c r="C435" s="48" t="s">
        <v>904</v>
      </c>
      <c r="D435" s="49">
        <v>26</v>
      </c>
      <c r="E435" s="49">
        <v>1985</v>
      </c>
      <c r="F435" s="50">
        <v>20.391999999999999</v>
      </c>
      <c r="G435" s="50">
        <v>0</v>
      </c>
      <c r="H435" s="50">
        <v>0</v>
      </c>
      <c r="I435" s="50">
        <v>20.391999000000002</v>
      </c>
      <c r="J435" s="258">
        <v>1415.92</v>
      </c>
      <c r="K435" s="50">
        <v>20.391999000000002</v>
      </c>
      <c r="L435" s="258">
        <v>1415.92</v>
      </c>
      <c r="M435" s="259">
        <v>1.4401942906378893E-2</v>
      </c>
      <c r="N435" s="260">
        <v>79.679000000000002</v>
      </c>
      <c r="O435" s="50">
        <v>1.1475324088373637</v>
      </c>
      <c r="P435" s="260">
        <v>864.11657438273357</v>
      </c>
      <c r="Q435" s="291">
        <v>68.851944530241838</v>
      </c>
    </row>
    <row r="436" spans="1:17" ht="12.75" customHeight="1">
      <c r="A436" s="388"/>
      <c r="B436" s="363" t="s">
        <v>902</v>
      </c>
      <c r="C436" s="248" t="s">
        <v>890</v>
      </c>
      <c r="D436" s="249">
        <v>45</v>
      </c>
      <c r="E436" s="249">
        <v>1979</v>
      </c>
      <c r="F436" s="250">
        <v>44.377000000000002</v>
      </c>
      <c r="G436" s="250">
        <v>3.5190000000000001</v>
      </c>
      <c r="H436" s="250">
        <v>7.2</v>
      </c>
      <c r="I436" s="250">
        <v>33.657997999999999</v>
      </c>
      <c r="J436" s="251">
        <v>2335.3000000000002</v>
      </c>
      <c r="K436" s="250">
        <v>33.657997999999999</v>
      </c>
      <c r="L436" s="251">
        <v>2335.3000000000002</v>
      </c>
      <c r="M436" s="252">
        <v>1.4412708431464907E-2</v>
      </c>
      <c r="N436" s="253">
        <v>82.84</v>
      </c>
      <c r="O436" s="250">
        <v>1.193948766462553</v>
      </c>
      <c r="P436" s="253">
        <v>864.76250588789435</v>
      </c>
      <c r="Q436" s="289">
        <v>71.636925987753173</v>
      </c>
    </row>
    <row r="437" spans="1:17" ht="12.75" customHeight="1">
      <c r="A437" s="388"/>
      <c r="B437" s="363" t="s">
        <v>902</v>
      </c>
      <c r="C437" s="248" t="s">
        <v>891</v>
      </c>
      <c r="D437" s="249">
        <v>45</v>
      </c>
      <c r="E437" s="249">
        <v>1985</v>
      </c>
      <c r="F437" s="250">
        <v>45.633000000000003</v>
      </c>
      <c r="G437" s="250">
        <v>4.59</v>
      </c>
      <c r="H437" s="250">
        <v>7.2591999999999999</v>
      </c>
      <c r="I437" s="250">
        <v>33.783800999999997</v>
      </c>
      <c r="J437" s="251">
        <v>2334.15</v>
      </c>
      <c r="K437" s="250">
        <v>33.783800999999997</v>
      </c>
      <c r="L437" s="251">
        <v>2334.15</v>
      </c>
      <c r="M437" s="252">
        <v>1.4473706060021848E-2</v>
      </c>
      <c r="N437" s="253">
        <v>82.84</v>
      </c>
      <c r="O437" s="250">
        <v>1.19900181001221</v>
      </c>
      <c r="P437" s="253">
        <v>868.42236360131085</v>
      </c>
      <c r="Q437" s="289">
        <v>71.9401086007326</v>
      </c>
    </row>
    <row r="438" spans="1:17" ht="12.75" customHeight="1">
      <c r="A438" s="388"/>
      <c r="B438" s="363" t="s">
        <v>542</v>
      </c>
      <c r="C438" s="52" t="s">
        <v>550</v>
      </c>
      <c r="D438" s="19">
        <v>45</v>
      </c>
      <c r="E438" s="19">
        <v>1985</v>
      </c>
      <c r="F438" s="55">
        <v>45.524999999999999</v>
      </c>
      <c r="G438" s="55">
        <v>5.1849999999999996</v>
      </c>
      <c r="H438" s="55">
        <v>7.2009999999999996</v>
      </c>
      <c r="I438" s="55">
        <v>33.139000000000003</v>
      </c>
      <c r="J438" s="263">
        <v>2283.6999999999998</v>
      </c>
      <c r="K438" s="55">
        <v>33.139000000000003</v>
      </c>
      <c r="L438" s="263">
        <v>2283.6999999999998</v>
      </c>
      <c r="M438" s="264">
        <f>K438/L438</f>
        <v>1.4511100407233878E-2</v>
      </c>
      <c r="N438" s="265">
        <v>73.248000000000005</v>
      </c>
      <c r="O438" s="56">
        <f>M438*N438</f>
        <v>1.062909082629067</v>
      </c>
      <c r="P438" s="266">
        <f>M438*60*1000</f>
        <v>870.66602443403258</v>
      </c>
      <c r="Q438" s="293">
        <f>P438*N438/1000</f>
        <v>63.77454495774402</v>
      </c>
    </row>
    <row r="439" spans="1:17" ht="12.75" customHeight="1">
      <c r="A439" s="388"/>
      <c r="B439" s="363" t="s">
        <v>857</v>
      </c>
      <c r="C439" s="261" t="s">
        <v>853</v>
      </c>
      <c r="D439" s="93">
        <v>20</v>
      </c>
      <c r="E439" s="93">
        <v>1987</v>
      </c>
      <c r="F439" s="97">
        <v>21.747</v>
      </c>
      <c r="G439" s="97">
        <v>2.461948</v>
      </c>
      <c r="H439" s="97">
        <v>3.2</v>
      </c>
      <c r="I439" s="97">
        <v>16.085049999999999</v>
      </c>
      <c r="J439" s="94">
        <v>1104.7</v>
      </c>
      <c r="K439" s="97">
        <v>16.085049999999999</v>
      </c>
      <c r="L439" s="94">
        <v>1104.7</v>
      </c>
      <c r="M439" s="95">
        <v>1.4560559427898976E-2</v>
      </c>
      <c r="N439" s="96">
        <v>78.588999999999999</v>
      </c>
      <c r="O439" s="97">
        <v>1.1442998048791526</v>
      </c>
      <c r="P439" s="96">
        <v>873.63356567393862</v>
      </c>
      <c r="Q439" s="292">
        <v>68.657988292749152</v>
      </c>
    </row>
    <row r="440" spans="1:17" ht="12.75" customHeight="1">
      <c r="A440" s="388"/>
      <c r="B440" s="364" t="s">
        <v>476</v>
      </c>
      <c r="C440" s="54" t="s">
        <v>456</v>
      </c>
      <c r="D440" s="18">
        <v>12</v>
      </c>
      <c r="E440" s="18">
        <v>1990</v>
      </c>
      <c r="F440" s="55"/>
      <c r="G440" s="55">
        <v>1.3180000000000001</v>
      </c>
      <c r="H440" s="55">
        <v>1.92</v>
      </c>
      <c r="I440" s="55">
        <v>10.356999999999999</v>
      </c>
      <c r="J440" s="269">
        <v>709.14</v>
      </c>
      <c r="K440" s="55">
        <f>I440</f>
        <v>10.356999999999999</v>
      </c>
      <c r="L440" s="269">
        <f>J440</f>
        <v>709.14</v>
      </c>
      <c r="M440" s="264">
        <f>K440/L440</f>
        <v>1.4605014524635473E-2</v>
      </c>
      <c r="N440" s="265">
        <v>57.116</v>
      </c>
      <c r="O440" s="56">
        <f>M440*N440</f>
        <v>0.83418000958907967</v>
      </c>
      <c r="P440" s="266">
        <f>M440*60*1000</f>
        <v>876.30087147812844</v>
      </c>
      <c r="Q440" s="293">
        <f>P440*N440/1000</f>
        <v>50.050800575344788</v>
      </c>
    </row>
    <row r="441" spans="1:17" ht="12.75" customHeight="1">
      <c r="A441" s="388"/>
      <c r="B441" s="364" t="s">
        <v>476</v>
      </c>
      <c r="C441" s="54" t="s">
        <v>457</v>
      </c>
      <c r="D441" s="18">
        <v>45</v>
      </c>
      <c r="E441" s="18">
        <v>1991</v>
      </c>
      <c r="F441" s="55"/>
      <c r="G441" s="55">
        <v>3.69</v>
      </c>
      <c r="H441" s="55">
        <v>7.2</v>
      </c>
      <c r="I441" s="55">
        <v>34.073</v>
      </c>
      <c r="J441" s="269">
        <v>2327.9699999999998</v>
      </c>
      <c r="K441" s="55">
        <f>I441</f>
        <v>34.073</v>
      </c>
      <c r="L441" s="269">
        <f>J441</f>
        <v>2327.9699999999998</v>
      </c>
      <c r="M441" s="264">
        <f>K441/L441</f>
        <v>1.4636356997727635E-2</v>
      </c>
      <c r="N441" s="265">
        <v>57.116</v>
      </c>
      <c r="O441" s="56">
        <f>M441*N441</f>
        <v>0.83597016628221155</v>
      </c>
      <c r="P441" s="266">
        <f>M441*60*1000</f>
        <v>878.18141986365811</v>
      </c>
      <c r="Q441" s="293">
        <f>P441*N441/1000</f>
        <v>50.158209976932696</v>
      </c>
    </row>
    <row r="442" spans="1:17" ht="12.75" customHeight="1">
      <c r="A442" s="388"/>
      <c r="B442" s="363" t="s">
        <v>878</v>
      </c>
      <c r="C442" s="248" t="s">
        <v>860</v>
      </c>
      <c r="D442" s="249">
        <v>26</v>
      </c>
      <c r="E442" s="249">
        <v>1984</v>
      </c>
      <c r="F442" s="250">
        <v>25.616</v>
      </c>
      <c r="G442" s="250">
        <v>1.903859</v>
      </c>
      <c r="H442" s="250">
        <v>3.76</v>
      </c>
      <c r="I442" s="250">
        <v>19.952141000000001</v>
      </c>
      <c r="J442" s="251">
        <v>1357.72</v>
      </c>
      <c r="K442" s="250">
        <v>19.952141000000001</v>
      </c>
      <c r="L442" s="251">
        <v>1357.72</v>
      </c>
      <c r="M442" s="252">
        <v>1.4695328197271897E-2</v>
      </c>
      <c r="N442" s="253">
        <v>84.039000000000001</v>
      </c>
      <c r="O442" s="250">
        <v>1.234980686370533</v>
      </c>
      <c r="P442" s="253">
        <v>881.71969183631381</v>
      </c>
      <c r="Q442" s="289">
        <v>74.098841182231979</v>
      </c>
    </row>
    <row r="443" spans="1:17" ht="12.75" customHeight="1">
      <c r="A443" s="388"/>
      <c r="B443" s="363" t="s">
        <v>832</v>
      </c>
      <c r="C443" s="261" t="s">
        <v>815</v>
      </c>
      <c r="D443" s="93">
        <v>5</v>
      </c>
      <c r="E443" s="93">
        <v>1951</v>
      </c>
      <c r="F443" s="97">
        <v>3.5964999999999998</v>
      </c>
      <c r="G443" s="97">
        <v>0.255</v>
      </c>
      <c r="H443" s="97">
        <v>0.05</v>
      </c>
      <c r="I443" s="97">
        <v>3.2915009999999998</v>
      </c>
      <c r="J443" s="94">
        <v>223.63</v>
      </c>
      <c r="K443" s="97">
        <v>3.2915009999999998</v>
      </c>
      <c r="L443" s="94">
        <v>223.63</v>
      </c>
      <c r="M443" s="95">
        <v>1.471851272190672E-2</v>
      </c>
      <c r="N443" s="96">
        <v>75.428000000000011</v>
      </c>
      <c r="O443" s="97">
        <v>1.1101879775879802</v>
      </c>
      <c r="P443" s="96">
        <v>883.11076331440324</v>
      </c>
      <c r="Q443" s="292">
        <v>66.611278655278824</v>
      </c>
    </row>
    <row r="444" spans="1:17" ht="12.75" customHeight="1">
      <c r="A444" s="388"/>
      <c r="B444" s="364" t="s">
        <v>476</v>
      </c>
      <c r="C444" s="54" t="s">
        <v>458</v>
      </c>
      <c r="D444" s="18">
        <v>20</v>
      </c>
      <c r="E444" s="18">
        <v>1970</v>
      </c>
      <c r="F444" s="55"/>
      <c r="G444" s="55">
        <v>0</v>
      </c>
      <c r="H444" s="55">
        <v>0</v>
      </c>
      <c r="I444" s="55">
        <v>14.212</v>
      </c>
      <c r="J444" s="269">
        <v>964.95</v>
      </c>
      <c r="K444" s="55">
        <f>I444</f>
        <v>14.212</v>
      </c>
      <c r="L444" s="269">
        <f>J444</f>
        <v>964.95</v>
      </c>
      <c r="M444" s="264">
        <f>K444/L444</f>
        <v>1.4728224260324368E-2</v>
      </c>
      <c r="N444" s="265">
        <v>57.116</v>
      </c>
      <c r="O444" s="56">
        <f>M444*N444</f>
        <v>0.84121725685268656</v>
      </c>
      <c r="P444" s="266">
        <f>M444*60*1000</f>
        <v>883.69345561946216</v>
      </c>
      <c r="Q444" s="293">
        <f>P444*N444/1000</f>
        <v>50.473035411161206</v>
      </c>
    </row>
    <row r="445" spans="1:17" ht="12.75" customHeight="1">
      <c r="A445" s="388"/>
      <c r="B445" s="364" t="s">
        <v>476</v>
      </c>
      <c r="C445" s="54" t="s">
        <v>459</v>
      </c>
      <c r="D445" s="18">
        <v>20</v>
      </c>
      <c r="E445" s="18">
        <v>1973</v>
      </c>
      <c r="F445" s="55"/>
      <c r="G445" s="55">
        <v>1.5509999999999999</v>
      </c>
      <c r="H445" s="55">
        <v>3.2</v>
      </c>
      <c r="I445" s="55">
        <v>14.327</v>
      </c>
      <c r="J445" s="269">
        <v>965.28</v>
      </c>
      <c r="K445" s="55">
        <f>I445</f>
        <v>14.327</v>
      </c>
      <c r="L445" s="269">
        <f>J445</f>
        <v>965.28</v>
      </c>
      <c r="M445" s="264">
        <f>K445/L445</f>
        <v>1.4842325542847671E-2</v>
      </c>
      <c r="N445" s="265">
        <v>57.116</v>
      </c>
      <c r="O445" s="56">
        <f>M445*N445</f>
        <v>0.84773426570528754</v>
      </c>
      <c r="P445" s="266">
        <f>M445*60*1000</f>
        <v>890.53953257086027</v>
      </c>
      <c r="Q445" s="293">
        <f>P445*N445/1000</f>
        <v>50.86405594231725</v>
      </c>
    </row>
    <row r="446" spans="1:17" ht="12.75" customHeight="1">
      <c r="A446" s="388"/>
      <c r="B446" s="363" t="s">
        <v>798</v>
      </c>
      <c r="C446" s="261" t="s">
        <v>764</v>
      </c>
      <c r="D446" s="93">
        <v>40</v>
      </c>
      <c r="E446" s="93">
        <v>1983</v>
      </c>
      <c r="F446" s="97">
        <v>44.698999999999998</v>
      </c>
      <c r="G446" s="97">
        <v>5.8341580000000004</v>
      </c>
      <c r="H446" s="97">
        <v>6.4</v>
      </c>
      <c r="I446" s="97">
        <v>32.464854000000003</v>
      </c>
      <c r="J446" s="94">
        <v>2186.7199999999998</v>
      </c>
      <c r="K446" s="97">
        <v>32.464854000000003</v>
      </c>
      <c r="L446" s="94">
        <v>2186.7199999999998</v>
      </c>
      <c r="M446" s="95">
        <v>1.4846369905612061E-2</v>
      </c>
      <c r="N446" s="96">
        <v>68.997</v>
      </c>
      <c r="O446" s="97">
        <v>1.0243549843775153</v>
      </c>
      <c r="P446" s="96">
        <v>890.78219433672371</v>
      </c>
      <c r="Q446" s="292">
        <v>61.46129906265093</v>
      </c>
    </row>
    <row r="447" spans="1:17" ht="12.75" customHeight="1">
      <c r="A447" s="388"/>
      <c r="B447" s="364" t="s">
        <v>476</v>
      </c>
      <c r="C447" s="54" t="s">
        <v>460</v>
      </c>
      <c r="D447" s="18">
        <v>60</v>
      </c>
      <c r="E447" s="18">
        <v>1986</v>
      </c>
      <c r="F447" s="55"/>
      <c r="G447" s="55">
        <v>2.7149999999999999</v>
      </c>
      <c r="H447" s="55">
        <v>9.3989999999999991</v>
      </c>
      <c r="I447" s="55">
        <v>34.994</v>
      </c>
      <c r="J447" s="269">
        <v>2341.37</v>
      </c>
      <c r="K447" s="55">
        <f>I447</f>
        <v>34.994</v>
      </c>
      <c r="L447" s="269">
        <f>J447</f>
        <v>2341.37</v>
      </c>
      <c r="M447" s="264">
        <f>K447/L447</f>
        <v>1.4945950447814741E-2</v>
      </c>
      <c r="N447" s="265">
        <v>57.116</v>
      </c>
      <c r="O447" s="56">
        <f>M447*N447</f>
        <v>0.85365290577738673</v>
      </c>
      <c r="P447" s="266">
        <f>M447*60*1000</f>
        <v>896.75702686888451</v>
      </c>
      <c r="Q447" s="293">
        <f>P447*N447/1000</f>
        <v>51.219174346643207</v>
      </c>
    </row>
    <row r="448" spans="1:17" ht="12.75" customHeight="1">
      <c r="A448" s="388"/>
      <c r="B448" s="364" t="s">
        <v>349</v>
      </c>
      <c r="C448" s="57" t="s">
        <v>374</v>
      </c>
      <c r="D448" s="58">
        <v>76</v>
      </c>
      <c r="E448" s="59" t="s">
        <v>98</v>
      </c>
      <c r="F448" s="270">
        <v>35.42</v>
      </c>
      <c r="G448" s="270">
        <v>5.74</v>
      </c>
      <c r="H448" s="270">
        <v>0.74</v>
      </c>
      <c r="I448" s="270">
        <v>28.94</v>
      </c>
      <c r="J448" s="271">
        <v>1931.61</v>
      </c>
      <c r="K448" s="270">
        <v>28.94</v>
      </c>
      <c r="L448" s="271">
        <v>1931.61</v>
      </c>
      <c r="M448" s="264">
        <f>K448/L448</f>
        <v>1.4982320447709425E-2</v>
      </c>
      <c r="N448" s="272">
        <v>58.9</v>
      </c>
      <c r="O448" s="56">
        <f>M448*N448</f>
        <v>0.88245867437008518</v>
      </c>
      <c r="P448" s="266">
        <f>M448*60*1000</f>
        <v>898.93922686256553</v>
      </c>
      <c r="Q448" s="293">
        <f>P448*N448/1000</f>
        <v>52.947520462205112</v>
      </c>
    </row>
    <row r="449" spans="1:17" ht="12.75" customHeight="1">
      <c r="A449" s="388"/>
      <c r="B449" s="364" t="s">
        <v>349</v>
      </c>
      <c r="C449" s="57" t="s">
        <v>375</v>
      </c>
      <c r="D449" s="58">
        <v>108</v>
      </c>
      <c r="E449" s="59" t="s">
        <v>98</v>
      </c>
      <c r="F449" s="270">
        <v>62.22</v>
      </c>
      <c r="G449" s="270">
        <v>6.53</v>
      </c>
      <c r="H449" s="270">
        <v>17.28</v>
      </c>
      <c r="I449" s="270">
        <v>38.409999999999997</v>
      </c>
      <c r="J449" s="271">
        <v>2561.06</v>
      </c>
      <c r="K449" s="270">
        <v>38.409999999999997</v>
      </c>
      <c r="L449" s="271">
        <v>2561.06</v>
      </c>
      <c r="M449" s="264">
        <f>K449/L449</f>
        <v>1.4997696266389696E-2</v>
      </c>
      <c r="N449" s="272">
        <v>58.9</v>
      </c>
      <c r="O449" s="56">
        <f>M449*N449</f>
        <v>0.8833643100903531</v>
      </c>
      <c r="P449" s="266">
        <f>M449*60*1000</f>
        <v>899.86177598338179</v>
      </c>
      <c r="Q449" s="293">
        <f>P449*N449/1000</f>
        <v>53.001858605421184</v>
      </c>
    </row>
    <row r="450" spans="1:17" ht="12.75" customHeight="1">
      <c r="A450" s="388"/>
      <c r="B450" s="364" t="s">
        <v>476</v>
      </c>
      <c r="C450" s="54" t="s">
        <v>461</v>
      </c>
      <c r="D450" s="18">
        <v>45</v>
      </c>
      <c r="E450" s="18">
        <v>1974</v>
      </c>
      <c r="F450" s="55"/>
      <c r="G450" s="55">
        <v>2.0819999999999999</v>
      </c>
      <c r="H450" s="55">
        <v>7.2</v>
      </c>
      <c r="I450" s="55">
        <v>34.566000000000003</v>
      </c>
      <c r="J450" s="269">
        <v>2304.1999999999998</v>
      </c>
      <c r="K450" s="55">
        <f>I450</f>
        <v>34.566000000000003</v>
      </c>
      <c r="L450" s="269">
        <f>J450</f>
        <v>2304.1999999999998</v>
      </c>
      <c r="M450" s="264">
        <f>K450/L450</f>
        <v>1.500130197031508E-2</v>
      </c>
      <c r="N450" s="265">
        <v>57.116</v>
      </c>
      <c r="O450" s="56">
        <f>M450*N450</f>
        <v>0.85681436333651606</v>
      </c>
      <c r="P450" s="266">
        <f>M450*60*1000</f>
        <v>900.07811821890482</v>
      </c>
      <c r="Q450" s="293">
        <f>P450*N450/1000</f>
        <v>51.408861800190969</v>
      </c>
    </row>
    <row r="451" spans="1:17" ht="12.75" customHeight="1">
      <c r="A451" s="388"/>
      <c r="B451" s="363" t="s">
        <v>798</v>
      </c>
      <c r="C451" s="261" t="s">
        <v>765</v>
      </c>
      <c r="D451" s="93">
        <v>20</v>
      </c>
      <c r="E451" s="93">
        <v>1975</v>
      </c>
      <c r="F451" s="97">
        <v>22.363</v>
      </c>
      <c r="G451" s="97">
        <v>2.6095459999999999</v>
      </c>
      <c r="H451" s="97">
        <v>3.2</v>
      </c>
      <c r="I451" s="97">
        <v>16.553450999999999</v>
      </c>
      <c r="J451" s="94">
        <v>1098.2</v>
      </c>
      <c r="K451" s="97">
        <v>16.553450999999999</v>
      </c>
      <c r="L451" s="94">
        <v>1098.2</v>
      </c>
      <c r="M451" s="95">
        <v>1.5073257148060461E-2</v>
      </c>
      <c r="N451" s="96">
        <v>68.997</v>
      </c>
      <c r="O451" s="97">
        <v>1.0400095234447275</v>
      </c>
      <c r="P451" s="96">
        <v>904.39542888362769</v>
      </c>
      <c r="Q451" s="292">
        <v>62.40057140668366</v>
      </c>
    </row>
    <row r="452" spans="1:17" ht="12.75" customHeight="1">
      <c r="A452" s="388"/>
      <c r="B452" s="363" t="s">
        <v>541</v>
      </c>
      <c r="C452" s="54" t="s">
        <v>516</v>
      </c>
      <c r="D452" s="18">
        <v>40</v>
      </c>
      <c r="E452" s="18">
        <v>1991</v>
      </c>
      <c r="F452" s="55">
        <v>42.970999999999997</v>
      </c>
      <c r="G452" s="55">
        <v>2.323</v>
      </c>
      <c r="H452" s="55">
        <v>6.4</v>
      </c>
      <c r="I452" s="55">
        <v>34.247999999999998</v>
      </c>
      <c r="J452" s="269">
        <v>2268.5300000000002</v>
      </c>
      <c r="K452" s="55">
        <v>34.247999999999998</v>
      </c>
      <c r="L452" s="269">
        <v>2268.5300000000002</v>
      </c>
      <c r="M452" s="264">
        <f>K452/L452</f>
        <v>1.5097001141708505E-2</v>
      </c>
      <c r="N452" s="265">
        <v>70.741</v>
      </c>
      <c r="O452" s="56">
        <f>M452*N452</f>
        <v>1.0679769577656013</v>
      </c>
      <c r="P452" s="266">
        <f>M452*60*1000</f>
        <v>905.82006850251025</v>
      </c>
      <c r="Q452" s="293">
        <f>P452*N452/1000</f>
        <v>64.078617465936077</v>
      </c>
    </row>
    <row r="453" spans="1:17" ht="12.75" customHeight="1">
      <c r="A453" s="388"/>
      <c r="B453" s="363" t="s">
        <v>878</v>
      </c>
      <c r="C453" s="248" t="s">
        <v>861</v>
      </c>
      <c r="D453" s="249">
        <v>15</v>
      </c>
      <c r="E453" s="249">
        <v>1979</v>
      </c>
      <c r="F453" s="250">
        <v>14.324999999999999</v>
      </c>
      <c r="G453" s="250">
        <v>1.71872</v>
      </c>
      <c r="H453" s="250">
        <v>1.93</v>
      </c>
      <c r="I453" s="250">
        <v>10.676279000000001</v>
      </c>
      <c r="J453" s="251">
        <v>706.88</v>
      </c>
      <c r="K453" s="250">
        <v>10.676279000000001</v>
      </c>
      <c r="L453" s="251">
        <v>706.88</v>
      </c>
      <c r="M453" s="252">
        <v>1.5103382469443188E-2</v>
      </c>
      <c r="N453" s="253">
        <v>84.039000000000001</v>
      </c>
      <c r="O453" s="250">
        <v>1.2692731593495361</v>
      </c>
      <c r="P453" s="253">
        <v>906.20294816659134</v>
      </c>
      <c r="Q453" s="289">
        <v>76.156389560972173</v>
      </c>
    </row>
    <row r="454" spans="1:17" ht="12.75" customHeight="1">
      <c r="A454" s="388"/>
      <c r="B454" s="363" t="s">
        <v>236</v>
      </c>
      <c r="C454" s="54" t="s">
        <v>213</v>
      </c>
      <c r="D454" s="18">
        <v>30</v>
      </c>
      <c r="E454" s="18">
        <v>1989</v>
      </c>
      <c r="F454" s="55">
        <v>38.088000000000001</v>
      </c>
      <c r="G454" s="55">
        <v>4.1542000000000003</v>
      </c>
      <c r="H454" s="55">
        <v>4.2</v>
      </c>
      <c r="I454" s="55">
        <f>F454-G454-H454</f>
        <v>29.733799999999999</v>
      </c>
      <c r="J454" s="269">
        <v>1967</v>
      </c>
      <c r="K454" s="55">
        <f>I454</f>
        <v>29.733799999999999</v>
      </c>
      <c r="L454" s="269">
        <f>J454</f>
        <v>1967</v>
      </c>
      <c r="M454" s="264">
        <f>K454/L454</f>
        <v>1.511631926792069E-2</v>
      </c>
      <c r="N454" s="265">
        <v>56.4</v>
      </c>
      <c r="O454" s="56">
        <f>M454*N454</f>
        <v>0.85256040671072697</v>
      </c>
      <c r="P454" s="266">
        <f>M454*60*1000</f>
        <v>906.97915607524135</v>
      </c>
      <c r="Q454" s="293">
        <f>P454*N454/1000</f>
        <v>51.153624402643608</v>
      </c>
    </row>
    <row r="455" spans="1:17" ht="12.75" customHeight="1">
      <c r="A455" s="388"/>
      <c r="B455" s="363" t="s">
        <v>195</v>
      </c>
      <c r="C455" s="20" t="s">
        <v>176</v>
      </c>
      <c r="D455" s="19">
        <v>59</v>
      </c>
      <c r="E455" s="19">
        <v>1981</v>
      </c>
      <c r="F455" s="47">
        <v>69.489999999999995</v>
      </c>
      <c r="G455" s="47">
        <v>8.09</v>
      </c>
      <c r="H455" s="47">
        <v>9.6</v>
      </c>
      <c r="I455" s="47">
        <v>51.79999999999999</v>
      </c>
      <c r="J455" s="263">
        <v>3418.76</v>
      </c>
      <c r="K455" s="47">
        <v>50.853322257192652</v>
      </c>
      <c r="L455" s="263">
        <v>3356.28</v>
      </c>
      <c r="M455" s="267">
        <v>1.515169242649381E-2</v>
      </c>
      <c r="N455" s="268">
        <v>53.845999999999997</v>
      </c>
      <c r="O455" s="47">
        <v>0.81585803039698568</v>
      </c>
      <c r="P455" s="268">
        <v>909.10154558962859</v>
      </c>
      <c r="Q455" s="294">
        <v>48.951481823819137</v>
      </c>
    </row>
    <row r="456" spans="1:17" ht="12.75" customHeight="1">
      <c r="A456" s="388"/>
      <c r="B456" s="363" t="s">
        <v>902</v>
      </c>
      <c r="C456" s="248" t="s">
        <v>892</v>
      </c>
      <c r="D456" s="249">
        <v>55</v>
      </c>
      <c r="E456" s="249">
        <v>1968</v>
      </c>
      <c r="F456" s="250">
        <v>49.768999999999998</v>
      </c>
      <c r="G456" s="250">
        <v>3.1110000000000002</v>
      </c>
      <c r="H456" s="250">
        <v>8.8000000000000007</v>
      </c>
      <c r="I456" s="250">
        <v>37.857998000000002</v>
      </c>
      <c r="J456" s="251">
        <v>2493.39</v>
      </c>
      <c r="K456" s="250">
        <v>37.857998000000002</v>
      </c>
      <c r="L456" s="251">
        <v>2493.39</v>
      </c>
      <c r="M456" s="252">
        <v>1.5183343961434033E-2</v>
      </c>
      <c r="N456" s="253">
        <v>82.84</v>
      </c>
      <c r="O456" s="250">
        <v>1.2577882137651955</v>
      </c>
      <c r="P456" s="253">
        <v>911.00063768604196</v>
      </c>
      <c r="Q456" s="289">
        <v>75.467292825911713</v>
      </c>
    </row>
    <row r="457" spans="1:17" ht="12.75" customHeight="1">
      <c r="A457" s="388"/>
      <c r="B457" s="363" t="s">
        <v>507</v>
      </c>
      <c r="C457" s="273" t="s">
        <v>500</v>
      </c>
      <c r="D457" s="274">
        <v>45</v>
      </c>
      <c r="E457" s="274">
        <v>1981</v>
      </c>
      <c r="F457" s="275">
        <f>SUM(G457+H457+I457)</f>
        <v>44.8</v>
      </c>
      <c r="G457" s="275">
        <v>3.3</v>
      </c>
      <c r="H457" s="275">
        <v>7.2</v>
      </c>
      <c r="I457" s="275">
        <v>34.299999999999997</v>
      </c>
      <c r="J457" s="276">
        <v>2250.5500000000002</v>
      </c>
      <c r="K457" s="275">
        <v>34.299999999999997</v>
      </c>
      <c r="L457" s="276">
        <v>2250.5500000000002</v>
      </c>
      <c r="M457" s="264">
        <f t="shared" ref="M457:M462" si="52">K457/L457</f>
        <v>1.5240718935371352E-2</v>
      </c>
      <c r="N457" s="265">
        <v>55.4</v>
      </c>
      <c r="O457" s="56">
        <f t="shared" ref="O457:O462" si="53">M457*N457</f>
        <v>0.84433582901957283</v>
      </c>
      <c r="P457" s="266">
        <f t="shared" ref="P457:P462" si="54">M457*60*1000</f>
        <v>914.44313612228109</v>
      </c>
      <c r="Q457" s="293">
        <f t="shared" ref="Q457:Q462" si="55">P457*N457/1000</f>
        <v>50.660149741174372</v>
      </c>
    </row>
    <row r="458" spans="1:17" ht="12.75" customHeight="1">
      <c r="A458" s="388"/>
      <c r="B458" s="363" t="s">
        <v>84</v>
      </c>
      <c r="C458" s="54" t="s">
        <v>78</v>
      </c>
      <c r="D458" s="18">
        <v>40</v>
      </c>
      <c r="E458" s="18">
        <v>1973</v>
      </c>
      <c r="F458" s="55">
        <v>38</v>
      </c>
      <c r="G458" s="55">
        <v>2.4900000000000002</v>
      </c>
      <c r="H458" s="55">
        <v>6.4</v>
      </c>
      <c r="I458" s="55">
        <v>29.1</v>
      </c>
      <c r="J458" s="269">
        <v>1908</v>
      </c>
      <c r="K458" s="55">
        <v>29.1</v>
      </c>
      <c r="L458" s="269">
        <v>1908</v>
      </c>
      <c r="M458" s="264">
        <f t="shared" si="52"/>
        <v>1.5251572327044025E-2</v>
      </c>
      <c r="N458" s="265">
        <v>48.94</v>
      </c>
      <c r="O458" s="56">
        <f t="shared" si="53"/>
        <v>0.74641194968553459</v>
      </c>
      <c r="P458" s="266">
        <f t="shared" si="54"/>
        <v>915.09433962264154</v>
      </c>
      <c r="Q458" s="293">
        <f t="shared" si="55"/>
        <v>44.784716981132078</v>
      </c>
    </row>
    <row r="459" spans="1:17" ht="12.75" customHeight="1">
      <c r="A459" s="388"/>
      <c r="B459" s="363" t="s">
        <v>82</v>
      </c>
      <c r="C459" s="54" t="s">
        <v>40</v>
      </c>
      <c r="D459" s="18">
        <v>41</v>
      </c>
      <c r="E459" s="18" t="s">
        <v>33</v>
      </c>
      <c r="F459" s="55">
        <f>+G459+H459+I459</f>
        <v>42.590001000000001</v>
      </c>
      <c r="G459" s="55">
        <v>1.9865299999999999</v>
      </c>
      <c r="H459" s="55">
        <v>6.32</v>
      </c>
      <c r="I459" s="55">
        <v>34.283470999999999</v>
      </c>
      <c r="J459" s="269">
        <v>2247.7399999999998</v>
      </c>
      <c r="K459" s="55">
        <f>+I459</f>
        <v>34.283470999999999</v>
      </c>
      <c r="L459" s="269">
        <v>2247.7399999999998</v>
      </c>
      <c r="M459" s="264">
        <f t="shared" si="52"/>
        <v>1.5252418429177753E-2</v>
      </c>
      <c r="N459" s="265">
        <v>60.494999999999997</v>
      </c>
      <c r="O459" s="56">
        <f t="shared" si="53"/>
        <v>0.92269505287310816</v>
      </c>
      <c r="P459" s="266">
        <f t="shared" si="54"/>
        <v>915.14510575066527</v>
      </c>
      <c r="Q459" s="293">
        <f t="shared" si="55"/>
        <v>55.361703172386491</v>
      </c>
    </row>
    <row r="460" spans="1:17" ht="12.75" customHeight="1">
      <c r="A460" s="388"/>
      <c r="B460" s="363" t="s">
        <v>82</v>
      </c>
      <c r="C460" s="54" t="s">
        <v>41</v>
      </c>
      <c r="D460" s="18">
        <v>20</v>
      </c>
      <c r="E460" s="18" t="s">
        <v>33</v>
      </c>
      <c r="F460" s="55">
        <f>+G460+H460+I460</f>
        <v>78.320007000000004</v>
      </c>
      <c r="G460" s="55">
        <v>5.9542210000000004</v>
      </c>
      <c r="H460" s="55">
        <v>11.12</v>
      </c>
      <c r="I460" s="55">
        <v>61.245786000000003</v>
      </c>
      <c r="J460" s="269">
        <v>4007.79</v>
      </c>
      <c r="K460" s="55">
        <f>+I460</f>
        <v>61.245786000000003</v>
      </c>
      <c r="L460" s="269">
        <v>4007.79</v>
      </c>
      <c r="M460" s="264">
        <f t="shared" si="52"/>
        <v>1.5281685417649129E-2</v>
      </c>
      <c r="N460" s="265">
        <v>60.494999999999997</v>
      </c>
      <c r="O460" s="56">
        <f t="shared" si="53"/>
        <v>0.92446555934068397</v>
      </c>
      <c r="P460" s="266">
        <f t="shared" si="54"/>
        <v>916.90112505894774</v>
      </c>
      <c r="Q460" s="293">
        <f t="shared" si="55"/>
        <v>55.467933560441047</v>
      </c>
    </row>
    <row r="461" spans="1:17" ht="12.75" customHeight="1">
      <c r="A461" s="388"/>
      <c r="B461" s="363" t="s">
        <v>626</v>
      </c>
      <c r="C461" s="54" t="s">
        <v>620</v>
      </c>
      <c r="D461" s="18">
        <v>55</v>
      </c>
      <c r="E461" s="18" t="s">
        <v>98</v>
      </c>
      <c r="F461" s="55">
        <f>SUM(G461:I461)</f>
        <v>63.615000000000002</v>
      </c>
      <c r="G461" s="55">
        <v>4.8</v>
      </c>
      <c r="H461" s="55">
        <v>9.3000000000000007</v>
      </c>
      <c r="I461" s="55">
        <v>49.515000000000001</v>
      </c>
      <c r="J461" s="269">
        <v>3232.59</v>
      </c>
      <c r="K461" s="55">
        <v>49.515000000000001</v>
      </c>
      <c r="L461" s="269">
        <v>3232.59</v>
      </c>
      <c r="M461" s="264">
        <f t="shared" si="52"/>
        <v>1.5317438957616029E-2</v>
      </c>
      <c r="N461" s="265">
        <v>52.6</v>
      </c>
      <c r="O461" s="56">
        <f t="shared" si="53"/>
        <v>0.80569728917060313</v>
      </c>
      <c r="P461" s="266">
        <f t="shared" si="54"/>
        <v>919.04633745696174</v>
      </c>
      <c r="Q461" s="293">
        <f t="shared" si="55"/>
        <v>48.341837350236183</v>
      </c>
    </row>
    <row r="462" spans="1:17" ht="12.75" customHeight="1">
      <c r="A462" s="388"/>
      <c r="B462" s="363" t="s">
        <v>82</v>
      </c>
      <c r="C462" s="54" t="s">
        <v>42</v>
      </c>
      <c r="D462" s="18">
        <v>41</v>
      </c>
      <c r="E462" s="18" t="s">
        <v>33</v>
      </c>
      <c r="F462" s="55">
        <f>+G462+H462+I462</f>
        <v>43.580001000000003</v>
      </c>
      <c r="G462" s="55">
        <v>3.3234110000000001</v>
      </c>
      <c r="H462" s="55">
        <v>5.53</v>
      </c>
      <c r="I462" s="55">
        <v>34.726590000000002</v>
      </c>
      <c r="J462" s="269">
        <v>2260.2399999999998</v>
      </c>
      <c r="K462" s="55">
        <f>+I462</f>
        <v>34.726590000000002</v>
      </c>
      <c r="L462" s="269">
        <v>2260.2399999999998</v>
      </c>
      <c r="M462" s="264">
        <f t="shared" si="52"/>
        <v>1.5364116200049554E-2</v>
      </c>
      <c r="N462" s="265">
        <v>60.494999999999997</v>
      </c>
      <c r="O462" s="56">
        <f t="shared" si="53"/>
        <v>0.9294522095219977</v>
      </c>
      <c r="P462" s="266">
        <f t="shared" si="54"/>
        <v>921.8469720029733</v>
      </c>
      <c r="Q462" s="293">
        <f t="shared" si="55"/>
        <v>55.76713257131987</v>
      </c>
    </row>
    <row r="463" spans="1:17" ht="12.75" customHeight="1">
      <c r="A463" s="388"/>
      <c r="B463" s="363" t="s">
        <v>878</v>
      </c>
      <c r="C463" s="248" t="s">
        <v>862</v>
      </c>
      <c r="D463" s="249">
        <v>37</v>
      </c>
      <c r="E463" s="249">
        <v>1983</v>
      </c>
      <c r="F463" s="250">
        <v>42.234000000000002</v>
      </c>
      <c r="G463" s="250">
        <v>4.0457619999999999</v>
      </c>
      <c r="H463" s="250">
        <v>5.76</v>
      </c>
      <c r="I463" s="250">
        <v>32.428238999999998</v>
      </c>
      <c r="J463" s="251">
        <v>2108.85</v>
      </c>
      <c r="K463" s="250">
        <v>32.428238999999998</v>
      </c>
      <c r="L463" s="251">
        <v>2108.85</v>
      </c>
      <c r="M463" s="252">
        <v>1.5377214595632691E-2</v>
      </c>
      <c r="N463" s="253">
        <v>84.039000000000001</v>
      </c>
      <c r="O463" s="250">
        <v>1.2922857374023757</v>
      </c>
      <c r="P463" s="253">
        <v>922.63287573796151</v>
      </c>
      <c r="Q463" s="289">
        <v>77.537144244142553</v>
      </c>
    </row>
    <row r="464" spans="1:17" ht="12.75" customHeight="1">
      <c r="A464" s="388"/>
      <c r="B464" s="364" t="s">
        <v>476</v>
      </c>
      <c r="C464" s="54" t="s">
        <v>462</v>
      </c>
      <c r="D464" s="18">
        <v>20</v>
      </c>
      <c r="E464" s="18">
        <v>1971</v>
      </c>
      <c r="F464" s="55"/>
      <c r="G464" s="55">
        <v>0.96399999999999997</v>
      </c>
      <c r="H464" s="55">
        <v>3.2</v>
      </c>
      <c r="I464" s="55">
        <v>14.734999999999999</v>
      </c>
      <c r="J464" s="269">
        <v>956.63</v>
      </c>
      <c r="K464" s="55">
        <f>I464</f>
        <v>14.734999999999999</v>
      </c>
      <c r="L464" s="269">
        <f>J464</f>
        <v>956.63</v>
      </c>
      <c r="M464" s="264">
        <f>K464/L464</f>
        <v>1.5403029384401492E-2</v>
      </c>
      <c r="N464" s="265">
        <v>57.116</v>
      </c>
      <c r="O464" s="56">
        <f>M464*N464</f>
        <v>0.87975942631947557</v>
      </c>
      <c r="P464" s="266">
        <f>M464*60*1000</f>
        <v>924.18176306408952</v>
      </c>
      <c r="Q464" s="293">
        <f>P464*N464/1000</f>
        <v>52.785565579168534</v>
      </c>
    </row>
    <row r="465" spans="1:17" ht="12.75" customHeight="1">
      <c r="A465" s="388"/>
      <c r="B465" s="363" t="s">
        <v>878</v>
      </c>
      <c r="C465" s="248" t="s">
        <v>863</v>
      </c>
      <c r="D465" s="249">
        <v>26</v>
      </c>
      <c r="E465" s="249">
        <v>1982</v>
      </c>
      <c r="F465" s="250">
        <v>27.155000000000001</v>
      </c>
      <c r="G465" s="250">
        <v>2.5014340000000002</v>
      </c>
      <c r="H465" s="250">
        <v>3.84</v>
      </c>
      <c r="I465" s="250">
        <v>20.813566000000002</v>
      </c>
      <c r="J465" s="251">
        <v>1351.11</v>
      </c>
      <c r="K465" s="250">
        <v>20.813566000000002</v>
      </c>
      <c r="L465" s="251">
        <v>1351.11</v>
      </c>
      <c r="M465" s="252">
        <v>1.5404790135518206E-2</v>
      </c>
      <c r="N465" s="253">
        <v>84.039000000000001</v>
      </c>
      <c r="O465" s="250">
        <v>1.2946031581988144</v>
      </c>
      <c r="P465" s="253">
        <v>924.28740813109232</v>
      </c>
      <c r="Q465" s="289">
        <v>77.676189491928881</v>
      </c>
    </row>
    <row r="466" spans="1:17" ht="12.75" customHeight="1">
      <c r="A466" s="388"/>
      <c r="B466" s="363" t="s">
        <v>902</v>
      </c>
      <c r="C466" s="248" t="s">
        <v>893</v>
      </c>
      <c r="D466" s="249">
        <v>46</v>
      </c>
      <c r="E466" s="249">
        <v>1981</v>
      </c>
      <c r="F466" s="250">
        <v>46.039000000000001</v>
      </c>
      <c r="G466" s="250">
        <v>3.7857810000000001</v>
      </c>
      <c r="H466" s="250">
        <v>7.2</v>
      </c>
      <c r="I466" s="250">
        <v>35.05321</v>
      </c>
      <c r="J466" s="251">
        <v>2273.52</v>
      </c>
      <c r="K466" s="250">
        <v>35.05321</v>
      </c>
      <c r="L466" s="251">
        <v>2273.52</v>
      </c>
      <c r="M466" s="252">
        <v>1.541803458953517E-2</v>
      </c>
      <c r="N466" s="253">
        <v>82.84</v>
      </c>
      <c r="O466" s="250">
        <v>1.2772299853970934</v>
      </c>
      <c r="P466" s="253">
        <v>925.08207537211013</v>
      </c>
      <c r="Q466" s="289">
        <v>76.633799123825611</v>
      </c>
    </row>
    <row r="467" spans="1:17" ht="12.75" customHeight="1">
      <c r="A467" s="388"/>
      <c r="B467" s="363" t="s">
        <v>541</v>
      </c>
      <c r="C467" s="54" t="s">
        <v>517</v>
      </c>
      <c r="D467" s="18">
        <v>45</v>
      </c>
      <c r="E467" s="18">
        <v>1988</v>
      </c>
      <c r="F467" s="55">
        <v>42.34</v>
      </c>
      <c r="G467" s="55">
        <v>3.1909999999999998</v>
      </c>
      <c r="H467" s="55">
        <v>6.88</v>
      </c>
      <c r="I467" s="55">
        <v>32.268999999999998</v>
      </c>
      <c r="J467" s="269">
        <v>2187.56</v>
      </c>
      <c r="K467" s="55">
        <v>31.956</v>
      </c>
      <c r="L467" s="269">
        <v>2070.1799999999998</v>
      </c>
      <c r="M467" s="264">
        <f>K467/L467</f>
        <v>1.5436338869083849E-2</v>
      </c>
      <c r="N467" s="265">
        <v>70.741</v>
      </c>
      <c r="O467" s="56">
        <f>M467*N467</f>
        <v>1.0919820479378606</v>
      </c>
      <c r="P467" s="266">
        <f>M467*60*1000</f>
        <v>926.18033214503089</v>
      </c>
      <c r="Q467" s="293">
        <f>P467*N467/1000</f>
        <v>65.518922876271631</v>
      </c>
    </row>
    <row r="468" spans="1:17" ht="12.75" customHeight="1">
      <c r="A468" s="388"/>
      <c r="B468" s="363" t="s">
        <v>82</v>
      </c>
      <c r="C468" s="54" t="s">
        <v>39</v>
      </c>
      <c r="D468" s="18">
        <v>56</v>
      </c>
      <c r="E468" s="18" t="s">
        <v>33</v>
      </c>
      <c r="F468" s="55">
        <f>+G468+H468+I468</f>
        <v>40.600001999999996</v>
      </c>
      <c r="G468" s="55">
        <v>2.6026769999999999</v>
      </c>
      <c r="H468" s="55">
        <v>0.47</v>
      </c>
      <c r="I468" s="55">
        <v>37.527324999999998</v>
      </c>
      <c r="J468" s="269">
        <v>2422.65</v>
      </c>
      <c r="K468" s="55">
        <f>+I468</f>
        <v>37.527324999999998</v>
      </c>
      <c r="L468" s="269">
        <v>2422.65</v>
      </c>
      <c r="M468" s="264">
        <f>K468/L468</f>
        <v>1.5490196685447752E-2</v>
      </c>
      <c r="N468" s="265">
        <v>60.494999999999997</v>
      </c>
      <c r="O468" s="56">
        <f>M468*N468</f>
        <v>0.93707944848616176</v>
      </c>
      <c r="P468" s="266">
        <f>M468*60*1000</f>
        <v>929.41180112686504</v>
      </c>
      <c r="Q468" s="293">
        <f>P468*N468/1000</f>
        <v>56.224766909169695</v>
      </c>
    </row>
    <row r="469" spans="1:17" ht="12.75" customHeight="1">
      <c r="A469" s="388"/>
      <c r="B469" s="363" t="s">
        <v>541</v>
      </c>
      <c r="C469" s="54" t="s">
        <v>518</v>
      </c>
      <c r="D469" s="18">
        <v>11</v>
      </c>
      <c r="E469" s="18">
        <v>1968</v>
      </c>
      <c r="F469" s="55">
        <v>10.926</v>
      </c>
      <c r="G469" s="55">
        <v>0.45300000000000001</v>
      </c>
      <c r="H469" s="55">
        <v>1.728</v>
      </c>
      <c r="I469" s="55">
        <v>8.7449999999999992</v>
      </c>
      <c r="J469" s="269">
        <v>563.82000000000005</v>
      </c>
      <c r="K469" s="55">
        <v>6.5780000000000003</v>
      </c>
      <c r="L469" s="269">
        <v>424.14</v>
      </c>
      <c r="M469" s="264">
        <f>K469/L469</f>
        <v>1.5509030037251853E-2</v>
      </c>
      <c r="N469" s="265">
        <v>70.741</v>
      </c>
      <c r="O469" s="56">
        <f>M469*N469</f>
        <v>1.0971242938652332</v>
      </c>
      <c r="P469" s="266">
        <f>M469*60*1000</f>
        <v>930.54180223511116</v>
      </c>
      <c r="Q469" s="293">
        <f>P469*N469/1000</f>
        <v>65.827457631914001</v>
      </c>
    </row>
    <row r="470" spans="1:17" ht="12.75" customHeight="1">
      <c r="A470" s="388"/>
      <c r="B470" s="363" t="s">
        <v>902</v>
      </c>
      <c r="C470" s="248" t="s">
        <v>894</v>
      </c>
      <c r="D470" s="249">
        <v>40</v>
      </c>
      <c r="E470" s="249">
        <v>1972</v>
      </c>
      <c r="F470" s="250">
        <v>44.781999999999996</v>
      </c>
      <c r="G470" s="250">
        <v>3.6720000000000002</v>
      </c>
      <c r="H470" s="250">
        <v>6.4</v>
      </c>
      <c r="I470" s="250">
        <v>34.709999000000003</v>
      </c>
      <c r="J470" s="251">
        <v>2236.87</v>
      </c>
      <c r="K470" s="250">
        <v>34.709999000000003</v>
      </c>
      <c r="L470" s="251">
        <v>2236.87</v>
      </c>
      <c r="M470" s="252">
        <v>1.5517217808813211E-2</v>
      </c>
      <c r="N470" s="253">
        <v>82.84</v>
      </c>
      <c r="O470" s="250">
        <v>1.2854463232820865</v>
      </c>
      <c r="P470" s="253">
        <v>931.03306852879268</v>
      </c>
      <c r="Q470" s="289">
        <v>77.126779396925201</v>
      </c>
    </row>
    <row r="471" spans="1:17" ht="12.75" customHeight="1">
      <c r="A471" s="388"/>
      <c r="B471" s="363" t="s">
        <v>832</v>
      </c>
      <c r="C471" s="261" t="s">
        <v>816</v>
      </c>
      <c r="D471" s="93">
        <v>12</v>
      </c>
      <c r="E471" s="93">
        <v>1991</v>
      </c>
      <c r="F471" s="97">
        <v>16.492999999999999</v>
      </c>
      <c r="G471" s="97">
        <v>1.7264520000000001</v>
      </c>
      <c r="H471" s="97">
        <v>2</v>
      </c>
      <c r="I471" s="97">
        <v>12.766546999999999</v>
      </c>
      <c r="J471" s="94">
        <v>818.44</v>
      </c>
      <c r="K471" s="97">
        <v>12.766546999999999</v>
      </c>
      <c r="L471" s="94">
        <v>818.44</v>
      </c>
      <c r="M471" s="95">
        <v>1.5598635208445333E-2</v>
      </c>
      <c r="N471" s="96">
        <v>75.428000000000011</v>
      </c>
      <c r="O471" s="97">
        <v>1.1765738565026147</v>
      </c>
      <c r="P471" s="96">
        <v>935.91811250671992</v>
      </c>
      <c r="Q471" s="292">
        <v>70.594431390156885</v>
      </c>
    </row>
    <row r="472" spans="1:17" ht="12.75" customHeight="1">
      <c r="A472" s="388"/>
      <c r="B472" s="364" t="s">
        <v>476</v>
      </c>
      <c r="C472" s="54" t="s">
        <v>463</v>
      </c>
      <c r="D472" s="18">
        <v>60</v>
      </c>
      <c r="E472" s="18">
        <v>1984</v>
      </c>
      <c r="F472" s="55"/>
      <c r="G472" s="55">
        <v>4.3390000000000004</v>
      </c>
      <c r="H472" s="55">
        <v>9.6</v>
      </c>
      <c r="I472" s="55">
        <v>37.692999999999998</v>
      </c>
      <c r="J472" s="269">
        <v>2410.81</v>
      </c>
      <c r="K472" s="55">
        <f>I472</f>
        <v>37.692999999999998</v>
      </c>
      <c r="L472" s="269">
        <f>J472</f>
        <v>2410.81</v>
      </c>
      <c r="M472" s="264">
        <f>K472/L472</f>
        <v>1.5634994047643739E-2</v>
      </c>
      <c r="N472" s="265">
        <v>57.116</v>
      </c>
      <c r="O472" s="56">
        <f>M472*N472</f>
        <v>0.89300832002521979</v>
      </c>
      <c r="P472" s="266">
        <f>M472*60*1000</f>
        <v>938.09964285862429</v>
      </c>
      <c r="Q472" s="293">
        <f>P472*N472/1000</f>
        <v>53.580499201513184</v>
      </c>
    </row>
    <row r="473" spans="1:17" ht="12.75" customHeight="1">
      <c r="A473" s="388"/>
      <c r="B473" s="363" t="s">
        <v>798</v>
      </c>
      <c r="C473" s="261" t="s">
        <v>766</v>
      </c>
      <c r="D473" s="93">
        <v>35</v>
      </c>
      <c r="E473" s="93" t="s">
        <v>98</v>
      </c>
      <c r="F473" s="97">
        <v>48.796999999999997</v>
      </c>
      <c r="G473" s="97">
        <v>5.5701599999999996</v>
      </c>
      <c r="H473" s="97">
        <v>8.64</v>
      </c>
      <c r="I473" s="97">
        <v>34.586841999999997</v>
      </c>
      <c r="J473" s="94">
        <v>2212.0500000000002</v>
      </c>
      <c r="K473" s="97">
        <v>34.586841999999997</v>
      </c>
      <c r="L473" s="94">
        <v>2212.0500000000002</v>
      </c>
      <c r="M473" s="95">
        <v>1.5635651092877643E-2</v>
      </c>
      <c r="N473" s="96">
        <v>68.997</v>
      </c>
      <c r="O473" s="97">
        <v>1.0788130184552787</v>
      </c>
      <c r="P473" s="96">
        <v>938.13906557265864</v>
      </c>
      <c r="Q473" s="292">
        <v>64.728781107316721</v>
      </c>
    </row>
    <row r="474" spans="1:17" ht="12.75" customHeight="1">
      <c r="A474" s="388"/>
      <c r="B474" s="364" t="s">
        <v>476</v>
      </c>
      <c r="C474" s="54" t="s">
        <v>464</v>
      </c>
      <c r="D474" s="18">
        <v>45</v>
      </c>
      <c r="E474" s="18">
        <v>1990</v>
      </c>
      <c r="F474" s="55"/>
      <c r="G474" s="55">
        <v>3.8740000000000001</v>
      </c>
      <c r="H474" s="55">
        <v>7.2</v>
      </c>
      <c r="I474" s="55">
        <v>36.781999999999996</v>
      </c>
      <c r="J474" s="269">
        <v>2350.42</v>
      </c>
      <c r="K474" s="55">
        <f>I474</f>
        <v>36.781999999999996</v>
      </c>
      <c r="L474" s="269">
        <f>J474</f>
        <v>2350.42</v>
      </c>
      <c r="M474" s="264">
        <f>K474/L474</f>
        <v>1.5649118029969111E-2</v>
      </c>
      <c r="N474" s="265">
        <v>57.116</v>
      </c>
      <c r="O474" s="56">
        <f>M474*N474</f>
        <v>0.89381502539971569</v>
      </c>
      <c r="P474" s="266">
        <f>M474*60*1000</f>
        <v>938.94708179814666</v>
      </c>
      <c r="Q474" s="293">
        <f>P474*N474/1000</f>
        <v>53.628901523982947</v>
      </c>
    </row>
    <row r="475" spans="1:17" ht="12.75" customHeight="1">
      <c r="A475" s="388"/>
      <c r="B475" s="363" t="s">
        <v>902</v>
      </c>
      <c r="C475" s="248" t="s">
        <v>895</v>
      </c>
      <c r="D475" s="249">
        <v>22</v>
      </c>
      <c r="E475" s="249">
        <v>1991</v>
      </c>
      <c r="F475" s="250">
        <v>23.521999999999998</v>
      </c>
      <c r="G475" s="250">
        <v>1.734</v>
      </c>
      <c r="H475" s="250">
        <v>3.52</v>
      </c>
      <c r="I475" s="250">
        <v>18.268000000000001</v>
      </c>
      <c r="J475" s="251">
        <v>1164.8399999999999</v>
      </c>
      <c r="K475" s="250">
        <v>18.268000000000001</v>
      </c>
      <c r="L475" s="251">
        <v>1164.8399999999999</v>
      </c>
      <c r="M475" s="252">
        <v>1.5682840561793896E-2</v>
      </c>
      <c r="N475" s="253">
        <v>82.84</v>
      </c>
      <c r="O475" s="250">
        <v>1.2991665121390064</v>
      </c>
      <c r="P475" s="253">
        <v>940.97043370763379</v>
      </c>
      <c r="Q475" s="289">
        <v>77.949990728340381</v>
      </c>
    </row>
    <row r="476" spans="1:17" ht="12.75" customHeight="1">
      <c r="A476" s="388"/>
      <c r="B476" s="364" t="s">
        <v>476</v>
      </c>
      <c r="C476" s="54" t="s">
        <v>465</v>
      </c>
      <c r="D476" s="18">
        <v>40</v>
      </c>
      <c r="E476" s="18">
        <v>1989</v>
      </c>
      <c r="F476" s="55"/>
      <c r="G476" s="55">
        <v>4.7380000000000004</v>
      </c>
      <c r="H476" s="55">
        <v>6.4</v>
      </c>
      <c r="I476" s="55">
        <v>35.561999999999998</v>
      </c>
      <c r="J476" s="269">
        <v>2266.8200000000002</v>
      </c>
      <c r="K476" s="55">
        <f>I476</f>
        <v>35.561999999999998</v>
      </c>
      <c r="L476" s="269">
        <f>J476</f>
        <v>2266.8200000000002</v>
      </c>
      <c r="M476" s="264">
        <f>K476/L476</f>
        <v>1.5688056396184962E-2</v>
      </c>
      <c r="N476" s="265">
        <v>57.116</v>
      </c>
      <c r="O476" s="56">
        <f>M476*N476</f>
        <v>0.89603902912450029</v>
      </c>
      <c r="P476" s="266">
        <f>M476*60*1000</f>
        <v>941.28338377109776</v>
      </c>
      <c r="Q476" s="293">
        <f>P476*N476/1000</f>
        <v>53.762341747470018</v>
      </c>
    </row>
    <row r="477" spans="1:17" ht="12.75" customHeight="1">
      <c r="A477" s="388"/>
      <c r="B477" s="363" t="s">
        <v>878</v>
      </c>
      <c r="C477" s="248" t="s">
        <v>864</v>
      </c>
      <c r="D477" s="249">
        <v>37</v>
      </c>
      <c r="E477" s="249">
        <v>1987</v>
      </c>
      <c r="F477" s="250">
        <v>35.817999999999998</v>
      </c>
      <c r="G477" s="250">
        <v>2.2021099999999998</v>
      </c>
      <c r="H477" s="250">
        <v>4.84</v>
      </c>
      <c r="I477" s="250">
        <v>28.775888999999999</v>
      </c>
      <c r="J477" s="251">
        <v>1832.06</v>
      </c>
      <c r="K477" s="250">
        <v>28.775888999999999</v>
      </c>
      <c r="L477" s="251">
        <v>1832.06</v>
      </c>
      <c r="M477" s="252">
        <v>1.5706848574828337E-2</v>
      </c>
      <c r="N477" s="253">
        <v>84.039000000000001</v>
      </c>
      <c r="O477" s="250">
        <v>1.3199878473799986</v>
      </c>
      <c r="P477" s="253">
        <v>942.41091448970019</v>
      </c>
      <c r="Q477" s="289">
        <v>79.199270842799919</v>
      </c>
    </row>
    <row r="478" spans="1:17" ht="12.75" customHeight="1">
      <c r="A478" s="388"/>
      <c r="B478" s="363" t="s">
        <v>266</v>
      </c>
      <c r="C478" s="54" t="s">
        <v>242</v>
      </c>
      <c r="D478" s="19">
        <v>10</v>
      </c>
      <c r="E478" s="19">
        <v>1997</v>
      </c>
      <c r="F478" s="47">
        <f>SUM(G478:I478)</f>
        <v>12.929</v>
      </c>
      <c r="G478" s="47">
        <v>0</v>
      </c>
      <c r="H478" s="47">
        <v>0</v>
      </c>
      <c r="I478" s="47">
        <v>12.929</v>
      </c>
      <c r="J478" s="263">
        <v>822.7</v>
      </c>
      <c r="K478" s="47">
        <v>12.929</v>
      </c>
      <c r="L478" s="263">
        <v>822.7</v>
      </c>
      <c r="M478" s="267">
        <f>K478/L478</f>
        <v>1.5715327579919777E-2</v>
      </c>
      <c r="N478" s="268">
        <v>73.599999999999994</v>
      </c>
      <c r="O478" s="47">
        <f>M478*N478</f>
        <v>1.1566481098820955</v>
      </c>
      <c r="P478" s="268">
        <f>M478*60*1000</f>
        <v>942.9196547951866</v>
      </c>
      <c r="Q478" s="294">
        <f>P478*N478/1000</f>
        <v>69.398886592925734</v>
      </c>
    </row>
    <row r="479" spans="1:17" ht="12.75" customHeight="1">
      <c r="A479" s="388"/>
      <c r="B479" s="363" t="s">
        <v>902</v>
      </c>
      <c r="C479" s="248" t="s">
        <v>896</v>
      </c>
      <c r="D479" s="249">
        <v>22</v>
      </c>
      <c r="E479" s="249">
        <v>1992</v>
      </c>
      <c r="F479" s="250">
        <v>24.021999999999998</v>
      </c>
      <c r="G479" s="250">
        <v>2.2656239999999999</v>
      </c>
      <c r="H479" s="250">
        <v>3.52</v>
      </c>
      <c r="I479" s="250">
        <v>18.236374999999999</v>
      </c>
      <c r="J479" s="251">
        <v>1158.3800000000001</v>
      </c>
      <c r="K479" s="250">
        <v>18.236374999999999</v>
      </c>
      <c r="L479" s="251">
        <v>1158.3800000000001</v>
      </c>
      <c r="M479" s="252">
        <v>1.5742998843212071E-2</v>
      </c>
      <c r="N479" s="253">
        <v>82.84</v>
      </c>
      <c r="O479" s="250">
        <v>1.3041500241716879</v>
      </c>
      <c r="P479" s="253">
        <v>944.57993059272428</v>
      </c>
      <c r="Q479" s="289">
        <v>78.249001450301279</v>
      </c>
    </row>
    <row r="480" spans="1:17" ht="12.75" customHeight="1">
      <c r="A480" s="388"/>
      <c r="B480" s="363" t="s">
        <v>266</v>
      </c>
      <c r="C480" s="20" t="s">
        <v>241</v>
      </c>
      <c r="D480" s="19">
        <v>75</v>
      </c>
      <c r="E480" s="19">
        <v>1990</v>
      </c>
      <c r="F480" s="47">
        <f>SUM(G480:I480)</f>
        <v>71.87</v>
      </c>
      <c r="G480" s="47">
        <v>5.3550000000000004</v>
      </c>
      <c r="H480" s="47">
        <v>10.94</v>
      </c>
      <c r="I480" s="47">
        <v>55.575000000000003</v>
      </c>
      <c r="J480" s="263">
        <v>3527.11</v>
      </c>
      <c r="K480" s="47">
        <v>55.575000000000003</v>
      </c>
      <c r="L480" s="263">
        <v>3527.11</v>
      </c>
      <c r="M480" s="267">
        <f>K480/L480</f>
        <v>1.5756525880962033E-2</v>
      </c>
      <c r="N480" s="268">
        <v>73.599999999999994</v>
      </c>
      <c r="O480" s="47">
        <f>M480*N480</f>
        <v>1.1596803048388056</v>
      </c>
      <c r="P480" s="268">
        <f>M480*60*1000</f>
        <v>945.39155285772188</v>
      </c>
      <c r="Q480" s="294">
        <f>P480*N480/1000</f>
        <v>69.580818290328324</v>
      </c>
    </row>
    <row r="481" spans="1:17" ht="12.75" customHeight="1">
      <c r="A481" s="388"/>
      <c r="B481" s="363" t="s">
        <v>798</v>
      </c>
      <c r="C481" s="261" t="s">
        <v>771</v>
      </c>
      <c r="D481" s="93">
        <v>60</v>
      </c>
      <c r="E481" s="93">
        <v>1985</v>
      </c>
      <c r="F481" s="97">
        <v>68.268000000000001</v>
      </c>
      <c r="G481" s="97">
        <v>9.3719370000000009</v>
      </c>
      <c r="H481" s="97">
        <v>9.52</v>
      </c>
      <c r="I481" s="97">
        <v>49.376055000000001</v>
      </c>
      <c r="J481" s="94">
        <v>3133.55</v>
      </c>
      <c r="K481" s="97">
        <v>49.376055000000001</v>
      </c>
      <c r="L481" s="94">
        <v>3133.55</v>
      </c>
      <c r="M481" s="95">
        <v>1.5757225830128768E-2</v>
      </c>
      <c r="N481" s="96">
        <v>68.997</v>
      </c>
      <c r="O481" s="97">
        <v>1.0872013106013945</v>
      </c>
      <c r="P481" s="96">
        <v>945.43354980772608</v>
      </c>
      <c r="Q481" s="292">
        <v>65.232078636083685</v>
      </c>
    </row>
    <row r="482" spans="1:17" ht="12.75" customHeight="1">
      <c r="A482" s="388"/>
      <c r="B482" s="364" t="s">
        <v>154</v>
      </c>
      <c r="C482" s="54" t="s">
        <v>146</v>
      </c>
      <c r="D482" s="18">
        <v>12</v>
      </c>
      <c r="E482" s="18" t="s">
        <v>139</v>
      </c>
      <c r="F482" s="55">
        <v>13.6</v>
      </c>
      <c r="G482" s="55">
        <v>0.67900000000000005</v>
      </c>
      <c r="H482" s="55">
        <v>1.92</v>
      </c>
      <c r="I482" s="55">
        <v>11.000999999999999</v>
      </c>
      <c r="J482" s="269"/>
      <c r="K482" s="55">
        <v>11.000999999999999</v>
      </c>
      <c r="L482" s="269">
        <v>696.86</v>
      </c>
      <c r="M482" s="264">
        <f>K482/L482</f>
        <v>1.5786528140516027E-2</v>
      </c>
      <c r="N482" s="265">
        <v>61.04</v>
      </c>
      <c r="O482" s="56">
        <f>M482*N482</f>
        <v>0.96360967769709827</v>
      </c>
      <c r="P482" s="266">
        <f>M482*60*1000</f>
        <v>947.19168843096156</v>
      </c>
      <c r="Q482" s="293">
        <f>P482*N482/1000</f>
        <v>57.816580661825896</v>
      </c>
    </row>
    <row r="483" spans="1:17" ht="12.75" customHeight="1">
      <c r="A483" s="388"/>
      <c r="B483" s="363" t="s">
        <v>958</v>
      </c>
      <c r="C483" s="254" t="s">
        <v>941</v>
      </c>
      <c r="D483" s="67">
        <v>10</v>
      </c>
      <c r="E483" s="67">
        <v>1977</v>
      </c>
      <c r="F483" s="51">
        <v>11.427099999999999</v>
      </c>
      <c r="G483" s="51">
        <v>0.66300000000000003</v>
      </c>
      <c r="H483" s="51">
        <v>1.6</v>
      </c>
      <c r="I483" s="51">
        <v>9.1641010000000005</v>
      </c>
      <c r="J483" s="255">
        <v>580.30999999999995</v>
      </c>
      <c r="K483" s="51">
        <v>9.1641010000000005</v>
      </c>
      <c r="L483" s="255">
        <v>580.30999999999995</v>
      </c>
      <c r="M483" s="256">
        <v>1.5791733728524413E-2</v>
      </c>
      <c r="N483" s="257">
        <v>61.040000000000006</v>
      </c>
      <c r="O483" s="51">
        <v>0.96392742678913024</v>
      </c>
      <c r="P483" s="257">
        <v>947.50402371146481</v>
      </c>
      <c r="Q483" s="290">
        <v>57.835645607347821</v>
      </c>
    </row>
    <row r="484" spans="1:17" ht="12.75" customHeight="1">
      <c r="A484" s="388"/>
      <c r="B484" s="363" t="s">
        <v>83</v>
      </c>
      <c r="C484" s="54" t="s">
        <v>66</v>
      </c>
      <c r="D484" s="18">
        <v>22</v>
      </c>
      <c r="E484" s="18">
        <v>1985</v>
      </c>
      <c r="F484" s="55">
        <f>+G484+H484+I484</f>
        <v>24.431999999999999</v>
      </c>
      <c r="G484" s="55">
        <v>2.8952019999999998</v>
      </c>
      <c r="H484" s="55">
        <v>3.74</v>
      </c>
      <c r="I484" s="55">
        <v>17.796797999999999</v>
      </c>
      <c r="J484" s="269">
        <v>1124.8</v>
      </c>
      <c r="K484" s="55">
        <f>+I484</f>
        <v>17.796797999999999</v>
      </c>
      <c r="L484" s="269">
        <v>1124.8</v>
      </c>
      <c r="M484" s="264">
        <f>K484/L484</f>
        <v>1.5822188833570412E-2</v>
      </c>
      <c r="N484" s="265">
        <v>90.6</v>
      </c>
      <c r="O484" s="56">
        <f>M484*N484</f>
        <v>1.4334903083214792</v>
      </c>
      <c r="P484" s="266">
        <f>M484*60*1000</f>
        <v>949.3313300142247</v>
      </c>
      <c r="Q484" s="293">
        <f>P484*N484/1000</f>
        <v>86.009418499288742</v>
      </c>
    </row>
    <row r="485" spans="1:17" ht="12.75" customHeight="1">
      <c r="A485" s="388"/>
      <c r="B485" s="363" t="s">
        <v>82</v>
      </c>
      <c r="C485" s="54" t="s">
        <v>38</v>
      </c>
      <c r="D485" s="18">
        <v>20</v>
      </c>
      <c r="E485" s="18" t="s">
        <v>33</v>
      </c>
      <c r="F485" s="55">
        <f>+G485+H485+I485</f>
        <v>17.399999999999999</v>
      </c>
      <c r="G485" s="55">
        <v>0</v>
      </c>
      <c r="H485" s="55">
        <v>0</v>
      </c>
      <c r="I485" s="55">
        <v>17.399999999999999</v>
      </c>
      <c r="J485" s="269">
        <v>1098.97</v>
      </c>
      <c r="K485" s="55">
        <v>17.399999999999999</v>
      </c>
      <c r="L485" s="269">
        <v>1098.97</v>
      </c>
      <c r="M485" s="264">
        <f>K485/L485</f>
        <v>1.5833007270444142E-2</v>
      </c>
      <c r="N485" s="265">
        <v>60.494999999999997</v>
      </c>
      <c r="O485" s="56">
        <f>M485*N485</f>
        <v>0.95781777482551833</v>
      </c>
      <c r="P485" s="266">
        <f>M485*60*1000</f>
        <v>949.98043622664852</v>
      </c>
      <c r="Q485" s="293">
        <f>P485*N485/1000</f>
        <v>57.469066489531102</v>
      </c>
    </row>
    <row r="486" spans="1:17" ht="12.75" customHeight="1">
      <c r="A486" s="388"/>
      <c r="B486" s="363" t="s">
        <v>902</v>
      </c>
      <c r="C486" s="248" t="s">
        <v>897</v>
      </c>
      <c r="D486" s="249">
        <v>40</v>
      </c>
      <c r="E486" s="249">
        <v>1973</v>
      </c>
      <c r="F486" s="250">
        <v>45.024000000000001</v>
      </c>
      <c r="G486" s="250">
        <v>3.0089999999999999</v>
      </c>
      <c r="H486" s="250">
        <v>6.4</v>
      </c>
      <c r="I486" s="250">
        <v>35.615000000000002</v>
      </c>
      <c r="J486" s="251">
        <v>2247.54</v>
      </c>
      <c r="K486" s="250">
        <v>35.615000000000002</v>
      </c>
      <c r="L486" s="251">
        <v>2247.54</v>
      </c>
      <c r="M486" s="252">
        <v>1.584621408295292E-2</v>
      </c>
      <c r="N486" s="253">
        <v>82.84</v>
      </c>
      <c r="O486" s="250">
        <v>1.31270037463182</v>
      </c>
      <c r="P486" s="253">
        <v>950.77284497717517</v>
      </c>
      <c r="Q486" s="289">
        <v>78.762022477909198</v>
      </c>
    </row>
    <row r="487" spans="1:17" ht="12.75" customHeight="1">
      <c r="A487" s="388"/>
      <c r="B487" s="363" t="s">
        <v>542</v>
      </c>
      <c r="C487" s="52" t="s">
        <v>552</v>
      </c>
      <c r="D487" s="19">
        <v>45</v>
      </c>
      <c r="E487" s="19">
        <v>1980</v>
      </c>
      <c r="F487" s="55">
        <v>48.398000000000003</v>
      </c>
      <c r="G487" s="55">
        <v>4.76</v>
      </c>
      <c r="H487" s="55">
        <v>7.2009999999999996</v>
      </c>
      <c r="I487" s="55">
        <v>36.436999999999998</v>
      </c>
      <c r="J487" s="263">
        <v>2298</v>
      </c>
      <c r="K487" s="55">
        <v>36.436999999999998</v>
      </c>
      <c r="L487" s="263">
        <v>2298</v>
      </c>
      <c r="M487" s="264">
        <f t="shared" ref="M487:M493" si="56">K487/L487</f>
        <v>1.5855961705831156E-2</v>
      </c>
      <c r="N487" s="265">
        <v>73.248000000000005</v>
      </c>
      <c r="O487" s="56">
        <f t="shared" ref="O487:O493" si="57">M487*N487</f>
        <v>1.1614174830287205</v>
      </c>
      <c r="P487" s="266">
        <f>M487*60*1000</f>
        <v>951.35770234986933</v>
      </c>
      <c r="Q487" s="293">
        <f>P487*N487/1000</f>
        <v>69.685048981723227</v>
      </c>
    </row>
    <row r="488" spans="1:17" ht="12.75" customHeight="1">
      <c r="A488" s="388"/>
      <c r="B488" s="364" t="s">
        <v>349</v>
      </c>
      <c r="C488" s="57" t="s">
        <v>376</v>
      </c>
      <c r="D488" s="58">
        <v>107</v>
      </c>
      <c r="E488" s="59" t="s">
        <v>98</v>
      </c>
      <c r="F488" s="270">
        <v>65.569999999999993</v>
      </c>
      <c r="G488" s="270">
        <v>6.49</v>
      </c>
      <c r="H488" s="270">
        <v>17.28</v>
      </c>
      <c r="I488" s="270">
        <v>41.8</v>
      </c>
      <c r="J488" s="271">
        <v>2632.02</v>
      </c>
      <c r="K488" s="270">
        <v>41.46</v>
      </c>
      <c r="L488" s="271">
        <v>2611.6799999999998</v>
      </c>
      <c r="M488" s="264">
        <f t="shared" si="56"/>
        <v>1.5874839183973536E-2</v>
      </c>
      <c r="N488" s="272">
        <v>58.9</v>
      </c>
      <c r="O488" s="56">
        <f t="shared" si="57"/>
        <v>0.93502802793604123</v>
      </c>
      <c r="P488" s="266">
        <f>M488*60*1000</f>
        <v>952.4903510384122</v>
      </c>
      <c r="Q488" s="293">
        <f>P488*N488/1000</f>
        <v>56.101681676162478</v>
      </c>
    </row>
    <row r="489" spans="1:17" ht="12.75" customHeight="1">
      <c r="A489" s="388"/>
      <c r="B489" s="363" t="s">
        <v>542</v>
      </c>
      <c r="C489" s="52" t="s">
        <v>548</v>
      </c>
      <c r="D489" s="19">
        <v>30</v>
      </c>
      <c r="E489" s="19">
        <v>1993</v>
      </c>
      <c r="F489" s="55">
        <v>33.281999999999996</v>
      </c>
      <c r="G489" s="55">
        <v>2.8330000000000002</v>
      </c>
      <c r="H489" s="55">
        <v>4.8010000000000002</v>
      </c>
      <c r="I489" s="55">
        <v>25.648</v>
      </c>
      <c r="J489" s="263">
        <v>1614.9</v>
      </c>
      <c r="K489" s="55">
        <v>25.648</v>
      </c>
      <c r="L489" s="263">
        <v>1614.9</v>
      </c>
      <c r="M489" s="264">
        <f t="shared" si="56"/>
        <v>1.588209796272215E-2</v>
      </c>
      <c r="N489" s="265">
        <v>73.248000000000005</v>
      </c>
      <c r="O489" s="56">
        <f t="shared" si="57"/>
        <v>1.1633319115734722</v>
      </c>
      <c r="P489" s="266">
        <f>M489*60*1000</f>
        <v>952.92587776332891</v>
      </c>
      <c r="Q489" s="293">
        <f>P489*N489/1000</f>
        <v>69.799914694408315</v>
      </c>
    </row>
    <row r="490" spans="1:17" ht="12.75" customHeight="1">
      <c r="A490" s="388"/>
      <c r="B490" s="363" t="s">
        <v>83</v>
      </c>
      <c r="C490" s="54" t="s">
        <v>68</v>
      </c>
      <c r="D490" s="18">
        <v>20</v>
      </c>
      <c r="E490" s="18">
        <v>1987</v>
      </c>
      <c r="F490" s="55">
        <f>+G490+H490+I490</f>
        <v>22.280002</v>
      </c>
      <c r="G490" s="55">
        <v>1.686059</v>
      </c>
      <c r="H490" s="55">
        <v>3.4</v>
      </c>
      <c r="I490" s="55">
        <v>17.193943000000001</v>
      </c>
      <c r="J490" s="269">
        <v>1081.5999999999999</v>
      </c>
      <c r="K490" s="55">
        <f>+I490</f>
        <v>17.193943000000001</v>
      </c>
      <c r="L490" s="269">
        <v>1081.5999999999999</v>
      </c>
      <c r="M490" s="264">
        <f t="shared" si="56"/>
        <v>1.5896766826923078E-2</v>
      </c>
      <c r="N490" s="265">
        <v>90.6</v>
      </c>
      <c r="O490" s="56">
        <f t="shared" si="57"/>
        <v>1.4402470745192308</v>
      </c>
      <c r="P490" s="266">
        <f>M490*60*1000</f>
        <v>953.8060096153846</v>
      </c>
      <c r="Q490" s="293">
        <f>P490*N490/1000</f>
        <v>86.41482447115385</v>
      </c>
    </row>
    <row r="491" spans="1:17" ht="12.75" customHeight="1">
      <c r="A491" s="388"/>
      <c r="B491" s="363" t="s">
        <v>435</v>
      </c>
      <c r="C491" s="20" t="s">
        <v>409</v>
      </c>
      <c r="D491" s="19">
        <v>45</v>
      </c>
      <c r="E491" s="19">
        <v>1995</v>
      </c>
      <c r="F491" s="47">
        <v>56.34</v>
      </c>
      <c r="G491" s="277">
        <v>4.1032500000000001</v>
      </c>
      <c r="H491" s="47">
        <v>7.04</v>
      </c>
      <c r="I491" s="47">
        <v>45.196750000000002</v>
      </c>
      <c r="J491" s="263">
        <v>2837.16</v>
      </c>
      <c r="K491" s="47">
        <v>45.196750000000002</v>
      </c>
      <c r="L491" s="263">
        <v>2837.16</v>
      </c>
      <c r="M491" s="267">
        <f t="shared" si="56"/>
        <v>1.5930278870419718E-2</v>
      </c>
      <c r="N491" s="268">
        <v>61.366999999999997</v>
      </c>
      <c r="O491" s="47">
        <f t="shared" si="57"/>
        <v>0.97759342344104683</v>
      </c>
      <c r="P491" s="268">
        <f>M491*1000*60</f>
        <v>955.81673222518305</v>
      </c>
      <c r="Q491" s="294">
        <f>O491*60</f>
        <v>58.655605406462811</v>
      </c>
    </row>
    <row r="492" spans="1:17" ht="12.75" customHeight="1">
      <c r="A492" s="388"/>
      <c r="B492" s="364" t="s">
        <v>154</v>
      </c>
      <c r="C492" s="54" t="s">
        <v>147</v>
      </c>
      <c r="D492" s="18">
        <v>20</v>
      </c>
      <c r="E492" s="18" t="s">
        <v>139</v>
      </c>
      <c r="F492" s="55">
        <v>23.56</v>
      </c>
      <c r="G492" s="55">
        <v>3.0491000000000001</v>
      </c>
      <c r="H492" s="55">
        <v>3.2</v>
      </c>
      <c r="I492" s="55">
        <v>17.311</v>
      </c>
      <c r="J492" s="269"/>
      <c r="K492" s="55">
        <v>17.311</v>
      </c>
      <c r="L492" s="269">
        <v>1084.6500000000001</v>
      </c>
      <c r="M492" s="264">
        <f t="shared" si="56"/>
        <v>1.5959987092610518E-2</v>
      </c>
      <c r="N492" s="265">
        <v>61.04</v>
      </c>
      <c r="O492" s="56">
        <f t="shared" si="57"/>
        <v>0.97419761213294598</v>
      </c>
      <c r="P492" s="266">
        <f>M492*60*1000</f>
        <v>957.59922555663115</v>
      </c>
      <c r="Q492" s="293">
        <f>P492*N492/1000</f>
        <v>58.451856727976768</v>
      </c>
    </row>
    <row r="493" spans="1:17" ht="12.75" customHeight="1">
      <c r="A493" s="388"/>
      <c r="B493" s="363" t="s">
        <v>236</v>
      </c>
      <c r="C493" s="54" t="s">
        <v>214</v>
      </c>
      <c r="D493" s="18">
        <v>100</v>
      </c>
      <c r="E493" s="18">
        <v>1987</v>
      </c>
      <c r="F493" s="55">
        <v>87.295599999999993</v>
      </c>
      <c r="G493" s="55">
        <v>14.188499999999999</v>
      </c>
      <c r="H493" s="55">
        <v>10</v>
      </c>
      <c r="I493" s="55">
        <f>F493-G493-H493</f>
        <v>63.107099999999988</v>
      </c>
      <c r="J493" s="269">
        <v>3950.38</v>
      </c>
      <c r="K493" s="55">
        <f>I493</f>
        <v>63.107099999999988</v>
      </c>
      <c r="L493" s="269">
        <f>J493</f>
        <v>3950.38</v>
      </c>
      <c r="M493" s="264">
        <f t="shared" si="56"/>
        <v>1.5974944182584962E-2</v>
      </c>
      <c r="N493" s="265">
        <v>56.4</v>
      </c>
      <c r="O493" s="56">
        <f t="shared" si="57"/>
        <v>0.90098685189779182</v>
      </c>
      <c r="P493" s="266">
        <f>M493*60*1000</f>
        <v>958.49665095509772</v>
      </c>
      <c r="Q493" s="293">
        <f>P493*N493/1000</f>
        <v>54.059211113867512</v>
      </c>
    </row>
    <row r="494" spans="1:17" ht="12.75" customHeight="1">
      <c r="A494" s="388"/>
      <c r="B494" s="363" t="s">
        <v>857</v>
      </c>
      <c r="C494" s="261" t="s">
        <v>854</v>
      </c>
      <c r="D494" s="93">
        <v>20</v>
      </c>
      <c r="E494" s="93">
        <v>1985</v>
      </c>
      <c r="F494" s="97">
        <v>22.718</v>
      </c>
      <c r="G494" s="97">
        <v>1.8964799999999999</v>
      </c>
      <c r="H494" s="97">
        <v>3.2</v>
      </c>
      <c r="I494" s="97">
        <v>17.621521999999999</v>
      </c>
      <c r="J494" s="94">
        <v>1099.8</v>
      </c>
      <c r="K494" s="97">
        <v>17.621521999999999</v>
      </c>
      <c r="L494" s="94">
        <v>1099.8</v>
      </c>
      <c r="M494" s="95">
        <v>1.6022478632478632E-2</v>
      </c>
      <c r="N494" s="96">
        <v>78.588999999999999</v>
      </c>
      <c r="O494" s="97">
        <v>1.2591905732478632</v>
      </c>
      <c r="P494" s="96">
        <v>961.34871794871788</v>
      </c>
      <c r="Q494" s="292">
        <v>75.551434394871791</v>
      </c>
    </row>
    <row r="495" spans="1:17" ht="12.75" customHeight="1">
      <c r="A495" s="388"/>
      <c r="B495" s="363" t="s">
        <v>798</v>
      </c>
      <c r="C495" s="261" t="s">
        <v>772</v>
      </c>
      <c r="D495" s="93">
        <v>88</v>
      </c>
      <c r="E495" s="93">
        <v>1986</v>
      </c>
      <c r="F495" s="97">
        <v>117.215</v>
      </c>
      <c r="G495" s="97">
        <v>14.363104999999999</v>
      </c>
      <c r="H495" s="97">
        <v>19.52</v>
      </c>
      <c r="I495" s="97">
        <v>83.331891999999996</v>
      </c>
      <c r="J495" s="94">
        <v>5195.53</v>
      </c>
      <c r="K495" s="97">
        <v>83.331891999999996</v>
      </c>
      <c r="L495" s="94">
        <v>5195.53</v>
      </c>
      <c r="M495" s="95">
        <v>1.6039151347408253E-2</v>
      </c>
      <c r="N495" s="96">
        <v>68.997</v>
      </c>
      <c r="O495" s="97">
        <v>1.1066533255171271</v>
      </c>
      <c r="P495" s="96">
        <v>962.34908084449523</v>
      </c>
      <c r="Q495" s="292">
        <v>66.399199531027634</v>
      </c>
    </row>
    <row r="496" spans="1:17" ht="12.75" customHeight="1">
      <c r="A496" s="388"/>
      <c r="B496" s="363" t="s">
        <v>798</v>
      </c>
      <c r="C496" s="261" t="s">
        <v>767</v>
      </c>
      <c r="D496" s="93">
        <v>72</v>
      </c>
      <c r="E496" s="93">
        <v>1989</v>
      </c>
      <c r="F496" s="97">
        <v>94.688000000000002</v>
      </c>
      <c r="G496" s="97">
        <v>10.061567</v>
      </c>
      <c r="H496" s="97">
        <v>17.28</v>
      </c>
      <c r="I496" s="97">
        <v>67.346428000000003</v>
      </c>
      <c r="J496" s="94">
        <v>4195.87</v>
      </c>
      <c r="K496" s="97">
        <v>67.346428000000003</v>
      </c>
      <c r="L496" s="94">
        <v>4195.87</v>
      </c>
      <c r="M496" s="95">
        <v>1.6050646945687069E-2</v>
      </c>
      <c r="N496" s="96">
        <v>68.997</v>
      </c>
      <c r="O496" s="97">
        <v>1.1074464873115706</v>
      </c>
      <c r="P496" s="96">
        <v>963.0388167412242</v>
      </c>
      <c r="Q496" s="292">
        <v>66.446789238694237</v>
      </c>
    </row>
    <row r="497" spans="1:17" ht="12.75" customHeight="1">
      <c r="A497" s="388"/>
      <c r="B497" s="363" t="s">
        <v>832</v>
      </c>
      <c r="C497" s="261" t="s">
        <v>817</v>
      </c>
      <c r="D497" s="93">
        <v>9</v>
      </c>
      <c r="E497" s="93">
        <v>1986</v>
      </c>
      <c r="F497" s="97">
        <v>10.334</v>
      </c>
      <c r="G497" s="97">
        <v>0.41845500000000002</v>
      </c>
      <c r="H497" s="97">
        <v>1.28</v>
      </c>
      <c r="I497" s="97">
        <v>8.6355450000000005</v>
      </c>
      <c r="J497" s="94">
        <v>536.30999999999995</v>
      </c>
      <c r="K497" s="97">
        <v>8.6355450000000005</v>
      </c>
      <c r="L497" s="94">
        <v>536.30999999999995</v>
      </c>
      <c r="M497" s="95">
        <v>1.6101778821949995E-2</v>
      </c>
      <c r="N497" s="96">
        <v>75.428000000000011</v>
      </c>
      <c r="O497" s="97">
        <v>1.2145249729820444</v>
      </c>
      <c r="P497" s="96">
        <v>966.10672931699969</v>
      </c>
      <c r="Q497" s="292">
        <v>72.871498378922666</v>
      </c>
    </row>
    <row r="498" spans="1:17" ht="12.75" customHeight="1">
      <c r="A498" s="388"/>
      <c r="B498" s="363" t="s">
        <v>857</v>
      </c>
      <c r="C498" s="261" t="s">
        <v>855</v>
      </c>
      <c r="D498" s="93">
        <v>20</v>
      </c>
      <c r="E498" s="93">
        <v>1985</v>
      </c>
      <c r="F498" s="97">
        <v>22.591000000000001</v>
      </c>
      <c r="G498" s="97">
        <v>2.5404930000000001</v>
      </c>
      <c r="H498" s="97">
        <v>3.2</v>
      </c>
      <c r="I498" s="97">
        <v>16.850505999999999</v>
      </c>
      <c r="J498" s="94">
        <v>1045.6199999999999</v>
      </c>
      <c r="K498" s="97">
        <v>16.850505999999999</v>
      </c>
      <c r="L498" s="94">
        <v>1045.6199999999999</v>
      </c>
      <c r="M498" s="95">
        <v>1.6115324879019146E-2</v>
      </c>
      <c r="N498" s="96">
        <v>78.588999999999999</v>
      </c>
      <c r="O498" s="97">
        <v>1.2664872669172356</v>
      </c>
      <c r="P498" s="96">
        <v>966.9194927411487</v>
      </c>
      <c r="Q498" s="292">
        <v>75.989236015034137</v>
      </c>
    </row>
    <row r="499" spans="1:17" ht="12.75" customHeight="1">
      <c r="A499" s="388"/>
      <c r="B499" s="363" t="s">
        <v>701</v>
      </c>
      <c r="C499" s="62" t="s">
        <v>681</v>
      </c>
      <c r="D499" s="63">
        <v>11</v>
      </c>
      <c r="E499" s="63" t="s">
        <v>98</v>
      </c>
      <c r="F499" s="64">
        <f>G499+H499+I499</f>
        <v>11.33</v>
      </c>
      <c r="G499" s="64">
        <v>0.73680000000000001</v>
      </c>
      <c r="H499" s="64">
        <v>1.6</v>
      </c>
      <c r="I499" s="64">
        <v>8.9931999999999999</v>
      </c>
      <c r="J499" s="278">
        <v>554.16999999999996</v>
      </c>
      <c r="K499" s="64">
        <f>I499</f>
        <v>8.9931999999999999</v>
      </c>
      <c r="L499" s="278">
        <f>J499</f>
        <v>554.16999999999996</v>
      </c>
      <c r="M499" s="279">
        <f>K499/L499</f>
        <v>1.6228233213634806E-2</v>
      </c>
      <c r="N499" s="280">
        <v>48.2</v>
      </c>
      <c r="O499" s="65">
        <f>M499*N499</f>
        <v>0.78220084089719766</v>
      </c>
      <c r="P499" s="281">
        <f>M499*60*1000</f>
        <v>973.6939928180883</v>
      </c>
      <c r="Q499" s="295">
        <f>P499*N499/1000</f>
        <v>46.932050453831856</v>
      </c>
    </row>
    <row r="500" spans="1:17" ht="12.75" customHeight="1">
      <c r="A500" s="388"/>
      <c r="B500" s="363" t="s">
        <v>857</v>
      </c>
      <c r="C500" s="261" t="s">
        <v>856</v>
      </c>
      <c r="D500" s="93">
        <v>20</v>
      </c>
      <c r="E500" s="93">
        <v>1986</v>
      </c>
      <c r="F500" s="97">
        <v>23.4512</v>
      </c>
      <c r="G500" s="97">
        <v>2.419063</v>
      </c>
      <c r="H500" s="97">
        <v>3.2</v>
      </c>
      <c r="I500" s="97">
        <v>17.832138</v>
      </c>
      <c r="J500" s="94">
        <v>1094.49</v>
      </c>
      <c r="K500" s="97">
        <v>17.832138</v>
      </c>
      <c r="L500" s="94">
        <v>1094.49</v>
      </c>
      <c r="M500" s="95">
        <v>1.6292645889866512E-2</v>
      </c>
      <c r="N500" s="96">
        <v>78.588999999999999</v>
      </c>
      <c r="O500" s="97">
        <v>1.2804227478387193</v>
      </c>
      <c r="P500" s="96">
        <v>977.55875339199076</v>
      </c>
      <c r="Q500" s="292">
        <v>76.825364870323156</v>
      </c>
    </row>
    <row r="501" spans="1:17" ht="12.75" customHeight="1">
      <c r="A501" s="388"/>
      <c r="B501" s="363" t="s">
        <v>83</v>
      </c>
      <c r="C501" s="54" t="s">
        <v>65</v>
      </c>
      <c r="D501" s="18">
        <v>44</v>
      </c>
      <c r="E501" s="18">
        <v>1966</v>
      </c>
      <c r="F501" s="55">
        <f>+G501+H501+I501</f>
        <v>39.446007999999999</v>
      </c>
      <c r="G501" s="55">
        <v>2.2532519999999998</v>
      </c>
      <c r="H501" s="55">
        <v>7.04</v>
      </c>
      <c r="I501" s="55">
        <v>30.152756</v>
      </c>
      <c r="J501" s="269">
        <v>1845.5</v>
      </c>
      <c r="K501" s="55">
        <f>+I501</f>
        <v>30.152756</v>
      </c>
      <c r="L501" s="269">
        <v>1845.5</v>
      </c>
      <c r="M501" s="264">
        <f>K501/L501</f>
        <v>1.6338529395827688E-2</v>
      </c>
      <c r="N501" s="265">
        <v>90.6</v>
      </c>
      <c r="O501" s="56">
        <f>M501*N501</f>
        <v>1.4802707632619885</v>
      </c>
      <c r="P501" s="266">
        <f>M501*60*1000</f>
        <v>980.31176374966117</v>
      </c>
      <c r="Q501" s="293">
        <f>P501*N501/1000</f>
        <v>88.816245795719297</v>
      </c>
    </row>
    <row r="502" spans="1:17" ht="12.75" customHeight="1">
      <c r="A502" s="388"/>
      <c r="B502" s="363" t="s">
        <v>958</v>
      </c>
      <c r="C502" s="254" t="s">
        <v>942</v>
      </c>
      <c r="D502" s="67">
        <v>19</v>
      </c>
      <c r="E502" s="67">
        <v>1969</v>
      </c>
      <c r="F502" s="51">
        <v>20.420999999999999</v>
      </c>
      <c r="G502" s="51">
        <v>1.6319999999999999</v>
      </c>
      <c r="H502" s="51">
        <v>0</v>
      </c>
      <c r="I502" s="51">
        <v>18.788999</v>
      </c>
      <c r="J502" s="255">
        <v>1148.45</v>
      </c>
      <c r="K502" s="51">
        <v>18.788999</v>
      </c>
      <c r="L502" s="255">
        <v>1148.45</v>
      </c>
      <c r="M502" s="256">
        <v>1.6360310853759413E-2</v>
      </c>
      <c r="N502" s="257">
        <v>61.040000000000006</v>
      </c>
      <c r="O502" s="51">
        <v>0.99863337451347467</v>
      </c>
      <c r="P502" s="257">
        <v>981.6186512255648</v>
      </c>
      <c r="Q502" s="290">
        <v>59.918002470808482</v>
      </c>
    </row>
    <row r="503" spans="1:17" ht="12.75" customHeight="1">
      <c r="A503" s="388"/>
      <c r="B503" s="363" t="s">
        <v>958</v>
      </c>
      <c r="C503" s="254" t="s">
        <v>946</v>
      </c>
      <c r="D503" s="67">
        <v>37</v>
      </c>
      <c r="E503" s="67">
        <v>1986</v>
      </c>
      <c r="F503" s="51">
        <v>46.643999999999998</v>
      </c>
      <c r="G503" s="51">
        <v>3.9780000000000002</v>
      </c>
      <c r="H503" s="51">
        <v>5.92</v>
      </c>
      <c r="I503" s="51">
        <v>36.745992999999999</v>
      </c>
      <c r="J503" s="255">
        <v>2244.37</v>
      </c>
      <c r="K503" s="51">
        <v>36.745992999999999</v>
      </c>
      <c r="L503" s="255">
        <v>2244.37</v>
      </c>
      <c r="M503" s="256">
        <v>1.6372520128142866E-2</v>
      </c>
      <c r="N503" s="257">
        <v>61.040000000000006</v>
      </c>
      <c r="O503" s="51">
        <v>0.99937862862184068</v>
      </c>
      <c r="P503" s="257">
        <v>982.351207688572</v>
      </c>
      <c r="Q503" s="290">
        <v>59.96271771731044</v>
      </c>
    </row>
    <row r="504" spans="1:17" ht="12.75" customHeight="1">
      <c r="A504" s="388"/>
      <c r="B504" s="363" t="s">
        <v>878</v>
      </c>
      <c r="C504" s="248" t="s">
        <v>869</v>
      </c>
      <c r="D504" s="249">
        <v>47</v>
      </c>
      <c r="E504" s="249">
        <v>1969</v>
      </c>
      <c r="F504" s="250">
        <v>41.341999999999999</v>
      </c>
      <c r="G504" s="250">
        <v>2.9003399999999999</v>
      </c>
      <c r="H504" s="250">
        <v>7.44</v>
      </c>
      <c r="I504" s="250">
        <v>31.001660999999999</v>
      </c>
      <c r="J504" s="251">
        <v>1893.25</v>
      </c>
      <c r="K504" s="250">
        <v>31.001660999999999</v>
      </c>
      <c r="L504" s="251">
        <v>1893.25</v>
      </c>
      <c r="M504" s="252">
        <v>1.6374837448831375E-2</v>
      </c>
      <c r="N504" s="253">
        <v>84.039000000000001</v>
      </c>
      <c r="O504" s="250">
        <v>1.3761249643623399</v>
      </c>
      <c r="P504" s="253">
        <v>982.49024692988246</v>
      </c>
      <c r="Q504" s="289">
        <v>82.567497861740392</v>
      </c>
    </row>
    <row r="505" spans="1:17" ht="12.75" customHeight="1">
      <c r="A505" s="388"/>
      <c r="B505" s="363" t="s">
        <v>435</v>
      </c>
      <c r="C505" s="20" t="s">
        <v>423</v>
      </c>
      <c r="D505" s="19">
        <v>85</v>
      </c>
      <c r="E505" s="19">
        <v>1970</v>
      </c>
      <c r="F505" s="47">
        <v>83.73</v>
      </c>
      <c r="G505" s="47">
        <v>7.2490750000000004</v>
      </c>
      <c r="H505" s="47">
        <v>13.6</v>
      </c>
      <c r="I505" s="47">
        <v>62.880929999999999</v>
      </c>
      <c r="J505" s="263">
        <v>3839.76</v>
      </c>
      <c r="K505" s="47">
        <v>62.880929999999999</v>
      </c>
      <c r="L505" s="263">
        <v>3839.76</v>
      </c>
      <c r="M505" s="267">
        <f>K505/L505</f>
        <v>1.6376265704106507E-2</v>
      </c>
      <c r="N505" s="268">
        <v>61.366999999999997</v>
      </c>
      <c r="O505" s="47">
        <f>M505*N505</f>
        <v>1.0049622974639039</v>
      </c>
      <c r="P505" s="268">
        <f>M505*1000*60</f>
        <v>982.57594224639047</v>
      </c>
      <c r="Q505" s="294">
        <f>O505*60</f>
        <v>60.297737847834235</v>
      </c>
    </row>
    <row r="506" spans="1:17" ht="12.75" customHeight="1">
      <c r="A506" s="388"/>
      <c r="B506" s="363" t="s">
        <v>701</v>
      </c>
      <c r="C506" s="62" t="s">
        <v>682</v>
      </c>
      <c r="D506" s="63">
        <v>22</v>
      </c>
      <c r="E506" s="63" t="s">
        <v>98</v>
      </c>
      <c r="F506" s="64">
        <f>G506+H506+I506</f>
        <v>23.9</v>
      </c>
      <c r="G506" s="64">
        <v>2.2105000000000001</v>
      </c>
      <c r="H506" s="64">
        <v>3.52</v>
      </c>
      <c r="I506" s="64">
        <v>18.169499999999999</v>
      </c>
      <c r="J506" s="278">
        <v>1107.8599999999999</v>
      </c>
      <c r="K506" s="64">
        <f>I506</f>
        <v>18.169499999999999</v>
      </c>
      <c r="L506" s="278">
        <f>J506</f>
        <v>1107.8599999999999</v>
      </c>
      <c r="M506" s="279">
        <f>K506/L506</f>
        <v>1.6400537974112252E-2</v>
      </c>
      <c r="N506" s="280">
        <v>48.2</v>
      </c>
      <c r="O506" s="65">
        <f>M506*N506</f>
        <v>0.79050593035221062</v>
      </c>
      <c r="P506" s="281">
        <f>M506*60*1000</f>
        <v>984.03227844673518</v>
      </c>
      <c r="Q506" s="295">
        <f>P506*N506/1000</f>
        <v>47.430355821132636</v>
      </c>
    </row>
    <row r="507" spans="1:17" ht="12.75" customHeight="1">
      <c r="A507" s="388"/>
      <c r="B507" s="363" t="s">
        <v>878</v>
      </c>
      <c r="C507" s="248" t="s">
        <v>865</v>
      </c>
      <c r="D507" s="249">
        <v>12</v>
      </c>
      <c r="E507" s="249">
        <v>1981</v>
      </c>
      <c r="F507" s="250">
        <v>14.452999999999999</v>
      </c>
      <c r="G507" s="250">
        <v>0.85936000000000001</v>
      </c>
      <c r="H507" s="250">
        <v>1.84</v>
      </c>
      <c r="I507" s="250">
        <v>11.753641</v>
      </c>
      <c r="J507" s="251">
        <v>716.05</v>
      </c>
      <c r="K507" s="250">
        <v>11.753641</v>
      </c>
      <c r="L507" s="251">
        <v>716.05</v>
      </c>
      <c r="M507" s="252">
        <v>1.6414553452971162E-2</v>
      </c>
      <c r="N507" s="253">
        <v>84.039000000000001</v>
      </c>
      <c r="O507" s="250">
        <v>1.3794626576342435</v>
      </c>
      <c r="P507" s="253">
        <v>984.87320717826981</v>
      </c>
      <c r="Q507" s="289">
        <v>82.767759458054613</v>
      </c>
    </row>
    <row r="508" spans="1:17" ht="12.75" customHeight="1">
      <c r="A508" s="388"/>
      <c r="B508" s="363" t="s">
        <v>307</v>
      </c>
      <c r="C508" s="54" t="s">
        <v>287</v>
      </c>
      <c r="D508" s="18">
        <v>31</v>
      </c>
      <c r="E508" s="18" t="s">
        <v>98</v>
      </c>
      <c r="F508" s="55">
        <f>G508+H508+I508</f>
        <v>32.201002000000003</v>
      </c>
      <c r="G508" s="55">
        <v>2.4990000000000001</v>
      </c>
      <c r="H508" s="55">
        <v>4.8</v>
      </c>
      <c r="I508" s="55">
        <v>24.902002000000003</v>
      </c>
      <c r="J508" s="269">
        <v>1515.1100000000001</v>
      </c>
      <c r="K508" s="55">
        <v>24.902002000000003</v>
      </c>
      <c r="L508" s="269">
        <v>1515.1100000000001</v>
      </c>
      <c r="M508" s="264">
        <f>K508/L508</f>
        <v>1.643577166014349E-2</v>
      </c>
      <c r="N508" s="265">
        <v>48.7</v>
      </c>
      <c r="O508" s="56">
        <f>M508*N508</f>
        <v>0.80042207984898806</v>
      </c>
      <c r="P508" s="266">
        <f>M508*60*1000</f>
        <v>986.14629960860941</v>
      </c>
      <c r="Q508" s="293">
        <f>P508*N508/1000</f>
        <v>48.02532479093928</v>
      </c>
    </row>
    <row r="509" spans="1:17" ht="12.75" customHeight="1">
      <c r="A509" s="388"/>
      <c r="B509" s="364" t="s">
        <v>349</v>
      </c>
      <c r="C509" s="57" t="s">
        <v>371</v>
      </c>
      <c r="D509" s="58">
        <v>18</v>
      </c>
      <c r="E509" s="59" t="s">
        <v>98</v>
      </c>
      <c r="F509" s="270">
        <v>20.3</v>
      </c>
      <c r="G509" s="270">
        <v>1.83</v>
      </c>
      <c r="H509" s="270">
        <v>2.88</v>
      </c>
      <c r="I509" s="270">
        <v>15.59</v>
      </c>
      <c r="J509" s="271">
        <v>946.37</v>
      </c>
      <c r="K509" s="270">
        <v>15.59</v>
      </c>
      <c r="L509" s="271">
        <v>946.37</v>
      </c>
      <c r="M509" s="264">
        <f>K509/L509</f>
        <v>1.6473472320551158E-2</v>
      </c>
      <c r="N509" s="272">
        <v>58.9</v>
      </c>
      <c r="O509" s="56">
        <f>M509*N509</f>
        <v>0.97028751968046323</v>
      </c>
      <c r="P509" s="266">
        <f>M509*60*1000</f>
        <v>988.40833923306946</v>
      </c>
      <c r="Q509" s="293">
        <f>P509*N509/1000</f>
        <v>58.217251180827795</v>
      </c>
    </row>
    <row r="510" spans="1:17" ht="12.75" customHeight="1">
      <c r="A510" s="388"/>
      <c r="B510" s="363" t="s">
        <v>236</v>
      </c>
      <c r="C510" s="54" t="s">
        <v>215</v>
      </c>
      <c r="D510" s="18">
        <v>45</v>
      </c>
      <c r="E510" s="18">
        <v>1985</v>
      </c>
      <c r="F510" s="55">
        <v>59.7</v>
      </c>
      <c r="G510" s="55">
        <v>7.4996999999999998</v>
      </c>
      <c r="H510" s="55">
        <v>4.5</v>
      </c>
      <c r="I510" s="55">
        <f>F510-G510-H510</f>
        <v>47.700300000000006</v>
      </c>
      <c r="J510" s="269">
        <v>2894.8</v>
      </c>
      <c r="K510" s="55">
        <f>I510</f>
        <v>47.700300000000006</v>
      </c>
      <c r="L510" s="269">
        <f>J510</f>
        <v>2894.8</v>
      </c>
      <c r="M510" s="264">
        <f>K510/L510</f>
        <v>1.6477925936161392E-2</v>
      </c>
      <c r="N510" s="265">
        <v>56.4</v>
      </c>
      <c r="O510" s="56">
        <f>M510*N510</f>
        <v>0.92935502279950255</v>
      </c>
      <c r="P510" s="266">
        <f>M510*60*1000</f>
        <v>988.67555616968355</v>
      </c>
      <c r="Q510" s="293">
        <f>P510*N510/1000</f>
        <v>55.761301367970148</v>
      </c>
    </row>
    <row r="511" spans="1:17" ht="12.75" customHeight="1">
      <c r="A511" s="388"/>
      <c r="B511" s="363" t="s">
        <v>798</v>
      </c>
      <c r="C511" s="261" t="s">
        <v>773</v>
      </c>
      <c r="D511" s="93">
        <v>60</v>
      </c>
      <c r="E511" s="93">
        <v>1980</v>
      </c>
      <c r="F511" s="97">
        <v>71.978999999999999</v>
      </c>
      <c r="G511" s="97">
        <v>8.7803290000000001</v>
      </c>
      <c r="H511" s="97">
        <v>9.6</v>
      </c>
      <c r="I511" s="97">
        <v>53.598669000000001</v>
      </c>
      <c r="J511" s="94">
        <v>3250.97</v>
      </c>
      <c r="K511" s="97">
        <v>53.598669000000001</v>
      </c>
      <c r="L511" s="94">
        <v>3250.97</v>
      </c>
      <c r="M511" s="95">
        <v>1.6486977425199251E-2</v>
      </c>
      <c r="N511" s="96">
        <v>68.997</v>
      </c>
      <c r="O511" s="97">
        <v>1.1375519814064727</v>
      </c>
      <c r="P511" s="96">
        <v>989.21864551195506</v>
      </c>
      <c r="Q511" s="292">
        <v>68.253118884388357</v>
      </c>
    </row>
    <row r="512" spans="1:17" ht="12.75" customHeight="1">
      <c r="A512" s="388"/>
      <c r="B512" s="364" t="s">
        <v>154</v>
      </c>
      <c r="C512" s="54" t="s">
        <v>142</v>
      </c>
      <c r="D512" s="18">
        <v>25</v>
      </c>
      <c r="E512" s="18" t="s">
        <v>139</v>
      </c>
      <c r="F512" s="55">
        <v>28.081</v>
      </c>
      <c r="G512" s="55">
        <v>1.776</v>
      </c>
      <c r="H512" s="55">
        <v>4</v>
      </c>
      <c r="I512" s="55">
        <v>22.305</v>
      </c>
      <c r="J512" s="269"/>
      <c r="K512" s="55">
        <v>22.305</v>
      </c>
      <c r="L512" s="269">
        <v>1351.97</v>
      </c>
      <c r="M512" s="264">
        <f>K512/L512</f>
        <v>1.6498147148235536E-2</v>
      </c>
      <c r="N512" s="265">
        <v>61.04</v>
      </c>
      <c r="O512" s="56">
        <f>M512*N512</f>
        <v>1.007046901928297</v>
      </c>
      <c r="P512" s="266">
        <f>M512*60*1000</f>
        <v>989.88882889413219</v>
      </c>
      <c r="Q512" s="293">
        <f>P512*N512/1000</f>
        <v>60.422814115697832</v>
      </c>
    </row>
    <row r="513" spans="1:17" ht="12.75" customHeight="1">
      <c r="A513" s="388"/>
      <c r="B513" s="363" t="s">
        <v>701</v>
      </c>
      <c r="C513" s="62" t="s">
        <v>683</v>
      </c>
      <c r="D513" s="63">
        <v>20</v>
      </c>
      <c r="E513" s="63" t="s">
        <v>98</v>
      </c>
      <c r="F513" s="64">
        <f>G513+H513+I513</f>
        <v>22.700000000000003</v>
      </c>
      <c r="G513" s="64">
        <v>1.6374</v>
      </c>
      <c r="H513" s="64">
        <v>3.2</v>
      </c>
      <c r="I513" s="64">
        <v>17.8626</v>
      </c>
      <c r="J513" s="278">
        <v>1082.25</v>
      </c>
      <c r="K513" s="64">
        <f>I513</f>
        <v>17.8626</v>
      </c>
      <c r="L513" s="278">
        <f>J513</f>
        <v>1082.25</v>
      </c>
      <c r="M513" s="279">
        <f>K513/L513</f>
        <v>1.6505058905058906E-2</v>
      </c>
      <c r="N513" s="280">
        <v>48.2</v>
      </c>
      <c r="O513" s="65">
        <f>M513*N513</f>
        <v>0.79554383922383931</v>
      </c>
      <c r="P513" s="281">
        <f>M513*60*1000</f>
        <v>990.30353430353432</v>
      </c>
      <c r="Q513" s="295">
        <f>P513*N513/1000</f>
        <v>47.732630353430359</v>
      </c>
    </row>
    <row r="514" spans="1:17" ht="12.75" customHeight="1">
      <c r="A514" s="388"/>
      <c r="B514" s="363" t="s">
        <v>507</v>
      </c>
      <c r="C514" s="273" t="s">
        <v>499</v>
      </c>
      <c r="D514" s="274">
        <v>50</v>
      </c>
      <c r="E514" s="274">
        <v>1973</v>
      </c>
      <c r="F514" s="275">
        <f>SUM(G514+H514+I514)</f>
        <v>52.8</v>
      </c>
      <c r="G514" s="275">
        <v>3.5</v>
      </c>
      <c r="H514" s="275">
        <v>7.8</v>
      </c>
      <c r="I514" s="275">
        <v>41.5</v>
      </c>
      <c r="J514" s="276">
        <v>2510.2199999999998</v>
      </c>
      <c r="K514" s="275">
        <v>41.5</v>
      </c>
      <c r="L514" s="276">
        <v>2510.1999999999998</v>
      </c>
      <c r="M514" s="264">
        <f>K514/L514</f>
        <v>1.6532547207393833E-2</v>
      </c>
      <c r="N514" s="265">
        <v>55.4</v>
      </c>
      <c r="O514" s="56">
        <f>M514*N514</f>
        <v>0.91590311528961832</v>
      </c>
      <c r="P514" s="266">
        <f>M514*60*1000</f>
        <v>991.95283244362997</v>
      </c>
      <c r="Q514" s="293">
        <f>P514*N514/1000</f>
        <v>54.9541869173771</v>
      </c>
    </row>
    <row r="515" spans="1:17" ht="12.75" customHeight="1">
      <c r="A515" s="388"/>
      <c r="B515" s="363" t="s">
        <v>798</v>
      </c>
      <c r="C515" s="261" t="s">
        <v>774</v>
      </c>
      <c r="D515" s="93">
        <v>70</v>
      </c>
      <c r="E515" s="93" t="s">
        <v>98</v>
      </c>
      <c r="F515" s="97">
        <v>41.728999999999999</v>
      </c>
      <c r="G515" s="97">
        <v>6.9556930000000001</v>
      </c>
      <c r="H515" s="97">
        <v>0.48</v>
      </c>
      <c r="I515" s="97">
        <v>34.293306999999999</v>
      </c>
      <c r="J515" s="94">
        <v>2072.2600000000002</v>
      </c>
      <c r="K515" s="97">
        <v>34.293306999999999</v>
      </c>
      <c r="L515" s="94">
        <v>2072.2600000000002</v>
      </c>
      <c r="M515" s="95">
        <v>1.6548747261444025E-2</v>
      </c>
      <c r="N515" s="96">
        <v>68.997</v>
      </c>
      <c r="O515" s="97">
        <v>1.1418139147978534</v>
      </c>
      <c r="P515" s="96">
        <v>992.92483568664147</v>
      </c>
      <c r="Q515" s="292">
        <v>68.508834887871203</v>
      </c>
    </row>
    <row r="516" spans="1:17" ht="12.75" customHeight="1">
      <c r="A516" s="388"/>
      <c r="B516" s="363" t="s">
        <v>541</v>
      </c>
      <c r="C516" s="54" t="s">
        <v>519</v>
      </c>
      <c r="D516" s="18">
        <v>32</v>
      </c>
      <c r="E516" s="18">
        <v>1986</v>
      </c>
      <c r="F516" s="55">
        <v>36.14</v>
      </c>
      <c r="G516" s="55">
        <v>2.4359999999999999</v>
      </c>
      <c r="H516" s="55">
        <v>4.8</v>
      </c>
      <c r="I516" s="55">
        <v>28.904</v>
      </c>
      <c r="J516" s="269">
        <v>1810.74</v>
      </c>
      <c r="K516" s="55">
        <v>28.68</v>
      </c>
      <c r="L516" s="269">
        <v>1732.55</v>
      </c>
      <c r="M516" s="264">
        <f>K516/L516</f>
        <v>1.6553634815734034E-2</v>
      </c>
      <c r="N516" s="265">
        <v>70.741</v>
      </c>
      <c r="O516" s="56">
        <f>M516*N516</f>
        <v>1.1710206804998413</v>
      </c>
      <c r="P516" s="266">
        <f>M516*60*1000</f>
        <v>993.21808894404205</v>
      </c>
      <c r="Q516" s="293">
        <f>P516*N516/1000</f>
        <v>70.261240829990484</v>
      </c>
    </row>
    <row r="517" spans="1:17" ht="11.25" customHeight="1">
      <c r="A517" s="388"/>
      <c r="B517" s="363" t="s">
        <v>878</v>
      </c>
      <c r="C517" s="248" t="s">
        <v>866</v>
      </c>
      <c r="D517" s="249">
        <v>14</v>
      </c>
      <c r="E517" s="249">
        <v>1981</v>
      </c>
      <c r="F517" s="250">
        <v>16.853999999999999</v>
      </c>
      <c r="G517" s="250">
        <v>1.8261400000000001</v>
      </c>
      <c r="H517" s="250">
        <v>2.08</v>
      </c>
      <c r="I517" s="250">
        <v>12.947861000000001</v>
      </c>
      <c r="J517" s="251">
        <v>779.03</v>
      </c>
      <c r="K517" s="250">
        <v>12.947861000000001</v>
      </c>
      <c r="L517" s="251">
        <v>779.03</v>
      </c>
      <c r="M517" s="252">
        <v>1.6620490866847235E-2</v>
      </c>
      <c r="N517" s="253">
        <v>84.039000000000001</v>
      </c>
      <c r="O517" s="250">
        <v>1.3967694319589747</v>
      </c>
      <c r="P517" s="253">
        <v>997.22945201083405</v>
      </c>
      <c r="Q517" s="289">
        <v>83.806165917538479</v>
      </c>
    </row>
    <row r="518" spans="1:17" ht="12.75" customHeight="1">
      <c r="A518" s="388"/>
      <c r="B518" s="363" t="s">
        <v>541</v>
      </c>
      <c r="C518" s="54" t="s">
        <v>520</v>
      </c>
      <c r="D518" s="18">
        <v>40</v>
      </c>
      <c r="E518" s="18">
        <v>1981</v>
      </c>
      <c r="F518" s="55">
        <v>38.034999999999997</v>
      </c>
      <c r="G518" s="55">
        <v>2.9980000000000002</v>
      </c>
      <c r="H518" s="55">
        <v>1.6</v>
      </c>
      <c r="I518" s="55">
        <v>33.436999999999998</v>
      </c>
      <c r="J518" s="269">
        <v>2053.2800000000002</v>
      </c>
      <c r="K518" s="55">
        <v>29.048999999999999</v>
      </c>
      <c r="L518" s="269">
        <v>1743.66</v>
      </c>
      <c r="M518" s="264">
        <f t="shared" ref="M518:M526" si="58">K518/L518</f>
        <v>1.6659784591032654E-2</v>
      </c>
      <c r="N518" s="265">
        <v>70.741</v>
      </c>
      <c r="O518" s="56">
        <f t="shared" ref="O518:O526" si="59">M518*N518</f>
        <v>1.178529821754241</v>
      </c>
      <c r="P518" s="266">
        <f t="shared" ref="P518:P526" si="60">M518*60*1000</f>
        <v>999.58707546195922</v>
      </c>
      <c r="Q518" s="293">
        <f t="shared" ref="Q518:Q526" si="61">P518*N518/1000</f>
        <v>70.711789305254456</v>
      </c>
    </row>
    <row r="519" spans="1:17" ht="12.75" customHeight="1">
      <c r="A519" s="388"/>
      <c r="B519" s="363" t="s">
        <v>83</v>
      </c>
      <c r="C519" s="54" t="s">
        <v>64</v>
      </c>
      <c r="D519" s="18">
        <v>44</v>
      </c>
      <c r="E519" s="18">
        <v>1966</v>
      </c>
      <c r="F519" s="55">
        <f>+G519+H519+I519</f>
        <v>40.265011999999999</v>
      </c>
      <c r="G519" s="55">
        <v>2.408598</v>
      </c>
      <c r="H519" s="55">
        <v>7.04</v>
      </c>
      <c r="I519" s="55">
        <v>30.816414000000002</v>
      </c>
      <c r="J519" s="269">
        <v>1849.19</v>
      </c>
      <c r="K519" s="55">
        <f>+I519</f>
        <v>30.816414000000002</v>
      </c>
      <c r="L519" s="269">
        <v>1849.19</v>
      </c>
      <c r="M519" s="264">
        <f t="shared" si="58"/>
        <v>1.6664817568773357E-2</v>
      </c>
      <c r="N519" s="265">
        <v>90.6</v>
      </c>
      <c r="O519" s="56">
        <f t="shared" si="59"/>
        <v>1.509832471730866</v>
      </c>
      <c r="P519" s="266">
        <f t="shared" si="60"/>
        <v>999.88905412640133</v>
      </c>
      <c r="Q519" s="293">
        <f t="shared" si="61"/>
        <v>90.589948303851955</v>
      </c>
    </row>
    <row r="520" spans="1:17" ht="12.75" customHeight="1">
      <c r="A520" s="388"/>
      <c r="B520" s="364" t="s">
        <v>154</v>
      </c>
      <c r="C520" s="54" t="s">
        <v>144</v>
      </c>
      <c r="D520" s="18">
        <v>45</v>
      </c>
      <c r="E520" s="18" t="s">
        <v>139</v>
      </c>
      <c r="F520" s="55">
        <v>48.811999999999998</v>
      </c>
      <c r="G520" s="55">
        <v>4.9820000000000002</v>
      </c>
      <c r="H520" s="55">
        <v>7.2</v>
      </c>
      <c r="I520" s="55">
        <v>36.630000000000003</v>
      </c>
      <c r="J520" s="269"/>
      <c r="K520" s="55">
        <v>36.630000000000003</v>
      </c>
      <c r="L520" s="269">
        <v>2197.71</v>
      </c>
      <c r="M520" s="264">
        <f t="shared" si="58"/>
        <v>1.6667349195298744E-2</v>
      </c>
      <c r="N520" s="265">
        <v>61.04</v>
      </c>
      <c r="O520" s="56">
        <f t="shared" si="59"/>
        <v>1.0173749948810353</v>
      </c>
      <c r="P520" s="266">
        <f t="shared" si="60"/>
        <v>1000.0409517179247</v>
      </c>
      <c r="Q520" s="293">
        <f t="shared" si="61"/>
        <v>61.042499692862123</v>
      </c>
    </row>
    <row r="521" spans="1:17" ht="12.75" customHeight="1">
      <c r="A521" s="388"/>
      <c r="B521" s="363" t="s">
        <v>307</v>
      </c>
      <c r="C521" s="54" t="s">
        <v>288</v>
      </c>
      <c r="D521" s="18">
        <v>103</v>
      </c>
      <c r="E521" s="18" t="s">
        <v>98</v>
      </c>
      <c r="F521" s="55">
        <f>G521+H521+I521</f>
        <v>63.740003000000002</v>
      </c>
      <c r="G521" s="55">
        <v>4.504575</v>
      </c>
      <c r="H521" s="55">
        <v>0.93500000000000005</v>
      </c>
      <c r="I521" s="55">
        <v>58.300428000000004</v>
      </c>
      <c r="J521" s="269">
        <v>3493.73</v>
      </c>
      <c r="K521" s="55">
        <v>58.300428000000004</v>
      </c>
      <c r="L521" s="269">
        <v>3493.73</v>
      </c>
      <c r="M521" s="264">
        <f t="shared" si="58"/>
        <v>1.6687158996259013E-2</v>
      </c>
      <c r="N521" s="265">
        <v>48.7</v>
      </c>
      <c r="O521" s="56">
        <f t="shared" si="59"/>
        <v>0.81266464311781395</v>
      </c>
      <c r="P521" s="266">
        <f t="shared" si="60"/>
        <v>1001.2295397755408</v>
      </c>
      <c r="Q521" s="293">
        <f t="shared" si="61"/>
        <v>48.759878587068847</v>
      </c>
    </row>
    <row r="522" spans="1:17" ht="12.75" customHeight="1">
      <c r="A522" s="388"/>
      <c r="B522" s="363" t="s">
        <v>266</v>
      </c>
      <c r="C522" s="20" t="s">
        <v>243</v>
      </c>
      <c r="D522" s="19">
        <v>75</v>
      </c>
      <c r="E522" s="19">
        <v>1983</v>
      </c>
      <c r="F522" s="47">
        <f>SUM(G522:I522)</f>
        <v>74.896000000000001</v>
      </c>
      <c r="G522" s="47">
        <v>4.8959999999999999</v>
      </c>
      <c r="H522" s="47">
        <v>12</v>
      </c>
      <c r="I522" s="47">
        <v>58</v>
      </c>
      <c r="J522" s="263">
        <v>3467.27</v>
      </c>
      <c r="K522" s="47">
        <v>58</v>
      </c>
      <c r="L522" s="263">
        <v>3467.27</v>
      </c>
      <c r="M522" s="267">
        <f t="shared" si="58"/>
        <v>1.67278579401085E-2</v>
      </c>
      <c r="N522" s="268">
        <v>73.599999999999994</v>
      </c>
      <c r="O522" s="47">
        <f t="shared" si="59"/>
        <v>1.2311703443919855</v>
      </c>
      <c r="P522" s="268">
        <f t="shared" si="60"/>
        <v>1003.67147640651</v>
      </c>
      <c r="Q522" s="294">
        <f t="shared" si="61"/>
        <v>73.87022066351912</v>
      </c>
    </row>
    <row r="523" spans="1:17" ht="12.75" customHeight="1">
      <c r="A523" s="388"/>
      <c r="B523" s="363" t="s">
        <v>307</v>
      </c>
      <c r="C523" s="54" t="s">
        <v>289</v>
      </c>
      <c r="D523" s="18">
        <v>35</v>
      </c>
      <c r="E523" s="18" t="s">
        <v>98</v>
      </c>
      <c r="F523" s="55">
        <f>G523+H523+I523</f>
        <v>48.240001000000007</v>
      </c>
      <c r="G523" s="55">
        <v>4.3860000000000001</v>
      </c>
      <c r="H523" s="55">
        <v>5.6000000000000005</v>
      </c>
      <c r="I523" s="55">
        <v>38.254001000000002</v>
      </c>
      <c r="J523" s="269">
        <v>2276.56</v>
      </c>
      <c r="K523" s="55">
        <v>38.254001000000002</v>
      </c>
      <c r="L523" s="269">
        <v>2276.56</v>
      </c>
      <c r="M523" s="264">
        <f t="shared" si="58"/>
        <v>1.6803423147204555E-2</v>
      </c>
      <c r="N523" s="265">
        <v>48.7</v>
      </c>
      <c r="O523" s="56">
        <f t="shared" si="59"/>
        <v>0.81832670726886192</v>
      </c>
      <c r="P523" s="266">
        <f t="shared" si="60"/>
        <v>1008.2053888322732</v>
      </c>
      <c r="Q523" s="293">
        <f t="shared" si="61"/>
        <v>49.099602436131711</v>
      </c>
    </row>
    <row r="524" spans="1:17" ht="12.75" customHeight="1">
      <c r="A524" s="388"/>
      <c r="B524" s="363" t="s">
        <v>541</v>
      </c>
      <c r="C524" s="54" t="s">
        <v>521</v>
      </c>
      <c r="D524" s="18">
        <v>40</v>
      </c>
      <c r="E524" s="18">
        <v>1989</v>
      </c>
      <c r="F524" s="55">
        <v>49.021999999999998</v>
      </c>
      <c r="G524" s="55">
        <v>4.4880000000000004</v>
      </c>
      <c r="H524" s="55">
        <v>6.24</v>
      </c>
      <c r="I524" s="55">
        <v>38.293999999999997</v>
      </c>
      <c r="J524" s="269">
        <v>2277.1999999999998</v>
      </c>
      <c r="K524" s="55">
        <v>38.293999999999997</v>
      </c>
      <c r="L524" s="269">
        <v>2277.1999999999998</v>
      </c>
      <c r="M524" s="264">
        <f t="shared" si="58"/>
        <v>1.6816265589320218E-2</v>
      </c>
      <c r="N524" s="265">
        <v>70.741</v>
      </c>
      <c r="O524" s="56">
        <f t="shared" si="59"/>
        <v>1.1895994440541016</v>
      </c>
      <c r="P524" s="266">
        <f t="shared" si="60"/>
        <v>1008.9759353592132</v>
      </c>
      <c r="Q524" s="293">
        <f t="shared" si="61"/>
        <v>71.375966643246088</v>
      </c>
    </row>
    <row r="525" spans="1:17" ht="12.75" customHeight="1">
      <c r="A525" s="388"/>
      <c r="B525" s="363" t="s">
        <v>701</v>
      </c>
      <c r="C525" s="62" t="s">
        <v>685</v>
      </c>
      <c r="D525" s="63">
        <v>10</v>
      </c>
      <c r="E525" s="63" t="s">
        <v>98</v>
      </c>
      <c r="F525" s="64">
        <f>G525+H525+I525</f>
        <v>12.82</v>
      </c>
      <c r="G525" s="64">
        <v>1.2553000000000001</v>
      </c>
      <c r="H525" s="64">
        <v>1.6</v>
      </c>
      <c r="I525" s="64">
        <v>9.9647000000000006</v>
      </c>
      <c r="J525" s="278">
        <v>591.29999999999995</v>
      </c>
      <c r="K525" s="64">
        <f>I525</f>
        <v>9.9647000000000006</v>
      </c>
      <c r="L525" s="278">
        <f>J525</f>
        <v>591.29999999999995</v>
      </c>
      <c r="M525" s="279">
        <f t="shared" si="58"/>
        <v>1.6852190089633016E-2</v>
      </c>
      <c r="N525" s="280">
        <v>48.2</v>
      </c>
      <c r="O525" s="65">
        <f t="shared" si="59"/>
        <v>0.8122755623203114</v>
      </c>
      <c r="P525" s="281">
        <f t="shared" si="60"/>
        <v>1011.131405377981</v>
      </c>
      <c r="Q525" s="295">
        <f t="shared" si="61"/>
        <v>48.736533739218686</v>
      </c>
    </row>
    <row r="526" spans="1:17" ht="12.75" customHeight="1">
      <c r="A526" s="388"/>
      <c r="B526" s="363" t="s">
        <v>507</v>
      </c>
      <c r="C526" s="273" t="s">
        <v>487</v>
      </c>
      <c r="D526" s="274">
        <v>21</v>
      </c>
      <c r="E526" s="274">
        <v>1998</v>
      </c>
      <c r="F526" s="275">
        <f>SUM(G526+H526+I526)</f>
        <v>24.9</v>
      </c>
      <c r="G526" s="275">
        <v>1.6</v>
      </c>
      <c r="H526" s="275">
        <v>3.4</v>
      </c>
      <c r="I526" s="275">
        <v>19.899999999999999</v>
      </c>
      <c r="J526" s="276">
        <v>1178.27</v>
      </c>
      <c r="K526" s="275">
        <v>19.899999999999999</v>
      </c>
      <c r="L526" s="276">
        <v>1178.27</v>
      </c>
      <c r="M526" s="264">
        <f t="shared" si="58"/>
        <v>1.6889168017517206E-2</v>
      </c>
      <c r="N526" s="265">
        <v>55.4</v>
      </c>
      <c r="O526" s="56">
        <f t="shared" si="59"/>
        <v>0.93565990817045319</v>
      </c>
      <c r="P526" s="266">
        <f t="shared" si="60"/>
        <v>1013.3500810510322</v>
      </c>
      <c r="Q526" s="293">
        <f t="shared" si="61"/>
        <v>56.139594490227189</v>
      </c>
    </row>
    <row r="527" spans="1:17" ht="12.75" customHeight="1">
      <c r="A527" s="388"/>
      <c r="B527" s="363" t="s">
        <v>878</v>
      </c>
      <c r="C527" s="248" t="s">
        <v>867</v>
      </c>
      <c r="D527" s="249">
        <v>25</v>
      </c>
      <c r="E527" s="249">
        <v>1982</v>
      </c>
      <c r="F527" s="250">
        <v>28.440999999999999</v>
      </c>
      <c r="G527" s="250">
        <v>1.71872</v>
      </c>
      <c r="H527" s="250">
        <v>3.84</v>
      </c>
      <c r="I527" s="250">
        <v>22.882276000000001</v>
      </c>
      <c r="J527" s="251">
        <v>1353.96</v>
      </c>
      <c r="K527" s="250">
        <v>22.882276000000001</v>
      </c>
      <c r="L527" s="251">
        <v>1353.96</v>
      </c>
      <c r="M527" s="252">
        <v>1.6900259978138203E-2</v>
      </c>
      <c r="N527" s="253">
        <v>84.039000000000001</v>
      </c>
      <c r="O527" s="250">
        <v>1.4202809483027565</v>
      </c>
      <c r="P527" s="253">
        <v>1014.0155986882921</v>
      </c>
      <c r="Q527" s="289">
        <v>85.216856898165375</v>
      </c>
    </row>
    <row r="528" spans="1:17" ht="13.5" customHeight="1">
      <c r="A528" s="388"/>
      <c r="B528" s="363" t="s">
        <v>701</v>
      </c>
      <c r="C528" s="62" t="s">
        <v>684</v>
      </c>
      <c r="D528" s="63">
        <v>10</v>
      </c>
      <c r="E528" s="63" t="s">
        <v>98</v>
      </c>
      <c r="F528" s="64">
        <f>G528+H528+I528</f>
        <v>13.43</v>
      </c>
      <c r="G528" s="64">
        <v>0.84599999999999997</v>
      </c>
      <c r="H528" s="64">
        <v>1.6</v>
      </c>
      <c r="I528" s="64">
        <v>10.984</v>
      </c>
      <c r="J528" s="278">
        <v>649.88</v>
      </c>
      <c r="K528" s="64">
        <f>I528</f>
        <v>10.984</v>
      </c>
      <c r="L528" s="278">
        <f>J528</f>
        <v>649.88</v>
      </c>
      <c r="M528" s="279">
        <f>K528/L528</f>
        <v>1.6901581830491782E-2</v>
      </c>
      <c r="N528" s="280">
        <v>48.2</v>
      </c>
      <c r="O528" s="65">
        <f>M528*N528</f>
        <v>0.81465624422970395</v>
      </c>
      <c r="P528" s="281">
        <f>M528*60*1000</f>
        <v>1014.0949098295069</v>
      </c>
      <c r="Q528" s="295">
        <f>P528*N528/1000</f>
        <v>48.879374653782236</v>
      </c>
    </row>
    <row r="529" spans="1:17" ht="12.75" customHeight="1">
      <c r="A529" s="388"/>
      <c r="B529" s="363" t="s">
        <v>541</v>
      </c>
      <c r="C529" s="54" t="s">
        <v>522</v>
      </c>
      <c r="D529" s="18">
        <v>45</v>
      </c>
      <c r="E529" s="18">
        <v>1975</v>
      </c>
      <c r="F529" s="55">
        <v>51.039000000000001</v>
      </c>
      <c r="G529" s="55">
        <v>4.4539999999999997</v>
      </c>
      <c r="H529" s="55">
        <v>7.1680000000000001</v>
      </c>
      <c r="I529" s="55">
        <v>39.417000000000002</v>
      </c>
      <c r="J529" s="269">
        <v>2328.37</v>
      </c>
      <c r="K529" s="55">
        <v>39.229999999999997</v>
      </c>
      <c r="L529" s="269">
        <v>2317.34</v>
      </c>
      <c r="M529" s="264">
        <f>K529/L529</f>
        <v>1.6928892609630004E-2</v>
      </c>
      <c r="N529" s="265">
        <v>70.741</v>
      </c>
      <c r="O529" s="56">
        <f>M529*N529</f>
        <v>1.1975667920978361</v>
      </c>
      <c r="P529" s="266">
        <f>M529*60*1000</f>
        <v>1015.7335565778003</v>
      </c>
      <c r="Q529" s="293">
        <f>P529*N529/1000</f>
        <v>71.854007525870173</v>
      </c>
    </row>
    <row r="530" spans="1:17" ht="12.75" customHeight="1">
      <c r="A530" s="388"/>
      <c r="B530" s="363" t="s">
        <v>832</v>
      </c>
      <c r="C530" s="261" t="s">
        <v>818</v>
      </c>
      <c r="D530" s="93">
        <v>41</v>
      </c>
      <c r="E530" s="93">
        <v>1981</v>
      </c>
      <c r="F530" s="97">
        <v>44.669800000000002</v>
      </c>
      <c r="G530" s="97">
        <v>3.7759580000000001</v>
      </c>
      <c r="H530" s="97">
        <v>2.65</v>
      </c>
      <c r="I530" s="97">
        <v>38.243842000000001</v>
      </c>
      <c r="J530" s="94">
        <v>2245.19</v>
      </c>
      <c r="K530" s="97">
        <v>38.243842000000001</v>
      </c>
      <c r="L530" s="94">
        <v>2245.19</v>
      </c>
      <c r="M530" s="95">
        <v>1.7033677327976698E-2</v>
      </c>
      <c r="N530" s="96">
        <v>71.831000000000017</v>
      </c>
      <c r="O530" s="97">
        <v>1.2235460761458945</v>
      </c>
      <c r="P530" s="96">
        <v>1022.020639678602</v>
      </c>
      <c r="Q530" s="292">
        <v>73.412764568753687</v>
      </c>
    </row>
    <row r="531" spans="1:17" ht="12.75" customHeight="1">
      <c r="A531" s="388"/>
      <c r="B531" s="363" t="s">
        <v>878</v>
      </c>
      <c r="C531" s="248" t="s">
        <v>868</v>
      </c>
      <c r="D531" s="249">
        <v>30</v>
      </c>
      <c r="E531" s="249">
        <v>1980</v>
      </c>
      <c r="F531" s="250">
        <v>29.227</v>
      </c>
      <c r="G531" s="250">
        <v>2.1484000000000001</v>
      </c>
      <c r="H531" s="250">
        <v>3.84</v>
      </c>
      <c r="I531" s="250">
        <v>23.238599000000001</v>
      </c>
      <c r="J531" s="251">
        <v>1363.59</v>
      </c>
      <c r="K531" s="250">
        <v>23.238599000000001</v>
      </c>
      <c r="L531" s="251">
        <v>1363.59</v>
      </c>
      <c r="M531" s="252">
        <v>1.7042218702102541E-2</v>
      </c>
      <c r="N531" s="253">
        <v>84.039000000000001</v>
      </c>
      <c r="O531" s="250">
        <v>1.4322110175059954</v>
      </c>
      <c r="P531" s="253">
        <v>1022.5331221261524</v>
      </c>
      <c r="Q531" s="289">
        <v>85.932661050359712</v>
      </c>
    </row>
    <row r="532" spans="1:17" ht="12.75" customHeight="1">
      <c r="A532" s="388"/>
      <c r="B532" s="363" t="s">
        <v>236</v>
      </c>
      <c r="C532" s="54" t="s">
        <v>216</v>
      </c>
      <c r="D532" s="18">
        <v>90</v>
      </c>
      <c r="E532" s="18">
        <v>1967</v>
      </c>
      <c r="F532" s="55">
        <v>83.302999999999997</v>
      </c>
      <c r="G532" s="55">
        <v>9.9999199999999995</v>
      </c>
      <c r="H532" s="55">
        <v>8.9700000000000006</v>
      </c>
      <c r="I532" s="55">
        <f>F532-G532-H532</f>
        <v>64.333079999999995</v>
      </c>
      <c r="J532" s="269">
        <v>3773.91</v>
      </c>
      <c r="K532" s="55">
        <f>I532</f>
        <v>64.333079999999995</v>
      </c>
      <c r="L532" s="269">
        <f>J532</f>
        <v>3773.91</v>
      </c>
      <c r="M532" s="264">
        <f t="shared" ref="M532:M547" si="62">K532/L532</f>
        <v>1.7046797618385175E-2</v>
      </c>
      <c r="N532" s="265">
        <v>56.4</v>
      </c>
      <c r="O532" s="56">
        <f t="shared" ref="O532:O547" si="63">M532*N532</f>
        <v>0.96143938567692389</v>
      </c>
      <c r="P532" s="266">
        <f>M532*60*1000</f>
        <v>1022.8078571031106</v>
      </c>
      <c r="Q532" s="293">
        <f>P532*N532/1000</f>
        <v>57.686363140615434</v>
      </c>
    </row>
    <row r="533" spans="1:17" ht="12.75" customHeight="1">
      <c r="A533" s="388"/>
      <c r="B533" s="363" t="s">
        <v>435</v>
      </c>
      <c r="C533" s="20" t="s">
        <v>424</v>
      </c>
      <c r="D533" s="19">
        <v>35</v>
      </c>
      <c r="E533" s="19">
        <v>1993</v>
      </c>
      <c r="F533" s="47">
        <v>43.89</v>
      </c>
      <c r="G533" s="47">
        <v>3.5561500000000001</v>
      </c>
      <c r="H533" s="47">
        <v>5.44</v>
      </c>
      <c r="I533" s="47">
        <v>34.89385</v>
      </c>
      <c r="J533" s="263">
        <v>2045.71</v>
      </c>
      <c r="K533" s="47">
        <v>34.89385</v>
      </c>
      <c r="L533" s="263">
        <v>2045.71</v>
      </c>
      <c r="M533" s="267">
        <f t="shared" si="62"/>
        <v>1.7057085315122868E-2</v>
      </c>
      <c r="N533" s="268">
        <v>61.366999999999997</v>
      </c>
      <c r="O533" s="47">
        <f t="shared" si="63"/>
        <v>1.046742154533145</v>
      </c>
      <c r="P533" s="268">
        <f>M533*1000*60</f>
        <v>1023.4251189073722</v>
      </c>
      <c r="Q533" s="294">
        <f>O533*60</f>
        <v>62.804529271988699</v>
      </c>
    </row>
    <row r="534" spans="1:17" ht="12.75" customHeight="1">
      <c r="A534" s="388"/>
      <c r="B534" s="363" t="s">
        <v>83</v>
      </c>
      <c r="C534" s="54" t="s">
        <v>70</v>
      </c>
      <c r="D534" s="18">
        <v>20</v>
      </c>
      <c r="E534" s="18">
        <v>1983</v>
      </c>
      <c r="F534" s="55">
        <f>+G534+H534+I534</f>
        <v>24.218997999999999</v>
      </c>
      <c r="G534" s="55">
        <v>1.814853</v>
      </c>
      <c r="H534" s="55">
        <v>3.2</v>
      </c>
      <c r="I534" s="55">
        <v>19.204145</v>
      </c>
      <c r="J534" s="269">
        <v>1123.9000000000001</v>
      </c>
      <c r="K534" s="55">
        <f>+I534</f>
        <v>19.204145</v>
      </c>
      <c r="L534" s="269">
        <v>1123.9000000000001</v>
      </c>
      <c r="M534" s="264">
        <f t="shared" si="62"/>
        <v>1.7087058457158109E-2</v>
      </c>
      <c r="N534" s="265">
        <v>90.6</v>
      </c>
      <c r="O534" s="56">
        <f t="shared" si="63"/>
        <v>1.5480874962185245</v>
      </c>
      <c r="P534" s="266">
        <f>M534*60*1000</f>
        <v>1025.2235074294865</v>
      </c>
      <c r="Q534" s="293">
        <f>P534*N534/1000</f>
        <v>92.885249773111468</v>
      </c>
    </row>
    <row r="535" spans="1:17" ht="12.75" customHeight="1">
      <c r="A535" s="388"/>
      <c r="B535" s="363" t="s">
        <v>435</v>
      </c>
      <c r="C535" s="52" t="s">
        <v>426</v>
      </c>
      <c r="D535" s="19">
        <v>26</v>
      </c>
      <c r="E535" s="53">
        <v>1998</v>
      </c>
      <c r="F535" s="47">
        <v>37.32</v>
      </c>
      <c r="G535" s="47">
        <v>2.1336900000000001</v>
      </c>
      <c r="H535" s="47">
        <v>4.16</v>
      </c>
      <c r="I535" s="47">
        <v>31.026309999999999</v>
      </c>
      <c r="J535" s="263">
        <v>1812.2</v>
      </c>
      <c r="K535" s="47">
        <v>31.026309999999999</v>
      </c>
      <c r="L535" s="263">
        <v>1812.2</v>
      </c>
      <c r="M535" s="267">
        <f t="shared" si="62"/>
        <v>1.712079792517382E-2</v>
      </c>
      <c r="N535" s="268">
        <v>61.366999999999997</v>
      </c>
      <c r="O535" s="47">
        <f t="shared" si="63"/>
        <v>1.0506520062741418</v>
      </c>
      <c r="P535" s="268">
        <f>M535*1000*60</f>
        <v>1027.2478755104291</v>
      </c>
      <c r="Q535" s="294">
        <f>O535*60</f>
        <v>63.039120376448508</v>
      </c>
    </row>
    <row r="536" spans="1:17" ht="12.75" customHeight="1">
      <c r="A536" s="388"/>
      <c r="B536" s="363" t="s">
        <v>435</v>
      </c>
      <c r="C536" s="20" t="s">
        <v>420</v>
      </c>
      <c r="D536" s="19">
        <v>50</v>
      </c>
      <c r="E536" s="19">
        <v>1988</v>
      </c>
      <c r="F536" s="47">
        <v>52.64</v>
      </c>
      <c r="G536" s="47">
        <v>3.8844099999999999</v>
      </c>
      <c r="H536" s="47">
        <v>7.84</v>
      </c>
      <c r="I536" s="47">
        <v>40.915590000000002</v>
      </c>
      <c r="J536" s="263">
        <v>2389.81</v>
      </c>
      <c r="K536" s="47">
        <v>40.915590000000002</v>
      </c>
      <c r="L536" s="263">
        <v>2389.81</v>
      </c>
      <c r="M536" s="267">
        <f t="shared" si="62"/>
        <v>1.7120854795987968E-2</v>
      </c>
      <c r="N536" s="268">
        <v>61.366999999999997</v>
      </c>
      <c r="O536" s="47">
        <f t="shared" si="63"/>
        <v>1.0506554962653936</v>
      </c>
      <c r="P536" s="268">
        <f>M536*1000*60</f>
        <v>1027.2512877592781</v>
      </c>
      <c r="Q536" s="294">
        <f>O536*60</f>
        <v>63.039329775923612</v>
      </c>
    </row>
    <row r="537" spans="1:17" ht="12.75" customHeight="1">
      <c r="A537" s="388"/>
      <c r="B537" s="363" t="s">
        <v>307</v>
      </c>
      <c r="C537" s="54" t="s">
        <v>290</v>
      </c>
      <c r="D537" s="18">
        <v>25</v>
      </c>
      <c r="E537" s="18" t="s">
        <v>98</v>
      </c>
      <c r="F537" s="55">
        <f>G537+H537+I537</f>
        <v>31.962001000000004</v>
      </c>
      <c r="G537" s="55">
        <v>2.0910000000000002</v>
      </c>
      <c r="H537" s="55">
        <v>4</v>
      </c>
      <c r="I537" s="55">
        <v>25.871001000000003</v>
      </c>
      <c r="J537" s="269">
        <v>1511.07</v>
      </c>
      <c r="K537" s="55">
        <v>25.871001000000003</v>
      </c>
      <c r="L537" s="269">
        <v>1511.07</v>
      </c>
      <c r="M537" s="264">
        <f t="shared" si="62"/>
        <v>1.7120981159046242E-2</v>
      </c>
      <c r="N537" s="265">
        <v>48.7</v>
      </c>
      <c r="O537" s="56">
        <f t="shared" si="63"/>
        <v>0.83379178244555208</v>
      </c>
      <c r="P537" s="266">
        <f t="shared" ref="P537:P547" si="64">M537*60*1000</f>
        <v>1027.2588695427744</v>
      </c>
      <c r="Q537" s="293">
        <f t="shared" ref="Q537:Q547" si="65">P537*N537/1000</f>
        <v>50.027506946733112</v>
      </c>
    </row>
    <row r="538" spans="1:17" ht="12.75" customHeight="1">
      <c r="A538" s="388"/>
      <c r="B538" s="363" t="s">
        <v>628</v>
      </c>
      <c r="C538" s="54" t="s">
        <v>651</v>
      </c>
      <c r="D538" s="18">
        <v>70</v>
      </c>
      <c r="E538" s="18">
        <v>1977</v>
      </c>
      <c r="F538" s="55">
        <v>72.900000000000006</v>
      </c>
      <c r="G538" s="55">
        <v>3.9</v>
      </c>
      <c r="H538" s="55">
        <v>11.2</v>
      </c>
      <c r="I538" s="55">
        <v>57.7</v>
      </c>
      <c r="J538" s="269">
        <v>3369.42</v>
      </c>
      <c r="K538" s="55">
        <v>57.7</v>
      </c>
      <c r="L538" s="269">
        <v>3369.42</v>
      </c>
      <c r="M538" s="264">
        <f t="shared" si="62"/>
        <v>1.7124608983148437E-2</v>
      </c>
      <c r="N538" s="265">
        <v>81.099999999999994</v>
      </c>
      <c r="O538" s="56">
        <f t="shared" si="63"/>
        <v>1.3888057885333382</v>
      </c>
      <c r="P538" s="266">
        <f t="shared" si="64"/>
        <v>1027.4765389889062</v>
      </c>
      <c r="Q538" s="293">
        <f t="shared" si="65"/>
        <v>83.32834731200029</v>
      </c>
    </row>
    <row r="539" spans="1:17" ht="12.75" customHeight="1">
      <c r="A539" s="388"/>
      <c r="B539" s="363" t="s">
        <v>307</v>
      </c>
      <c r="C539" s="54" t="s">
        <v>291</v>
      </c>
      <c r="D539" s="18">
        <v>44</v>
      </c>
      <c r="E539" s="18" t="s">
        <v>98</v>
      </c>
      <c r="F539" s="55">
        <f>G539+H539+I539</f>
        <v>63.080002</v>
      </c>
      <c r="G539" s="55">
        <v>5.4341520000000001</v>
      </c>
      <c r="H539" s="55">
        <v>6.88</v>
      </c>
      <c r="I539" s="55">
        <v>50.76585</v>
      </c>
      <c r="J539" s="269">
        <v>2962.01</v>
      </c>
      <c r="K539" s="55">
        <v>50.76585</v>
      </c>
      <c r="L539" s="269">
        <v>2962.01</v>
      </c>
      <c r="M539" s="264">
        <f t="shared" si="62"/>
        <v>1.71389867015979E-2</v>
      </c>
      <c r="N539" s="265">
        <v>48.7</v>
      </c>
      <c r="O539" s="56">
        <f t="shared" si="63"/>
        <v>0.83466865236781773</v>
      </c>
      <c r="P539" s="266">
        <f t="shared" si="64"/>
        <v>1028.3392020958738</v>
      </c>
      <c r="Q539" s="293">
        <f t="shared" si="65"/>
        <v>50.080119142069059</v>
      </c>
    </row>
    <row r="540" spans="1:17" ht="12.75" customHeight="1">
      <c r="A540" s="388"/>
      <c r="B540" s="363" t="s">
        <v>83</v>
      </c>
      <c r="C540" s="54" t="s">
        <v>69</v>
      </c>
      <c r="D540" s="18">
        <v>12</v>
      </c>
      <c r="E540" s="18">
        <v>1988</v>
      </c>
      <c r="F540" s="55">
        <f>+G540+H540+I540</f>
        <v>13.028999000000001</v>
      </c>
      <c r="G540" s="55">
        <v>0.83826000000000001</v>
      </c>
      <c r="H540" s="55">
        <v>1.92</v>
      </c>
      <c r="I540" s="55">
        <v>10.270739000000001</v>
      </c>
      <c r="J540" s="269">
        <v>597.29999999999995</v>
      </c>
      <c r="K540" s="55">
        <f>+I540</f>
        <v>10.270739000000001</v>
      </c>
      <c r="L540" s="269">
        <v>597.29999999999995</v>
      </c>
      <c r="M540" s="264">
        <f t="shared" si="62"/>
        <v>1.7195277080194211E-2</v>
      </c>
      <c r="N540" s="265">
        <v>90.6</v>
      </c>
      <c r="O540" s="56">
        <f t="shared" si="63"/>
        <v>1.5578921034655955</v>
      </c>
      <c r="P540" s="266">
        <f t="shared" si="64"/>
        <v>1031.7166248116528</v>
      </c>
      <c r="Q540" s="293">
        <f t="shared" si="65"/>
        <v>93.473526207935734</v>
      </c>
    </row>
    <row r="541" spans="1:17" ht="12.75" customHeight="1">
      <c r="A541" s="388"/>
      <c r="B541" s="363" t="s">
        <v>701</v>
      </c>
      <c r="C541" s="62" t="s">
        <v>686</v>
      </c>
      <c r="D541" s="63">
        <v>20</v>
      </c>
      <c r="E541" s="63" t="s">
        <v>98</v>
      </c>
      <c r="F541" s="64">
        <f>G541+H541+I541</f>
        <v>23.05</v>
      </c>
      <c r="G541" s="64">
        <v>1.6919999999999999</v>
      </c>
      <c r="H541" s="64">
        <v>3.2</v>
      </c>
      <c r="I541" s="64">
        <v>18.158000000000001</v>
      </c>
      <c r="J541" s="278">
        <v>1053.97</v>
      </c>
      <c r="K541" s="64">
        <f>I541</f>
        <v>18.158000000000001</v>
      </c>
      <c r="L541" s="278">
        <f>J541</f>
        <v>1053.97</v>
      </c>
      <c r="M541" s="279">
        <f t="shared" si="62"/>
        <v>1.7228194350882853E-2</v>
      </c>
      <c r="N541" s="280">
        <v>48.2</v>
      </c>
      <c r="O541" s="65">
        <f t="shared" si="63"/>
        <v>0.8303989677125535</v>
      </c>
      <c r="P541" s="281">
        <f t="shared" si="64"/>
        <v>1033.6916610529711</v>
      </c>
      <c r="Q541" s="295">
        <f t="shared" si="65"/>
        <v>49.823938062753207</v>
      </c>
    </row>
    <row r="542" spans="1:17" ht="12.75" customHeight="1">
      <c r="A542" s="388"/>
      <c r="B542" s="363" t="s">
        <v>307</v>
      </c>
      <c r="C542" s="54" t="s">
        <v>293</v>
      </c>
      <c r="D542" s="18">
        <v>55</v>
      </c>
      <c r="E542" s="18" t="s">
        <v>98</v>
      </c>
      <c r="F542" s="55">
        <f>G542+H542+I542</f>
        <v>56.785001000000001</v>
      </c>
      <c r="G542" s="55">
        <v>4.1820000000000004</v>
      </c>
      <c r="H542" s="55">
        <v>8.8000000000000007</v>
      </c>
      <c r="I542" s="55">
        <v>43.803001000000002</v>
      </c>
      <c r="J542" s="269">
        <v>2541.46</v>
      </c>
      <c r="K542" s="55">
        <v>43.803001000000002</v>
      </c>
      <c r="L542" s="269">
        <v>2541.46</v>
      </c>
      <c r="M542" s="264">
        <f t="shared" si="62"/>
        <v>1.723536903984324E-2</v>
      </c>
      <c r="N542" s="265">
        <v>48.7</v>
      </c>
      <c r="O542" s="56">
        <f t="shared" si="63"/>
        <v>0.83936247224036586</v>
      </c>
      <c r="P542" s="266">
        <f t="shared" si="64"/>
        <v>1034.1221423905945</v>
      </c>
      <c r="Q542" s="293">
        <f t="shared" si="65"/>
        <v>50.361748334421961</v>
      </c>
    </row>
    <row r="543" spans="1:17" ht="12.75" customHeight="1">
      <c r="A543" s="388"/>
      <c r="B543" s="363" t="s">
        <v>307</v>
      </c>
      <c r="C543" s="54" t="s">
        <v>292</v>
      </c>
      <c r="D543" s="18">
        <v>92</v>
      </c>
      <c r="E543" s="18" t="s">
        <v>98</v>
      </c>
      <c r="F543" s="55">
        <f>G543+H543+I543</f>
        <v>60.885000000000005</v>
      </c>
      <c r="G543" s="55">
        <v>3.3149999999999999</v>
      </c>
      <c r="H543" s="55">
        <v>0.83000000000000007</v>
      </c>
      <c r="I543" s="55">
        <v>56.74</v>
      </c>
      <c r="J543" s="269">
        <v>3290.64</v>
      </c>
      <c r="K543" s="55">
        <v>56.74</v>
      </c>
      <c r="L543" s="269">
        <v>3290.64</v>
      </c>
      <c r="M543" s="264">
        <f t="shared" si="62"/>
        <v>1.7242846376388787E-2</v>
      </c>
      <c r="N543" s="265">
        <v>48.7</v>
      </c>
      <c r="O543" s="56">
        <f t="shared" si="63"/>
        <v>0.83972661853013397</v>
      </c>
      <c r="P543" s="266">
        <f t="shared" si="64"/>
        <v>1034.5707825833272</v>
      </c>
      <c r="Q543" s="293">
        <f t="shared" si="65"/>
        <v>50.383597111808037</v>
      </c>
    </row>
    <row r="544" spans="1:17" ht="12.75" customHeight="1">
      <c r="A544" s="388"/>
      <c r="B544" s="364" t="s">
        <v>137</v>
      </c>
      <c r="C544" s="54" t="s">
        <v>117</v>
      </c>
      <c r="D544" s="18">
        <v>30</v>
      </c>
      <c r="E544" s="18">
        <v>1991</v>
      </c>
      <c r="F544" s="55">
        <f>G544+H544+I544</f>
        <v>34.408999999999999</v>
      </c>
      <c r="G544" s="55">
        <v>3.6262400000000001</v>
      </c>
      <c r="H544" s="55">
        <v>4.8</v>
      </c>
      <c r="I544" s="55">
        <v>25.982759999999999</v>
      </c>
      <c r="J544" s="269">
        <v>1503.25</v>
      </c>
      <c r="K544" s="55">
        <v>25.982759999999999</v>
      </c>
      <c r="L544" s="269">
        <v>1503.25</v>
      </c>
      <c r="M544" s="264">
        <f t="shared" si="62"/>
        <v>1.7284390487277566E-2</v>
      </c>
      <c r="N544" s="265">
        <v>53.192</v>
      </c>
      <c r="O544" s="56">
        <f t="shared" si="63"/>
        <v>0.91939129879926829</v>
      </c>
      <c r="P544" s="266">
        <f t="shared" si="64"/>
        <v>1037.0634292366537</v>
      </c>
      <c r="Q544" s="293">
        <f t="shared" si="65"/>
        <v>55.163477927956087</v>
      </c>
    </row>
    <row r="545" spans="1:17" ht="12.75" customHeight="1">
      <c r="A545" s="388"/>
      <c r="B545" s="364" t="s">
        <v>137</v>
      </c>
      <c r="C545" s="54" t="s">
        <v>118</v>
      </c>
      <c r="D545" s="18">
        <v>45</v>
      </c>
      <c r="E545" s="18">
        <v>1986</v>
      </c>
      <c r="F545" s="55">
        <f>G545+H545+I545</f>
        <v>52.192</v>
      </c>
      <c r="G545" s="55">
        <v>4.7594400000000006</v>
      </c>
      <c r="H545" s="55">
        <v>7.2</v>
      </c>
      <c r="I545" s="55">
        <v>40.232559999999999</v>
      </c>
      <c r="J545" s="269">
        <v>2324.9</v>
      </c>
      <c r="K545" s="55">
        <v>40.232559999999999</v>
      </c>
      <c r="L545" s="269">
        <v>2324.9</v>
      </c>
      <c r="M545" s="264">
        <f t="shared" si="62"/>
        <v>1.7305071185857456E-2</v>
      </c>
      <c r="N545" s="265">
        <v>53.192</v>
      </c>
      <c r="O545" s="56">
        <f t="shared" si="63"/>
        <v>0.9204913465181298</v>
      </c>
      <c r="P545" s="266">
        <f t="shared" si="64"/>
        <v>1038.3042711514474</v>
      </c>
      <c r="Q545" s="293">
        <f t="shared" si="65"/>
        <v>55.229480791087795</v>
      </c>
    </row>
    <row r="546" spans="1:17" ht="12.75" customHeight="1">
      <c r="A546" s="388"/>
      <c r="B546" s="363" t="s">
        <v>347</v>
      </c>
      <c r="C546" s="54" t="s">
        <v>328</v>
      </c>
      <c r="D546" s="18">
        <v>8</v>
      </c>
      <c r="E546" s="18" t="s">
        <v>98</v>
      </c>
      <c r="F546" s="55">
        <v>3.6079999999999997</v>
      </c>
      <c r="G546" s="55">
        <v>0.16300000000000001</v>
      </c>
      <c r="H546" s="55">
        <v>8.8999999999999996E-2</v>
      </c>
      <c r="I546" s="55">
        <v>3.3559999999999999</v>
      </c>
      <c r="J546" s="269">
        <v>193.93</v>
      </c>
      <c r="K546" s="55">
        <f>+I546</f>
        <v>3.3559999999999999</v>
      </c>
      <c r="L546" s="269">
        <f>+J546</f>
        <v>193.93</v>
      </c>
      <c r="M546" s="264">
        <f t="shared" si="62"/>
        <v>1.7305213221265405E-2</v>
      </c>
      <c r="N546" s="265">
        <v>73.400000000000006</v>
      </c>
      <c r="O546" s="56">
        <f t="shared" si="63"/>
        <v>1.2702026504408808</v>
      </c>
      <c r="P546" s="266">
        <f t="shared" si="64"/>
        <v>1038.3127932759244</v>
      </c>
      <c r="Q546" s="293">
        <f t="shared" si="65"/>
        <v>76.212159026452852</v>
      </c>
    </row>
    <row r="547" spans="1:17" ht="12.75" customHeight="1">
      <c r="A547" s="388"/>
      <c r="B547" s="364" t="s">
        <v>377</v>
      </c>
      <c r="C547" s="66" t="s">
        <v>378</v>
      </c>
      <c r="D547" s="58">
        <v>21</v>
      </c>
      <c r="E547" s="61" t="s">
        <v>98</v>
      </c>
      <c r="F547" s="270">
        <v>24.08</v>
      </c>
      <c r="G547" s="270">
        <v>1.88</v>
      </c>
      <c r="H547" s="270">
        <v>3.36</v>
      </c>
      <c r="I547" s="270">
        <v>18.84</v>
      </c>
      <c r="J547" s="271">
        <v>1088.6600000000001</v>
      </c>
      <c r="K547" s="270">
        <v>18.84</v>
      </c>
      <c r="L547" s="271">
        <v>1088.6600000000001</v>
      </c>
      <c r="M547" s="264">
        <f t="shared" si="62"/>
        <v>1.7305678540591184E-2</v>
      </c>
      <c r="N547" s="272">
        <v>58.9</v>
      </c>
      <c r="O547" s="56">
        <f t="shared" si="63"/>
        <v>1.0193044660408208</v>
      </c>
      <c r="P547" s="266">
        <f t="shared" si="64"/>
        <v>1038.340712435471</v>
      </c>
      <c r="Q547" s="293">
        <f t="shared" si="65"/>
        <v>61.158267962449237</v>
      </c>
    </row>
    <row r="548" spans="1:17" ht="12.75" customHeight="1">
      <c r="A548" s="388"/>
      <c r="B548" s="363" t="s">
        <v>798</v>
      </c>
      <c r="C548" s="261" t="s">
        <v>768</v>
      </c>
      <c r="D548" s="93">
        <v>20</v>
      </c>
      <c r="E548" s="93">
        <v>1991</v>
      </c>
      <c r="F548" s="97">
        <v>24.483000000000001</v>
      </c>
      <c r="G548" s="97">
        <v>2.7411159999999999</v>
      </c>
      <c r="H548" s="97">
        <v>3.2</v>
      </c>
      <c r="I548" s="97">
        <v>18.541884</v>
      </c>
      <c r="J548" s="94">
        <v>1071.33</v>
      </c>
      <c r="K548" s="97">
        <v>18.541884</v>
      </c>
      <c r="L548" s="94">
        <v>1071.33</v>
      </c>
      <c r="M548" s="95">
        <v>1.7307350676262215E-2</v>
      </c>
      <c r="N548" s="96">
        <v>68.997</v>
      </c>
      <c r="O548" s="97">
        <v>1.1941552746100641</v>
      </c>
      <c r="P548" s="96">
        <v>1038.441040575733</v>
      </c>
      <c r="Q548" s="292">
        <v>71.649316476603857</v>
      </c>
    </row>
    <row r="549" spans="1:17" ht="12.75" customHeight="1">
      <c r="A549" s="388"/>
      <c r="B549" s="363" t="s">
        <v>507</v>
      </c>
      <c r="C549" s="273" t="s">
        <v>497</v>
      </c>
      <c r="D549" s="274">
        <v>45</v>
      </c>
      <c r="E549" s="274">
        <v>1971</v>
      </c>
      <c r="F549" s="275">
        <f>SUM(G549+H549+I549)</f>
        <v>43.2</v>
      </c>
      <c r="G549" s="275">
        <v>3</v>
      </c>
      <c r="H549" s="275">
        <v>7.2</v>
      </c>
      <c r="I549" s="275">
        <v>33</v>
      </c>
      <c r="J549" s="276">
        <v>1906.15</v>
      </c>
      <c r="K549" s="275">
        <v>33</v>
      </c>
      <c r="L549" s="276">
        <v>1906.2</v>
      </c>
      <c r="M549" s="264">
        <f t="shared" ref="M549:M554" si="66">K549/L549</f>
        <v>1.7311929493232608E-2</v>
      </c>
      <c r="N549" s="265">
        <v>55.4</v>
      </c>
      <c r="O549" s="56">
        <f t="shared" ref="O549:O554" si="67">M549*N549</f>
        <v>0.95908089392508644</v>
      </c>
      <c r="P549" s="266">
        <f t="shared" ref="P549:P554" si="68">M549*60*1000</f>
        <v>1038.7157695939563</v>
      </c>
      <c r="Q549" s="293">
        <f t="shared" ref="Q549:Q554" si="69">P549*N549/1000</f>
        <v>57.544853635505177</v>
      </c>
    </row>
    <row r="550" spans="1:17" ht="12.75" customHeight="1">
      <c r="A550" s="388"/>
      <c r="B550" s="363" t="s">
        <v>307</v>
      </c>
      <c r="C550" s="54" t="s">
        <v>294</v>
      </c>
      <c r="D550" s="18">
        <v>10</v>
      </c>
      <c r="E550" s="18" t="s">
        <v>98</v>
      </c>
      <c r="F550" s="55">
        <f>G550+H550+I550</f>
        <v>11.450001</v>
      </c>
      <c r="G550" s="55">
        <v>0.20399999999999999</v>
      </c>
      <c r="H550" s="55">
        <v>1.1300000000000001</v>
      </c>
      <c r="I550" s="55">
        <v>10.116001000000001</v>
      </c>
      <c r="J550" s="269">
        <v>584.33000000000004</v>
      </c>
      <c r="K550" s="55">
        <v>10.116001000000001</v>
      </c>
      <c r="L550" s="269">
        <v>584.33000000000004</v>
      </c>
      <c r="M550" s="264">
        <f t="shared" si="66"/>
        <v>1.7312136977392912E-2</v>
      </c>
      <c r="N550" s="265">
        <v>48.7</v>
      </c>
      <c r="O550" s="56">
        <f t="shared" si="67"/>
        <v>0.84310107079903485</v>
      </c>
      <c r="P550" s="266">
        <f t="shared" si="68"/>
        <v>1038.7282186435746</v>
      </c>
      <c r="Q550" s="293">
        <f t="shared" si="69"/>
        <v>50.586064247942083</v>
      </c>
    </row>
    <row r="551" spans="1:17" ht="12.75" customHeight="1">
      <c r="A551" s="388"/>
      <c r="B551" s="364" t="s">
        <v>137</v>
      </c>
      <c r="C551" s="54" t="s">
        <v>119</v>
      </c>
      <c r="D551" s="18">
        <v>18</v>
      </c>
      <c r="E551" s="18">
        <v>1974</v>
      </c>
      <c r="F551" s="55">
        <f>G551+H551+I551</f>
        <v>18.733000000000001</v>
      </c>
      <c r="G551" s="55">
        <v>2.0964200000000002</v>
      </c>
      <c r="H551" s="55">
        <v>2.88</v>
      </c>
      <c r="I551" s="55">
        <v>13.75658</v>
      </c>
      <c r="J551" s="269">
        <v>794.45</v>
      </c>
      <c r="K551" s="55">
        <v>13.75658</v>
      </c>
      <c r="L551" s="269">
        <v>794.45</v>
      </c>
      <c r="M551" s="264">
        <f t="shared" si="66"/>
        <v>1.7315853735288562E-2</v>
      </c>
      <c r="N551" s="265">
        <v>53.192</v>
      </c>
      <c r="O551" s="56">
        <f t="shared" si="67"/>
        <v>0.92106489188746921</v>
      </c>
      <c r="P551" s="266">
        <f t="shared" si="68"/>
        <v>1038.9512241173138</v>
      </c>
      <c r="Q551" s="293">
        <f t="shared" si="69"/>
        <v>55.263893513248156</v>
      </c>
    </row>
    <row r="552" spans="1:17" ht="12.75" customHeight="1">
      <c r="A552" s="388"/>
      <c r="B552" s="364" t="s">
        <v>154</v>
      </c>
      <c r="C552" s="54" t="s">
        <v>138</v>
      </c>
      <c r="D552" s="18">
        <v>18</v>
      </c>
      <c r="E552" s="18" t="s">
        <v>139</v>
      </c>
      <c r="F552" s="55">
        <v>22.945</v>
      </c>
      <c r="G552" s="55">
        <v>0.65300000000000002</v>
      </c>
      <c r="H552" s="55">
        <v>2.88</v>
      </c>
      <c r="I552" s="55">
        <v>19.411999999999999</v>
      </c>
      <c r="J552" s="269"/>
      <c r="K552" s="55">
        <v>19.411999999999999</v>
      </c>
      <c r="L552" s="269">
        <v>1120.9000000000001</v>
      </c>
      <c r="M552" s="264">
        <f t="shared" si="66"/>
        <v>1.7318226425194039E-2</v>
      </c>
      <c r="N552" s="265">
        <v>61.04</v>
      </c>
      <c r="O552" s="56">
        <f t="shared" si="67"/>
        <v>1.0571045409938442</v>
      </c>
      <c r="P552" s="266">
        <f t="shared" si="68"/>
        <v>1039.0935855116422</v>
      </c>
      <c r="Q552" s="293">
        <f t="shared" si="69"/>
        <v>63.426272459630646</v>
      </c>
    </row>
    <row r="553" spans="1:17" ht="12.75" customHeight="1">
      <c r="A553" s="388"/>
      <c r="B553" s="364" t="s">
        <v>137</v>
      </c>
      <c r="C553" s="54" t="s">
        <v>120</v>
      </c>
      <c r="D553" s="18">
        <v>30</v>
      </c>
      <c r="E553" s="18">
        <v>1987</v>
      </c>
      <c r="F553" s="55">
        <f>G553+H553+I553</f>
        <v>35.152000000000001</v>
      </c>
      <c r="G553" s="55">
        <v>4.0795200000000005</v>
      </c>
      <c r="H553" s="55">
        <v>4.8</v>
      </c>
      <c r="I553" s="55">
        <v>26.272480000000002</v>
      </c>
      <c r="J553" s="269">
        <v>1515.9</v>
      </c>
      <c r="K553" s="55">
        <v>26.272480000000002</v>
      </c>
      <c r="L553" s="269">
        <v>1515.9</v>
      </c>
      <c r="M553" s="264">
        <f t="shared" si="66"/>
        <v>1.7331275150075862E-2</v>
      </c>
      <c r="N553" s="265">
        <v>53.192</v>
      </c>
      <c r="O553" s="56">
        <f t="shared" si="67"/>
        <v>0.92188518778283524</v>
      </c>
      <c r="P553" s="266">
        <f t="shared" si="68"/>
        <v>1039.8765090045517</v>
      </c>
      <c r="Q553" s="293">
        <f t="shared" si="69"/>
        <v>55.313111266970118</v>
      </c>
    </row>
    <row r="554" spans="1:17" ht="12.75" customHeight="1">
      <c r="A554" s="388"/>
      <c r="B554" s="363" t="s">
        <v>628</v>
      </c>
      <c r="C554" s="54" t="s">
        <v>652</v>
      </c>
      <c r="D554" s="18">
        <v>40</v>
      </c>
      <c r="E554" s="18">
        <v>1994</v>
      </c>
      <c r="F554" s="55">
        <v>47.97</v>
      </c>
      <c r="G554" s="55">
        <v>3.14</v>
      </c>
      <c r="H554" s="55">
        <v>6.4</v>
      </c>
      <c r="I554" s="55">
        <v>38.42</v>
      </c>
      <c r="J554" s="269">
        <v>2216.67</v>
      </c>
      <c r="K554" s="55">
        <v>38.42</v>
      </c>
      <c r="L554" s="269">
        <v>2216.67</v>
      </c>
      <c r="M554" s="264">
        <f t="shared" si="66"/>
        <v>1.7332304763451482E-2</v>
      </c>
      <c r="N554" s="265">
        <v>81.099999999999994</v>
      </c>
      <c r="O554" s="56">
        <f t="shared" si="67"/>
        <v>1.4056499163159151</v>
      </c>
      <c r="P554" s="266">
        <f t="shared" si="68"/>
        <v>1039.938285807089</v>
      </c>
      <c r="Q554" s="293">
        <f t="shared" si="69"/>
        <v>84.338994978954915</v>
      </c>
    </row>
    <row r="555" spans="1:17" ht="12.75" customHeight="1">
      <c r="A555" s="388"/>
      <c r="B555" s="363" t="s">
        <v>832</v>
      </c>
      <c r="C555" s="261" t="s">
        <v>819</v>
      </c>
      <c r="D555" s="93">
        <v>20</v>
      </c>
      <c r="E555" s="93">
        <v>1985</v>
      </c>
      <c r="F555" s="97">
        <v>22.757000000000001</v>
      </c>
      <c r="G555" s="97">
        <v>1.4041319999999999</v>
      </c>
      <c r="H555" s="97">
        <v>3.2</v>
      </c>
      <c r="I555" s="97">
        <v>18.152868999999999</v>
      </c>
      <c r="J555" s="94">
        <v>1047.19</v>
      </c>
      <c r="K555" s="97">
        <v>18.152868999999999</v>
      </c>
      <c r="L555" s="94">
        <v>1047.19</v>
      </c>
      <c r="M555" s="95">
        <v>1.7334837995015229E-2</v>
      </c>
      <c r="N555" s="96">
        <v>75.428000000000011</v>
      </c>
      <c r="O555" s="97">
        <v>1.3075321602880088</v>
      </c>
      <c r="P555" s="96">
        <v>1040.0902797009137</v>
      </c>
      <c r="Q555" s="292">
        <v>78.451929617280527</v>
      </c>
    </row>
    <row r="556" spans="1:17" ht="12.75" customHeight="1">
      <c r="A556" s="388"/>
      <c r="B556" s="363" t="s">
        <v>628</v>
      </c>
      <c r="C556" s="54" t="s">
        <v>653</v>
      </c>
      <c r="D556" s="18">
        <v>40</v>
      </c>
      <c r="E556" s="18">
        <v>1973</v>
      </c>
      <c r="F556" s="55">
        <v>44.9</v>
      </c>
      <c r="G556" s="55">
        <v>3.67</v>
      </c>
      <c r="H556" s="55">
        <v>6.4</v>
      </c>
      <c r="I556" s="55">
        <v>34.82</v>
      </c>
      <c r="J556" s="269">
        <v>2006.8</v>
      </c>
      <c r="K556" s="55">
        <v>34.82</v>
      </c>
      <c r="L556" s="269">
        <v>2006.8</v>
      </c>
      <c r="M556" s="264">
        <f>K556/L556</f>
        <v>1.7351006577636038E-2</v>
      </c>
      <c r="N556" s="265">
        <v>81.099999999999994</v>
      </c>
      <c r="O556" s="56">
        <f>M556*N556</f>
        <v>1.4071666334462827</v>
      </c>
      <c r="P556" s="266">
        <f>M556*60*1000</f>
        <v>1041.0603946581623</v>
      </c>
      <c r="Q556" s="293">
        <f>P556*N556/1000</f>
        <v>84.429998006776955</v>
      </c>
    </row>
    <row r="557" spans="1:17" ht="12.75" customHeight="1">
      <c r="A557" s="388"/>
      <c r="B557" s="363" t="s">
        <v>84</v>
      </c>
      <c r="C557" s="54" t="s">
        <v>77</v>
      </c>
      <c r="D557" s="18">
        <v>48</v>
      </c>
      <c r="E557" s="18">
        <v>1979</v>
      </c>
      <c r="F557" s="55">
        <v>53.7</v>
      </c>
      <c r="G557" s="55">
        <v>4.33</v>
      </c>
      <c r="H557" s="55">
        <v>7.68</v>
      </c>
      <c r="I557" s="55">
        <v>41.68</v>
      </c>
      <c r="J557" s="269">
        <v>2401</v>
      </c>
      <c r="K557" s="55">
        <v>41.68</v>
      </c>
      <c r="L557" s="269">
        <v>2401</v>
      </c>
      <c r="M557" s="264">
        <f>K557/L557</f>
        <v>1.7359433569346105E-2</v>
      </c>
      <c r="N557" s="265">
        <v>48.94</v>
      </c>
      <c r="O557" s="56">
        <f>M557*N557</f>
        <v>0.84957067888379834</v>
      </c>
      <c r="P557" s="266">
        <f>M557*60*1000</f>
        <v>1041.5660141607664</v>
      </c>
      <c r="Q557" s="293">
        <f>P557*N557/1000</f>
        <v>50.974240733027905</v>
      </c>
    </row>
    <row r="558" spans="1:17" ht="12.75" customHeight="1">
      <c r="A558" s="388"/>
      <c r="B558" s="363" t="s">
        <v>307</v>
      </c>
      <c r="C558" s="54" t="s">
        <v>295</v>
      </c>
      <c r="D558" s="18">
        <v>24</v>
      </c>
      <c r="E558" s="18" t="s">
        <v>98</v>
      </c>
      <c r="F558" s="55">
        <f>G558+H558+I558</f>
        <v>22.699998999999998</v>
      </c>
      <c r="G558" s="55">
        <v>1.4790000000000001</v>
      </c>
      <c r="H558" s="55">
        <v>3.84</v>
      </c>
      <c r="I558" s="55">
        <v>17.380998999999999</v>
      </c>
      <c r="J558" s="269">
        <v>1000.52</v>
      </c>
      <c r="K558" s="55">
        <v>17.380998999999999</v>
      </c>
      <c r="L558" s="269">
        <v>1000.52</v>
      </c>
      <c r="M558" s="264">
        <f>K558/L558</f>
        <v>1.7371965577899492E-2</v>
      </c>
      <c r="N558" s="265">
        <v>48.7</v>
      </c>
      <c r="O558" s="56">
        <f>M558*N558</f>
        <v>0.84601472364370534</v>
      </c>
      <c r="P558" s="266">
        <f>M558*60*1000</f>
        <v>1042.3179346739696</v>
      </c>
      <c r="Q558" s="293">
        <f>P558*N558/1000</f>
        <v>50.760883418622328</v>
      </c>
    </row>
    <row r="559" spans="1:17" ht="12.75" customHeight="1">
      <c r="A559" s="388"/>
      <c r="B559" s="363" t="s">
        <v>195</v>
      </c>
      <c r="C559" s="20" t="s">
        <v>179</v>
      </c>
      <c r="D559" s="19">
        <v>54</v>
      </c>
      <c r="E559" s="19">
        <v>1987</v>
      </c>
      <c r="F559" s="47">
        <v>55.71</v>
      </c>
      <c r="G559" s="47">
        <v>5.34</v>
      </c>
      <c r="H559" s="47">
        <v>11.87</v>
      </c>
      <c r="I559" s="47">
        <v>37.869999999999997</v>
      </c>
      <c r="J559" s="263">
        <v>2177.62</v>
      </c>
      <c r="K559" s="47">
        <v>37.869999999999997</v>
      </c>
      <c r="L559" s="263">
        <v>2177.62</v>
      </c>
      <c r="M559" s="267">
        <v>1.739054564157199E-2</v>
      </c>
      <c r="N559" s="268">
        <v>53.845999999999997</v>
      </c>
      <c r="O559" s="47">
        <v>0.93641132061608534</v>
      </c>
      <c r="P559" s="268">
        <v>1043.4327384943194</v>
      </c>
      <c r="Q559" s="294">
        <v>56.184679236965124</v>
      </c>
    </row>
    <row r="560" spans="1:17" ht="12.75" customHeight="1">
      <c r="A560" s="388"/>
      <c r="B560" s="363" t="s">
        <v>347</v>
      </c>
      <c r="C560" s="54" t="s">
        <v>330</v>
      </c>
      <c r="D560" s="18">
        <v>2</v>
      </c>
      <c r="E560" s="18" t="s">
        <v>98</v>
      </c>
      <c r="F560" s="55">
        <v>1.95</v>
      </c>
      <c r="G560" s="55">
        <v>5.0999999999999997E-2</v>
      </c>
      <c r="H560" s="55">
        <v>0.02</v>
      </c>
      <c r="I560" s="55">
        <v>1.879</v>
      </c>
      <c r="J560" s="269">
        <v>107.98</v>
      </c>
      <c r="K560" s="55">
        <f>+I560</f>
        <v>1.879</v>
      </c>
      <c r="L560" s="269">
        <f>+J560</f>
        <v>107.98</v>
      </c>
      <c r="M560" s="264">
        <f>K560/L560</f>
        <v>1.7401370624189665E-2</v>
      </c>
      <c r="N560" s="265">
        <v>73.400000000000006</v>
      </c>
      <c r="O560" s="56">
        <f>M560*N560</f>
        <v>1.2772606038155214</v>
      </c>
      <c r="P560" s="266">
        <f>M560*60*1000</f>
        <v>1044.0822374513798</v>
      </c>
      <c r="Q560" s="293">
        <f>P560*N560/1000</f>
        <v>76.635636228931276</v>
      </c>
    </row>
    <row r="561" spans="1:17" ht="12.75" customHeight="1">
      <c r="A561" s="388"/>
      <c r="B561" s="364" t="s">
        <v>137</v>
      </c>
      <c r="C561" s="54" t="s">
        <v>121</v>
      </c>
      <c r="D561" s="18">
        <v>7</v>
      </c>
      <c r="E561" s="18">
        <v>1986</v>
      </c>
      <c r="F561" s="55">
        <f>G561+H561+I561</f>
        <v>8.7789999999999999</v>
      </c>
      <c r="G561" s="55">
        <v>1.1332</v>
      </c>
      <c r="H561" s="55">
        <v>1.1200000000000001</v>
      </c>
      <c r="I561" s="55">
        <v>6.5258000000000003</v>
      </c>
      <c r="J561" s="269">
        <v>374.89</v>
      </c>
      <c r="K561" s="55">
        <v>6.5258000000000003</v>
      </c>
      <c r="L561" s="269">
        <v>374.89</v>
      </c>
      <c r="M561" s="264">
        <f>K561/L561</f>
        <v>1.7407239456907361E-2</v>
      </c>
      <c r="N561" s="265">
        <v>53.192</v>
      </c>
      <c r="O561" s="56">
        <f>M561*N561</f>
        <v>0.92592588119181629</v>
      </c>
      <c r="P561" s="266">
        <f>M561*60*1000</f>
        <v>1044.4343674144416</v>
      </c>
      <c r="Q561" s="293">
        <f>P561*N561/1000</f>
        <v>55.555552871508972</v>
      </c>
    </row>
    <row r="562" spans="1:17" ht="12.75" customHeight="1">
      <c r="A562" s="388"/>
      <c r="B562" s="363" t="s">
        <v>435</v>
      </c>
      <c r="C562" s="20" t="s">
        <v>418</v>
      </c>
      <c r="D562" s="19">
        <v>60</v>
      </c>
      <c r="E562" s="19">
        <v>1981</v>
      </c>
      <c r="F562" s="47">
        <v>69.099999999999994</v>
      </c>
      <c r="G562" s="47">
        <v>5.0606749999999998</v>
      </c>
      <c r="H562" s="47">
        <v>9.6</v>
      </c>
      <c r="I562" s="47">
        <v>54.439329999999998</v>
      </c>
      <c r="J562" s="263">
        <v>3122.77</v>
      </c>
      <c r="K562" s="47">
        <v>54.439320000000002</v>
      </c>
      <c r="L562" s="263">
        <v>3122.77</v>
      </c>
      <c r="M562" s="267">
        <f>K562/L562</f>
        <v>1.7433022604930879E-2</v>
      </c>
      <c r="N562" s="268">
        <v>61.366999999999997</v>
      </c>
      <c r="O562" s="47">
        <f>M562*N562</f>
        <v>1.0698122981967932</v>
      </c>
      <c r="P562" s="268">
        <f>M562*1000*60</f>
        <v>1045.9813562958527</v>
      </c>
      <c r="Q562" s="294">
        <f>O562*60</f>
        <v>64.188737891807591</v>
      </c>
    </row>
    <row r="563" spans="1:17" ht="12.75" customHeight="1">
      <c r="A563" s="388"/>
      <c r="B563" s="363" t="s">
        <v>832</v>
      </c>
      <c r="C563" s="261" t="s">
        <v>820</v>
      </c>
      <c r="D563" s="93">
        <v>36</v>
      </c>
      <c r="E563" s="93">
        <v>1964</v>
      </c>
      <c r="F563" s="97">
        <v>33.520000000000003</v>
      </c>
      <c r="G563" s="97">
        <v>1.59324</v>
      </c>
      <c r="H563" s="97">
        <v>5.4761280000000001</v>
      </c>
      <c r="I563" s="97">
        <v>26.450631000000001</v>
      </c>
      <c r="J563" s="94">
        <v>1514.36</v>
      </c>
      <c r="K563" s="97">
        <v>26.450631000000001</v>
      </c>
      <c r="L563" s="94">
        <v>1514.36</v>
      </c>
      <c r="M563" s="95">
        <v>1.7466540981008482E-2</v>
      </c>
      <c r="N563" s="96">
        <v>75.428000000000011</v>
      </c>
      <c r="O563" s="97">
        <v>1.3174662531155079</v>
      </c>
      <c r="P563" s="96">
        <v>1047.992458860509</v>
      </c>
      <c r="Q563" s="292">
        <v>79.047975186930486</v>
      </c>
    </row>
    <row r="564" spans="1:17" ht="12.75" customHeight="1">
      <c r="A564" s="388"/>
      <c r="B564" s="364" t="s">
        <v>137</v>
      </c>
      <c r="C564" s="54" t="s">
        <v>122</v>
      </c>
      <c r="D564" s="18">
        <v>60</v>
      </c>
      <c r="E564" s="18">
        <v>1979</v>
      </c>
      <c r="F564" s="55">
        <f>G564+H564+I564</f>
        <v>71.290000000000006</v>
      </c>
      <c r="G564" s="55">
        <v>7.2524800000000003</v>
      </c>
      <c r="H564" s="55">
        <v>9.52</v>
      </c>
      <c r="I564" s="55">
        <v>54.517520000000005</v>
      </c>
      <c r="J564" s="269">
        <v>3119</v>
      </c>
      <c r="K564" s="55">
        <v>54.517520000000005</v>
      </c>
      <c r="L564" s="269">
        <v>3119</v>
      </c>
      <c r="M564" s="264">
        <f t="shared" ref="M564:M569" si="70">K564/L564</f>
        <v>1.7479166399487017E-2</v>
      </c>
      <c r="N564" s="265">
        <v>53.192</v>
      </c>
      <c r="O564" s="56">
        <f t="shared" ref="O564:O569" si="71">M564*N564</f>
        <v>0.92975181912151339</v>
      </c>
      <c r="P564" s="266">
        <f t="shared" ref="P564:P569" si="72">M564*60*1000</f>
        <v>1048.7499839692211</v>
      </c>
      <c r="Q564" s="293">
        <f t="shared" ref="Q564:Q569" si="73">P564*N564/1000</f>
        <v>55.785109147290811</v>
      </c>
    </row>
    <row r="565" spans="1:17" ht="12.75" customHeight="1">
      <c r="A565" s="388"/>
      <c r="B565" s="363" t="s">
        <v>627</v>
      </c>
      <c r="C565" s="54" t="s">
        <v>635</v>
      </c>
      <c r="D565" s="18">
        <v>23</v>
      </c>
      <c r="E565" s="18">
        <v>1983</v>
      </c>
      <c r="F565" s="55">
        <v>26.35</v>
      </c>
      <c r="G565" s="55">
        <v>1.96</v>
      </c>
      <c r="H565" s="55">
        <v>3.52</v>
      </c>
      <c r="I565" s="55">
        <v>20.87</v>
      </c>
      <c r="J565" s="269">
        <v>1192.3399999999999</v>
      </c>
      <c r="K565" s="55">
        <v>20.87</v>
      </c>
      <c r="L565" s="269">
        <v>1192.3399999999999</v>
      </c>
      <c r="M565" s="264">
        <f t="shared" si="70"/>
        <v>1.7503396682154421E-2</v>
      </c>
      <c r="N565" s="265">
        <v>81.099999999999994</v>
      </c>
      <c r="O565" s="56">
        <f t="shared" si="71"/>
        <v>1.4195254709227234</v>
      </c>
      <c r="P565" s="266">
        <f t="shared" si="72"/>
        <v>1050.2038009292653</v>
      </c>
      <c r="Q565" s="293">
        <f t="shared" si="73"/>
        <v>85.171528255363413</v>
      </c>
    </row>
    <row r="566" spans="1:17" ht="12.75" customHeight="1">
      <c r="A566" s="388"/>
      <c r="B566" s="363" t="s">
        <v>307</v>
      </c>
      <c r="C566" s="54" t="s">
        <v>296</v>
      </c>
      <c r="D566" s="18">
        <v>30</v>
      </c>
      <c r="E566" s="18" t="s">
        <v>98</v>
      </c>
      <c r="F566" s="55">
        <f>G566+H566+I566</f>
        <v>42.580002</v>
      </c>
      <c r="G566" s="55">
        <v>3.0089999999999999</v>
      </c>
      <c r="H566" s="55">
        <v>4.6399999999999997</v>
      </c>
      <c r="I566" s="55">
        <v>34.931001999999999</v>
      </c>
      <c r="J566" s="269">
        <v>1994.48</v>
      </c>
      <c r="K566" s="55">
        <v>34.931001999999999</v>
      </c>
      <c r="L566" s="269">
        <v>1994.48</v>
      </c>
      <c r="M566" s="264">
        <f t="shared" si="70"/>
        <v>1.751383919618146E-2</v>
      </c>
      <c r="N566" s="265">
        <v>48.7</v>
      </c>
      <c r="O566" s="56">
        <f t="shared" si="71"/>
        <v>0.8529239688540371</v>
      </c>
      <c r="P566" s="266">
        <f t="shared" si="72"/>
        <v>1050.8303517708878</v>
      </c>
      <c r="Q566" s="293">
        <f t="shared" si="73"/>
        <v>51.175438131242238</v>
      </c>
    </row>
    <row r="567" spans="1:17" ht="12.75" customHeight="1">
      <c r="A567" s="388"/>
      <c r="B567" s="363" t="s">
        <v>236</v>
      </c>
      <c r="C567" s="54" t="s">
        <v>217</v>
      </c>
      <c r="D567" s="18">
        <v>48</v>
      </c>
      <c r="E567" s="18">
        <v>1960</v>
      </c>
      <c r="F567" s="55">
        <v>40.580599999999997</v>
      </c>
      <c r="G567" s="55">
        <v>6.415</v>
      </c>
      <c r="H567" s="55">
        <v>0.48</v>
      </c>
      <c r="I567" s="55">
        <f>F567-G567-H567</f>
        <v>33.685600000000001</v>
      </c>
      <c r="J567" s="269">
        <v>1920.3</v>
      </c>
      <c r="K567" s="55">
        <f>I567</f>
        <v>33.685600000000001</v>
      </c>
      <c r="L567" s="269">
        <f>J567</f>
        <v>1920.3</v>
      </c>
      <c r="M567" s="264">
        <f t="shared" si="70"/>
        <v>1.7541842420455138E-2</v>
      </c>
      <c r="N567" s="265">
        <v>56.4</v>
      </c>
      <c r="O567" s="56">
        <f t="shared" si="71"/>
        <v>0.98935991251366973</v>
      </c>
      <c r="P567" s="266">
        <f t="shared" si="72"/>
        <v>1052.5105452273083</v>
      </c>
      <c r="Q567" s="293">
        <f t="shared" si="73"/>
        <v>59.361594750820188</v>
      </c>
    </row>
    <row r="568" spans="1:17" ht="12.75" customHeight="1">
      <c r="A568" s="388"/>
      <c r="B568" s="363" t="s">
        <v>627</v>
      </c>
      <c r="C568" s="54" t="s">
        <v>636</v>
      </c>
      <c r="D568" s="18">
        <v>20</v>
      </c>
      <c r="E568" s="18">
        <v>1971</v>
      </c>
      <c r="F568" s="55">
        <v>21.14</v>
      </c>
      <c r="G568" s="55">
        <v>0.76</v>
      </c>
      <c r="H568" s="55">
        <v>2.8</v>
      </c>
      <c r="I568" s="55">
        <v>17.57</v>
      </c>
      <c r="J568" s="269">
        <v>1001.53</v>
      </c>
      <c r="K568" s="55">
        <v>17.57</v>
      </c>
      <c r="L568" s="269">
        <v>1001.53</v>
      </c>
      <c r="M568" s="264">
        <f t="shared" si="70"/>
        <v>1.7543158966780825E-2</v>
      </c>
      <c r="N568" s="265">
        <v>81.099999999999994</v>
      </c>
      <c r="O568" s="56">
        <f t="shared" si="71"/>
        <v>1.4227501922059249</v>
      </c>
      <c r="P568" s="266">
        <f t="shared" si="72"/>
        <v>1052.5895380068496</v>
      </c>
      <c r="Q568" s="293">
        <f t="shared" si="73"/>
        <v>85.365011532355496</v>
      </c>
    </row>
    <row r="569" spans="1:17" ht="12.75" customHeight="1">
      <c r="A569" s="388"/>
      <c r="B569" s="364" t="s">
        <v>137</v>
      </c>
      <c r="C569" s="54" t="s">
        <v>123</v>
      </c>
      <c r="D569" s="18">
        <v>18</v>
      </c>
      <c r="E569" s="18" t="s">
        <v>98</v>
      </c>
      <c r="F569" s="55">
        <f>G569+H569+I569</f>
        <v>23.504000000000001</v>
      </c>
      <c r="G569" s="55">
        <v>2.5497000000000001</v>
      </c>
      <c r="H569" s="55">
        <v>2.88</v>
      </c>
      <c r="I569" s="55">
        <v>18.074300000000001</v>
      </c>
      <c r="J569" s="269">
        <v>1026.2</v>
      </c>
      <c r="K569" s="55">
        <v>18.074300000000001</v>
      </c>
      <c r="L569" s="269">
        <v>1026.2</v>
      </c>
      <c r="M569" s="264">
        <f t="shared" si="70"/>
        <v>1.7612843500292342E-2</v>
      </c>
      <c r="N569" s="265">
        <v>53.192</v>
      </c>
      <c r="O569" s="56">
        <f t="shared" si="71"/>
        <v>0.93686237146755025</v>
      </c>
      <c r="P569" s="266">
        <f t="shared" si="72"/>
        <v>1056.7706100175405</v>
      </c>
      <c r="Q569" s="293">
        <f t="shared" si="73"/>
        <v>56.211742288053017</v>
      </c>
    </row>
    <row r="570" spans="1:17" ht="12.75" customHeight="1">
      <c r="A570" s="388"/>
      <c r="B570" s="364" t="s">
        <v>979</v>
      </c>
      <c r="C570" s="262" t="s">
        <v>975</v>
      </c>
      <c r="D570" s="67">
        <v>40</v>
      </c>
      <c r="E570" s="67">
        <v>1986</v>
      </c>
      <c r="F570" s="51">
        <v>48.805</v>
      </c>
      <c r="G570" s="51">
        <v>2.9226570000000001</v>
      </c>
      <c r="H570" s="51">
        <v>6.4</v>
      </c>
      <c r="I570" s="51">
        <v>39.482342000000003</v>
      </c>
      <c r="J570" s="255">
        <v>2240.67</v>
      </c>
      <c r="K570" s="51">
        <v>39.482342000000003</v>
      </c>
      <c r="L570" s="255">
        <v>2240.67</v>
      </c>
      <c r="M570" s="256">
        <v>1.7620775036038327E-2</v>
      </c>
      <c r="N570" s="257">
        <v>67.253000000000014</v>
      </c>
      <c r="O570" s="51">
        <v>1.1850499834986858</v>
      </c>
      <c r="P570" s="257">
        <v>1057.2465021622997</v>
      </c>
      <c r="Q570" s="290">
        <v>71.102999009921163</v>
      </c>
    </row>
    <row r="571" spans="1:17" ht="12.75" customHeight="1">
      <c r="A571" s="388"/>
      <c r="B571" s="364" t="s">
        <v>137</v>
      </c>
      <c r="C571" s="54" t="s">
        <v>124</v>
      </c>
      <c r="D571" s="18">
        <v>9</v>
      </c>
      <c r="E571" s="18" t="s">
        <v>98</v>
      </c>
      <c r="F571" s="55">
        <f>G571+H571+I571</f>
        <v>9.0500000000000007</v>
      </c>
      <c r="G571" s="55">
        <v>0</v>
      </c>
      <c r="H571" s="55">
        <v>0</v>
      </c>
      <c r="I571" s="55">
        <v>9.0500000000000007</v>
      </c>
      <c r="J571" s="269">
        <v>513.52</v>
      </c>
      <c r="K571" s="55">
        <v>9.0500000000000007</v>
      </c>
      <c r="L571" s="269">
        <v>513.52</v>
      </c>
      <c r="M571" s="264">
        <f t="shared" ref="M571:M581" si="74">K571/L571</f>
        <v>1.7623461598379811E-2</v>
      </c>
      <c r="N571" s="265">
        <v>53.192</v>
      </c>
      <c r="O571" s="56">
        <f t="shared" ref="O571:O581" si="75">M571*N571</f>
        <v>0.93742716934101888</v>
      </c>
      <c r="P571" s="266">
        <f>M571*60*1000</f>
        <v>1057.4076959027886</v>
      </c>
      <c r="Q571" s="293">
        <f>P571*N571/1000</f>
        <v>56.24563016046114</v>
      </c>
    </row>
    <row r="572" spans="1:17" ht="12.75" customHeight="1">
      <c r="A572" s="388"/>
      <c r="B572" s="363" t="s">
        <v>701</v>
      </c>
      <c r="C572" s="62" t="s">
        <v>687</v>
      </c>
      <c r="D572" s="63">
        <v>12</v>
      </c>
      <c r="E572" s="63" t="s">
        <v>98</v>
      </c>
      <c r="F572" s="64">
        <f>G572+H572+I572</f>
        <v>15.718</v>
      </c>
      <c r="G572" s="64">
        <v>1.3917999999999999</v>
      </c>
      <c r="H572" s="64">
        <v>1.92</v>
      </c>
      <c r="I572" s="64">
        <v>12.4062</v>
      </c>
      <c r="J572" s="278">
        <v>703.72</v>
      </c>
      <c r="K572" s="64">
        <f>I572</f>
        <v>12.4062</v>
      </c>
      <c r="L572" s="278">
        <f>J572</f>
        <v>703.72</v>
      </c>
      <c r="M572" s="279">
        <f t="shared" si="74"/>
        <v>1.7629454896833967E-2</v>
      </c>
      <c r="N572" s="280">
        <v>48.2</v>
      </c>
      <c r="O572" s="65">
        <f t="shared" si="75"/>
        <v>0.84973972602739734</v>
      </c>
      <c r="P572" s="281">
        <f>M572*60*1000</f>
        <v>1057.7672938100379</v>
      </c>
      <c r="Q572" s="295">
        <f>P572*N572/1000</f>
        <v>50.984383561643831</v>
      </c>
    </row>
    <row r="573" spans="1:17" ht="12.75" customHeight="1">
      <c r="A573" s="388"/>
      <c r="B573" s="363" t="s">
        <v>84</v>
      </c>
      <c r="C573" s="54" t="s">
        <v>76</v>
      </c>
      <c r="D573" s="18">
        <v>28</v>
      </c>
      <c r="E573" s="18">
        <v>1971</v>
      </c>
      <c r="F573" s="55">
        <v>31.1</v>
      </c>
      <c r="G573" s="55">
        <v>2.12</v>
      </c>
      <c r="H573" s="55">
        <v>4.4800000000000004</v>
      </c>
      <c r="I573" s="55">
        <v>24.49</v>
      </c>
      <c r="J573" s="269">
        <v>1389</v>
      </c>
      <c r="K573" s="55">
        <v>24.49</v>
      </c>
      <c r="L573" s="269">
        <v>1389</v>
      </c>
      <c r="M573" s="264">
        <f t="shared" si="74"/>
        <v>1.7631389488840892E-2</v>
      </c>
      <c r="N573" s="265">
        <v>48.94</v>
      </c>
      <c r="O573" s="56">
        <f t="shared" si="75"/>
        <v>0.86288020158387324</v>
      </c>
      <c r="P573" s="266">
        <f>M573*60*1000</f>
        <v>1057.8833693304534</v>
      </c>
      <c r="Q573" s="293">
        <f>P573*N573/1000</f>
        <v>51.772812095032386</v>
      </c>
    </row>
    <row r="574" spans="1:17" ht="12.75" customHeight="1">
      <c r="A574" s="388"/>
      <c r="B574" s="363" t="s">
        <v>435</v>
      </c>
      <c r="C574" s="20" t="s">
        <v>425</v>
      </c>
      <c r="D574" s="19">
        <v>42</v>
      </c>
      <c r="E574" s="19">
        <v>1994</v>
      </c>
      <c r="F574" s="47">
        <v>41.5</v>
      </c>
      <c r="G574" s="47">
        <v>3.7202799999999998</v>
      </c>
      <c r="H574" s="47">
        <v>5.84</v>
      </c>
      <c r="I574" s="47">
        <v>31.939720000000001</v>
      </c>
      <c r="J574" s="263">
        <v>1808.75</v>
      </c>
      <c r="K574" s="47">
        <v>31.939720000000001</v>
      </c>
      <c r="L574" s="263">
        <v>1808.75</v>
      </c>
      <c r="M574" s="267">
        <f t="shared" si="74"/>
        <v>1.7658449205252245E-2</v>
      </c>
      <c r="N574" s="268">
        <v>61.366999999999997</v>
      </c>
      <c r="O574" s="47">
        <f t="shared" si="75"/>
        <v>1.0836460523787146</v>
      </c>
      <c r="P574" s="268">
        <f>M574*1000*60</f>
        <v>1059.5069523151349</v>
      </c>
      <c r="Q574" s="294">
        <f>O574*60</f>
        <v>65.018763142722875</v>
      </c>
    </row>
    <row r="575" spans="1:17" ht="12.75" customHeight="1">
      <c r="A575" s="388"/>
      <c r="B575" s="364" t="s">
        <v>137</v>
      </c>
      <c r="C575" s="54" t="s">
        <v>125</v>
      </c>
      <c r="D575" s="18">
        <v>45</v>
      </c>
      <c r="E575" s="18">
        <v>1969</v>
      </c>
      <c r="F575" s="55">
        <f>G575+H575+I575</f>
        <v>44.379999999999995</v>
      </c>
      <c r="G575" s="55">
        <v>4.0795200000000005</v>
      </c>
      <c r="H575" s="55">
        <v>7.2</v>
      </c>
      <c r="I575" s="55">
        <v>33.100479999999997</v>
      </c>
      <c r="J575" s="269">
        <v>1872.6100000000001</v>
      </c>
      <c r="K575" s="55">
        <v>33.100479999999997</v>
      </c>
      <c r="L575" s="269">
        <v>1872.6100000000001</v>
      </c>
      <c r="M575" s="264">
        <f t="shared" si="74"/>
        <v>1.7676120494924195E-2</v>
      </c>
      <c r="N575" s="265">
        <v>53.192</v>
      </c>
      <c r="O575" s="56">
        <f t="shared" si="75"/>
        <v>0.94022820136600782</v>
      </c>
      <c r="P575" s="266">
        <f t="shared" ref="P575:P581" si="76">M575*60*1000</f>
        <v>1060.5672296954517</v>
      </c>
      <c r="Q575" s="293">
        <f t="shared" ref="Q575:Q581" si="77">P575*N575/1000</f>
        <v>56.41369208196047</v>
      </c>
    </row>
    <row r="576" spans="1:17" ht="12.75" customHeight="1">
      <c r="A576" s="388"/>
      <c r="B576" s="363" t="s">
        <v>628</v>
      </c>
      <c r="C576" s="54" t="s">
        <v>654</v>
      </c>
      <c r="D576" s="18">
        <v>50</v>
      </c>
      <c r="E576" s="18">
        <v>1976</v>
      </c>
      <c r="F576" s="55">
        <v>43.3</v>
      </c>
      <c r="G576" s="55">
        <v>3.15</v>
      </c>
      <c r="H576" s="55">
        <v>8</v>
      </c>
      <c r="I576" s="55">
        <v>32.14</v>
      </c>
      <c r="J576" s="269">
        <v>1817.28</v>
      </c>
      <c r="K576" s="55">
        <v>32.14</v>
      </c>
      <c r="L576" s="269">
        <v>1817.28</v>
      </c>
      <c r="M576" s="264">
        <f t="shared" si="74"/>
        <v>1.768577214298292E-2</v>
      </c>
      <c r="N576" s="265">
        <v>81.099999999999994</v>
      </c>
      <c r="O576" s="56">
        <f t="shared" si="75"/>
        <v>1.4343161207959148</v>
      </c>
      <c r="P576" s="266">
        <f t="shared" si="76"/>
        <v>1061.146328578975</v>
      </c>
      <c r="Q576" s="293">
        <f t="shared" si="77"/>
        <v>86.058967247754879</v>
      </c>
    </row>
    <row r="577" spans="1:17" ht="12.75" customHeight="1">
      <c r="A577" s="388"/>
      <c r="B577" s="363" t="s">
        <v>701</v>
      </c>
      <c r="C577" s="62" t="s">
        <v>688</v>
      </c>
      <c r="D577" s="63">
        <v>20</v>
      </c>
      <c r="E577" s="63" t="s">
        <v>98</v>
      </c>
      <c r="F577" s="64">
        <f>G577+H577+I577</f>
        <v>23.990000000000002</v>
      </c>
      <c r="G577" s="64">
        <v>1.7356</v>
      </c>
      <c r="H577" s="64">
        <v>3.2</v>
      </c>
      <c r="I577" s="64">
        <v>19.054400000000001</v>
      </c>
      <c r="J577" s="278">
        <v>1076.8</v>
      </c>
      <c r="K577" s="64">
        <f>I577</f>
        <v>19.054400000000001</v>
      </c>
      <c r="L577" s="278">
        <f>J577</f>
        <v>1076.8</v>
      </c>
      <c r="M577" s="279">
        <f t="shared" si="74"/>
        <v>1.7695393759286776E-2</v>
      </c>
      <c r="N577" s="280">
        <v>48.2</v>
      </c>
      <c r="O577" s="65">
        <f t="shared" si="75"/>
        <v>0.85291797919762269</v>
      </c>
      <c r="P577" s="281">
        <f t="shared" si="76"/>
        <v>1061.7236255572066</v>
      </c>
      <c r="Q577" s="295">
        <f t="shared" si="77"/>
        <v>51.175078751857356</v>
      </c>
    </row>
    <row r="578" spans="1:17" ht="12.75" customHeight="1">
      <c r="A578" s="388"/>
      <c r="B578" s="363" t="s">
        <v>628</v>
      </c>
      <c r="C578" s="54" t="s">
        <v>655</v>
      </c>
      <c r="D578" s="18">
        <v>18</v>
      </c>
      <c r="E578" s="18">
        <v>1961</v>
      </c>
      <c r="F578" s="55">
        <v>19</v>
      </c>
      <c r="G578" s="55">
        <v>1.74</v>
      </c>
      <c r="H578" s="55">
        <v>2.4</v>
      </c>
      <c r="I578" s="55">
        <v>14.87</v>
      </c>
      <c r="J578" s="269">
        <v>839.24</v>
      </c>
      <c r="K578" s="55">
        <v>14.87</v>
      </c>
      <c r="L578" s="269">
        <v>839.24</v>
      </c>
      <c r="M578" s="264">
        <f t="shared" si="74"/>
        <v>1.7718411896477763E-2</v>
      </c>
      <c r="N578" s="265">
        <v>81.099999999999994</v>
      </c>
      <c r="O578" s="56">
        <f t="shared" si="75"/>
        <v>1.4369632048043466</v>
      </c>
      <c r="P578" s="266">
        <f t="shared" si="76"/>
        <v>1063.1047137886658</v>
      </c>
      <c r="Q578" s="293">
        <f t="shared" si="77"/>
        <v>86.217792288260782</v>
      </c>
    </row>
    <row r="579" spans="1:17" ht="12.75" customHeight="1">
      <c r="A579" s="388"/>
      <c r="B579" s="364" t="s">
        <v>137</v>
      </c>
      <c r="C579" s="54" t="s">
        <v>126</v>
      </c>
      <c r="D579" s="18">
        <v>65</v>
      </c>
      <c r="E579" s="18">
        <v>1987</v>
      </c>
      <c r="F579" s="55">
        <f>G579+H579+I579</f>
        <v>57.464000000000006</v>
      </c>
      <c r="G579" s="55">
        <v>4.9860800000000003</v>
      </c>
      <c r="H579" s="55">
        <v>10.4</v>
      </c>
      <c r="I579" s="55">
        <v>42.077920000000006</v>
      </c>
      <c r="J579" s="269">
        <v>2365.5</v>
      </c>
      <c r="K579" s="55">
        <v>42.077920000000006</v>
      </c>
      <c r="L579" s="269">
        <v>2365.5</v>
      </c>
      <c r="M579" s="264">
        <f t="shared" si="74"/>
        <v>1.7788171633904039E-2</v>
      </c>
      <c r="N579" s="265">
        <v>53.192</v>
      </c>
      <c r="O579" s="56">
        <f t="shared" si="75"/>
        <v>0.94618842555062366</v>
      </c>
      <c r="P579" s="266">
        <f t="shared" si="76"/>
        <v>1067.2902980342421</v>
      </c>
      <c r="Q579" s="293">
        <f t="shared" si="77"/>
        <v>56.771305533037413</v>
      </c>
    </row>
    <row r="580" spans="1:17" ht="12.75" customHeight="1">
      <c r="A580" s="388"/>
      <c r="B580" s="363" t="s">
        <v>627</v>
      </c>
      <c r="C580" s="54" t="s">
        <v>637</v>
      </c>
      <c r="D580" s="18">
        <v>24</v>
      </c>
      <c r="E580" s="18">
        <v>1981</v>
      </c>
      <c r="F580" s="55">
        <v>27.76</v>
      </c>
      <c r="G580" s="55">
        <v>2.66</v>
      </c>
      <c r="H580" s="55">
        <v>3.36</v>
      </c>
      <c r="I580" s="55">
        <v>21.73</v>
      </c>
      <c r="J580" s="269">
        <v>1220.49</v>
      </c>
      <c r="K580" s="55">
        <v>21.73</v>
      </c>
      <c r="L580" s="269">
        <v>1220.49</v>
      </c>
      <c r="M580" s="264">
        <f t="shared" si="74"/>
        <v>1.7804324492621815E-2</v>
      </c>
      <c r="N580" s="265">
        <v>81.099999999999994</v>
      </c>
      <c r="O580" s="56">
        <f t="shared" si="75"/>
        <v>1.4439307163516291</v>
      </c>
      <c r="P580" s="266">
        <f t="shared" si="76"/>
        <v>1068.2594695573089</v>
      </c>
      <c r="Q580" s="293">
        <f t="shared" si="77"/>
        <v>86.635842981097738</v>
      </c>
    </row>
    <row r="581" spans="1:17" ht="12.75" customHeight="1">
      <c r="A581" s="388"/>
      <c r="B581" s="363" t="s">
        <v>83</v>
      </c>
      <c r="C581" s="54" t="s">
        <v>71</v>
      </c>
      <c r="D581" s="18">
        <v>32</v>
      </c>
      <c r="E581" s="18">
        <v>1985</v>
      </c>
      <c r="F581" s="55">
        <f>+G581+H581+I581</f>
        <v>25.390006</v>
      </c>
      <c r="G581" s="55">
        <v>2.4245130000000001</v>
      </c>
      <c r="H581" s="55">
        <v>0.34</v>
      </c>
      <c r="I581" s="55">
        <v>22.625492999999999</v>
      </c>
      <c r="J581" s="269">
        <v>1270.74</v>
      </c>
      <c r="K581" s="55">
        <f>+I581</f>
        <v>22.625492999999999</v>
      </c>
      <c r="L581" s="269">
        <v>1270.74</v>
      </c>
      <c r="M581" s="264">
        <f t="shared" si="74"/>
        <v>1.7804974266962557E-2</v>
      </c>
      <c r="N581" s="265">
        <v>90.6</v>
      </c>
      <c r="O581" s="56">
        <f t="shared" si="75"/>
        <v>1.6131306685868076</v>
      </c>
      <c r="P581" s="266">
        <f t="shared" si="76"/>
        <v>1068.2984560177536</v>
      </c>
      <c r="Q581" s="293">
        <f t="shared" si="77"/>
        <v>96.787840115208468</v>
      </c>
    </row>
    <row r="582" spans="1:17" ht="12.75" customHeight="1">
      <c r="A582" s="388"/>
      <c r="B582" s="363" t="s">
        <v>878</v>
      </c>
      <c r="C582" s="248" t="s">
        <v>870</v>
      </c>
      <c r="D582" s="249">
        <v>14</v>
      </c>
      <c r="E582" s="249">
        <v>1983</v>
      </c>
      <c r="F582" s="250">
        <v>17.027999999999999</v>
      </c>
      <c r="G582" s="250">
        <v>0.93992500000000001</v>
      </c>
      <c r="H582" s="250">
        <v>2.08</v>
      </c>
      <c r="I582" s="250">
        <v>14.008075</v>
      </c>
      <c r="J582" s="251">
        <v>786.5</v>
      </c>
      <c r="K582" s="250">
        <v>14.008075</v>
      </c>
      <c r="L582" s="251">
        <v>786.5</v>
      </c>
      <c r="M582" s="252">
        <v>1.7810648442466624E-2</v>
      </c>
      <c r="N582" s="253">
        <v>84.039000000000001</v>
      </c>
      <c r="O582" s="250">
        <v>1.4967890844564526</v>
      </c>
      <c r="P582" s="253">
        <v>1068.6389065479975</v>
      </c>
      <c r="Q582" s="289">
        <v>89.807345067387175</v>
      </c>
    </row>
    <row r="583" spans="1:17" ht="12.75" customHeight="1">
      <c r="A583" s="388"/>
      <c r="B583" s="363" t="s">
        <v>627</v>
      </c>
      <c r="C583" s="54" t="s">
        <v>638</v>
      </c>
      <c r="D583" s="18">
        <v>32</v>
      </c>
      <c r="E583" s="18">
        <v>1980</v>
      </c>
      <c r="F583" s="55">
        <v>41.41</v>
      </c>
      <c r="G583" s="55">
        <v>3.7</v>
      </c>
      <c r="H583" s="55">
        <v>4.96</v>
      </c>
      <c r="I583" s="55">
        <v>32.69</v>
      </c>
      <c r="J583" s="269">
        <v>1835.34</v>
      </c>
      <c r="K583" s="55">
        <v>32.700000000000003</v>
      </c>
      <c r="L583" s="269">
        <v>1835.34</v>
      </c>
      <c r="M583" s="264">
        <f>K583/L583</f>
        <v>1.7816862270750924E-2</v>
      </c>
      <c r="N583" s="265">
        <v>81.099999999999994</v>
      </c>
      <c r="O583" s="56">
        <f>M583*N583</f>
        <v>1.4449475301578998</v>
      </c>
      <c r="P583" s="266">
        <f>M583*60*1000</f>
        <v>1069.0117362450555</v>
      </c>
      <c r="Q583" s="293">
        <f>P583*N583/1000</f>
        <v>86.696851809473998</v>
      </c>
    </row>
    <row r="584" spans="1:17" ht="12.75" customHeight="1">
      <c r="A584" s="388"/>
      <c r="B584" s="363" t="s">
        <v>627</v>
      </c>
      <c r="C584" s="54" t="s">
        <v>639</v>
      </c>
      <c r="D584" s="18">
        <v>12</v>
      </c>
      <c r="E584" s="18">
        <v>1961</v>
      </c>
      <c r="F584" s="55">
        <v>13</v>
      </c>
      <c r="G584" s="55">
        <v>1.26</v>
      </c>
      <c r="H584" s="55">
        <v>1.77</v>
      </c>
      <c r="I584" s="55">
        <v>10</v>
      </c>
      <c r="J584" s="269">
        <v>560.51</v>
      </c>
      <c r="K584" s="55">
        <v>10</v>
      </c>
      <c r="L584" s="269">
        <v>560.51</v>
      </c>
      <c r="M584" s="264">
        <f>K584/L584</f>
        <v>1.7840894899288147E-2</v>
      </c>
      <c r="N584" s="265">
        <v>81.099999999999994</v>
      </c>
      <c r="O584" s="56">
        <f>M584*N584</f>
        <v>1.4468965763322685</v>
      </c>
      <c r="P584" s="266">
        <f>M584*60*1000</f>
        <v>1070.4536939572888</v>
      </c>
      <c r="Q584" s="293">
        <f>P584*N584/1000</f>
        <v>86.813794579936115</v>
      </c>
    </row>
    <row r="585" spans="1:17" ht="12.75" customHeight="1">
      <c r="A585" s="388"/>
      <c r="B585" s="363" t="s">
        <v>798</v>
      </c>
      <c r="C585" s="261" t="s">
        <v>782</v>
      </c>
      <c r="D585" s="93">
        <v>22</v>
      </c>
      <c r="E585" s="93">
        <v>1981</v>
      </c>
      <c r="F585" s="97">
        <v>30.831</v>
      </c>
      <c r="G585" s="97">
        <v>6.4712310000000004</v>
      </c>
      <c r="H585" s="97">
        <v>3.52</v>
      </c>
      <c r="I585" s="97">
        <v>20.839766999999998</v>
      </c>
      <c r="J585" s="94">
        <v>1167.51</v>
      </c>
      <c r="K585" s="97">
        <v>20.839766999999998</v>
      </c>
      <c r="L585" s="94">
        <v>1167.51</v>
      </c>
      <c r="M585" s="95">
        <v>1.7849754605956263E-2</v>
      </c>
      <c r="N585" s="96">
        <v>68.997</v>
      </c>
      <c r="O585" s="97">
        <v>1.2315795185471643</v>
      </c>
      <c r="P585" s="96">
        <v>1070.9852763573758</v>
      </c>
      <c r="Q585" s="292">
        <v>73.894771112829858</v>
      </c>
    </row>
    <row r="586" spans="1:17" ht="12.75" customHeight="1">
      <c r="A586" s="388"/>
      <c r="B586" s="363" t="s">
        <v>347</v>
      </c>
      <c r="C586" s="54" t="s">
        <v>331</v>
      </c>
      <c r="D586" s="18">
        <v>8</v>
      </c>
      <c r="E586" s="18" t="s">
        <v>98</v>
      </c>
      <c r="F586" s="55">
        <v>7.1150000000000002</v>
      </c>
      <c r="G586" s="55">
        <v>0</v>
      </c>
      <c r="H586" s="55">
        <v>0</v>
      </c>
      <c r="I586" s="55">
        <v>7.1150000000000002</v>
      </c>
      <c r="J586" s="269">
        <v>397.76</v>
      </c>
      <c r="K586" s="55">
        <f>+I586</f>
        <v>7.1150000000000002</v>
      </c>
      <c r="L586" s="269">
        <f>+J586</f>
        <v>397.76</v>
      </c>
      <c r="M586" s="264">
        <f>K586/L586</f>
        <v>1.7887670957361223E-2</v>
      </c>
      <c r="N586" s="265">
        <v>73.400000000000006</v>
      </c>
      <c r="O586" s="56">
        <f>M586*N586</f>
        <v>1.3129550482703138</v>
      </c>
      <c r="P586" s="266">
        <f>M586*60*1000</f>
        <v>1073.2602574416735</v>
      </c>
      <c r="Q586" s="293">
        <f>P586*N586/1000</f>
        <v>78.777302896218842</v>
      </c>
    </row>
    <row r="587" spans="1:17" ht="12.75" customHeight="1">
      <c r="A587" s="388"/>
      <c r="B587" s="363" t="s">
        <v>798</v>
      </c>
      <c r="C587" s="261" t="s">
        <v>775</v>
      </c>
      <c r="D587" s="93">
        <v>59</v>
      </c>
      <c r="E587" s="93">
        <v>1964</v>
      </c>
      <c r="F587" s="97">
        <v>64.613</v>
      </c>
      <c r="G587" s="97">
        <v>8.1317730000000008</v>
      </c>
      <c r="H587" s="97">
        <v>9.1199999999999992</v>
      </c>
      <c r="I587" s="97">
        <v>47.361234000000003</v>
      </c>
      <c r="J587" s="94">
        <v>2642.27</v>
      </c>
      <c r="K587" s="97">
        <v>47.361234000000003</v>
      </c>
      <c r="L587" s="94">
        <v>2642.27</v>
      </c>
      <c r="M587" s="95">
        <v>1.7924449053276163E-2</v>
      </c>
      <c r="N587" s="96">
        <v>68.997</v>
      </c>
      <c r="O587" s="97">
        <v>1.2367332113288954</v>
      </c>
      <c r="P587" s="96">
        <v>1075.4669431965697</v>
      </c>
      <c r="Q587" s="292">
        <v>74.20399267973373</v>
      </c>
    </row>
    <row r="588" spans="1:17" ht="12.75" customHeight="1">
      <c r="A588" s="388"/>
      <c r="B588" s="364" t="s">
        <v>349</v>
      </c>
      <c r="C588" s="57" t="s">
        <v>379</v>
      </c>
      <c r="D588" s="58">
        <v>105</v>
      </c>
      <c r="E588" s="61" t="s">
        <v>98</v>
      </c>
      <c r="F588" s="270">
        <v>71</v>
      </c>
      <c r="G588" s="270">
        <v>7.09</v>
      </c>
      <c r="H588" s="270">
        <v>17.13</v>
      </c>
      <c r="I588" s="270">
        <v>46.78</v>
      </c>
      <c r="J588" s="271">
        <v>2608.98</v>
      </c>
      <c r="K588" s="270">
        <v>45.54</v>
      </c>
      <c r="L588" s="271">
        <v>2539.69</v>
      </c>
      <c r="M588" s="264">
        <f>K588/L588</f>
        <v>1.7931322326740665E-2</v>
      </c>
      <c r="N588" s="272">
        <v>58.9</v>
      </c>
      <c r="O588" s="56">
        <f>M588*N588</f>
        <v>1.0561548850450251</v>
      </c>
      <c r="P588" s="266">
        <f>M588*60*1000</f>
        <v>1075.87933960444</v>
      </c>
      <c r="Q588" s="293">
        <f>P588*N588/1000</f>
        <v>63.369293102701512</v>
      </c>
    </row>
    <row r="589" spans="1:17" ht="12.75" customHeight="1">
      <c r="A589" s="388"/>
      <c r="B589" s="363" t="s">
        <v>701</v>
      </c>
      <c r="C589" s="62" t="s">
        <v>689</v>
      </c>
      <c r="D589" s="63">
        <v>12</v>
      </c>
      <c r="E589" s="63">
        <v>1994</v>
      </c>
      <c r="F589" s="64">
        <f>G589+H589+I589</f>
        <v>15.899999999999999</v>
      </c>
      <c r="G589" s="64">
        <v>1.3099000000000001</v>
      </c>
      <c r="H589" s="64">
        <v>1.92</v>
      </c>
      <c r="I589" s="64">
        <v>12.6701</v>
      </c>
      <c r="J589" s="278">
        <v>705.95</v>
      </c>
      <c r="K589" s="64">
        <f>I589</f>
        <v>12.6701</v>
      </c>
      <c r="L589" s="278">
        <f>J589</f>
        <v>705.95</v>
      </c>
      <c r="M589" s="279">
        <f>K589/L589</f>
        <v>1.794758835611587E-2</v>
      </c>
      <c r="N589" s="280">
        <v>48.2</v>
      </c>
      <c r="O589" s="65">
        <f>M589*N589</f>
        <v>0.86507375876478498</v>
      </c>
      <c r="P589" s="281">
        <f>M589*60*1000</f>
        <v>1076.8553013669523</v>
      </c>
      <c r="Q589" s="295">
        <f>P589*N589/1000</f>
        <v>51.904425525887106</v>
      </c>
    </row>
    <row r="590" spans="1:17" ht="12.75" customHeight="1">
      <c r="A590" s="388"/>
      <c r="B590" s="363" t="s">
        <v>236</v>
      </c>
      <c r="C590" s="54" t="s">
        <v>218</v>
      </c>
      <c r="D590" s="18">
        <v>60</v>
      </c>
      <c r="E590" s="18">
        <v>1964</v>
      </c>
      <c r="F590" s="55">
        <v>48.7179</v>
      </c>
      <c r="G590" s="55">
        <v>5.1986999999999997</v>
      </c>
      <c r="H590" s="55">
        <v>0.6</v>
      </c>
      <c r="I590" s="55">
        <f>F590-G590-H590</f>
        <v>42.919199999999996</v>
      </c>
      <c r="J590" s="269">
        <v>2389.4899999999998</v>
      </c>
      <c r="K590" s="55">
        <f>I590</f>
        <v>42.919199999999996</v>
      </c>
      <c r="L590" s="269">
        <f>J590</f>
        <v>2389.4899999999998</v>
      </c>
      <c r="M590" s="264">
        <f>K590/L590</f>
        <v>1.7961657090006654E-2</v>
      </c>
      <c r="N590" s="265">
        <v>56.4</v>
      </c>
      <c r="O590" s="56">
        <f>M590*N590</f>
        <v>1.0130374598763752</v>
      </c>
      <c r="P590" s="266">
        <f>M590*60*1000</f>
        <v>1077.6994254003994</v>
      </c>
      <c r="Q590" s="293">
        <f>P590*N590/1000</f>
        <v>60.782247592582522</v>
      </c>
    </row>
    <row r="591" spans="1:17" ht="12.75" customHeight="1">
      <c r="A591" s="388"/>
      <c r="B591" s="363" t="s">
        <v>347</v>
      </c>
      <c r="C591" s="54" t="s">
        <v>332</v>
      </c>
      <c r="D591" s="18">
        <v>42</v>
      </c>
      <c r="E591" s="18" t="s">
        <v>98</v>
      </c>
      <c r="F591" s="55">
        <v>36.761000000000003</v>
      </c>
      <c r="G591" s="55">
        <v>1.6359999999999999</v>
      </c>
      <c r="H591" s="55">
        <v>4.319</v>
      </c>
      <c r="I591" s="55">
        <v>30.806000000000001</v>
      </c>
      <c r="J591" s="269">
        <v>1713.13</v>
      </c>
      <c r="K591" s="55">
        <f>+I591</f>
        <v>30.806000000000001</v>
      </c>
      <c r="L591" s="269">
        <f>+J591</f>
        <v>1713.13</v>
      </c>
      <c r="M591" s="264">
        <f>K591/L591</f>
        <v>1.7982289726990945E-2</v>
      </c>
      <c r="N591" s="265">
        <v>73.400000000000006</v>
      </c>
      <c r="O591" s="56">
        <f>M591*N591</f>
        <v>1.3199000659611355</v>
      </c>
      <c r="P591" s="266">
        <f>M591*60*1000</f>
        <v>1078.9373836194566</v>
      </c>
      <c r="Q591" s="293">
        <f>P591*N591/1000</f>
        <v>79.194003957668116</v>
      </c>
    </row>
    <row r="592" spans="1:17" ht="12.75" customHeight="1">
      <c r="A592" s="388"/>
      <c r="B592" s="363" t="s">
        <v>798</v>
      </c>
      <c r="C592" s="261" t="s">
        <v>776</v>
      </c>
      <c r="D592" s="93">
        <v>31</v>
      </c>
      <c r="E592" s="93">
        <v>1986</v>
      </c>
      <c r="F592" s="97">
        <v>43.265000000000001</v>
      </c>
      <c r="G592" s="97">
        <v>4.6021489999999998</v>
      </c>
      <c r="H592" s="97">
        <v>4.96</v>
      </c>
      <c r="I592" s="97">
        <v>33.702852</v>
      </c>
      <c r="J592" s="94">
        <v>1870.28</v>
      </c>
      <c r="K592" s="97">
        <v>33.702852</v>
      </c>
      <c r="L592" s="94">
        <v>1870.28</v>
      </c>
      <c r="M592" s="95">
        <v>1.8020217293667259E-2</v>
      </c>
      <c r="N592" s="96">
        <v>68.997</v>
      </c>
      <c r="O592" s="97">
        <v>1.2433409326111597</v>
      </c>
      <c r="P592" s="96">
        <v>1081.2130376200355</v>
      </c>
      <c r="Q592" s="292">
        <v>74.600455956669578</v>
      </c>
    </row>
    <row r="593" spans="1:17" ht="12.75" customHeight="1">
      <c r="A593" s="388"/>
      <c r="B593" s="363" t="s">
        <v>435</v>
      </c>
      <c r="C593" s="20" t="s">
        <v>421</v>
      </c>
      <c r="D593" s="19">
        <v>60</v>
      </c>
      <c r="E593" s="19">
        <v>1985</v>
      </c>
      <c r="F593" s="47">
        <v>86.13</v>
      </c>
      <c r="G593" s="47">
        <v>6.1822299999999997</v>
      </c>
      <c r="H593" s="47">
        <v>9.36</v>
      </c>
      <c r="I593" s="47">
        <v>70.587770000000006</v>
      </c>
      <c r="J593" s="263">
        <v>3912.05</v>
      </c>
      <c r="K593" s="47">
        <v>70.587770000000006</v>
      </c>
      <c r="L593" s="263">
        <v>3912.05</v>
      </c>
      <c r="M593" s="267">
        <f>K593/L593</f>
        <v>1.8043677867102925E-2</v>
      </c>
      <c r="N593" s="268">
        <v>61.366999999999997</v>
      </c>
      <c r="O593" s="47">
        <f>M593*N593</f>
        <v>1.1072863796705052</v>
      </c>
      <c r="P593" s="268">
        <f>M593*1000*60</f>
        <v>1082.6206720261755</v>
      </c>
      <c r="Q593" s="294">
        <f>O593*60</f>
        <v>66.437182780230316</v>
      </c>
    </row>
    <row r="594" spans="1:17" ht="12.75" customHeight="1">
      <c r="A594" s="388"/>
      <c r="B594" s="363" t="s">
        <v>83</v>
      </c>
      <c r="C594" s="54" t="s">
        <v>72</v>
      </c>
      <c r="D594" s="18">
        <v>15</v>
      </c>
      <c r="E594" s="18">
        <v>1984</v>
      </c>
      <c r="F594" s="55">
        <f>+G594+H594+I594</f>
        <v>13.797001</v>
      </c>
      <c r="G594" s="55">
        <v>1.0791029999999999</v>
      </c>
      <c r="H594" s="55">
        <v>0.15</v>
      </c>
      <c r="I594" s="55">
        <v>12.567898</v>
      </c>
      <c r="J594" s="269">
        <v>691.4</v>
      </c>
      <c r="K594" s="55">
        <f>+I594</f>
        <v>12.567898</v>
      </c>
      <c r="L594" s="269">
        <v>691.4</v>
      </c>
      <c r="M594" s="264">
        <f>K594/L594</f>
        <v>1.8177463118310675E-2</v>
      </c>
      <c r="N594" s="265">
        <v>90.6</v>
      </c>
      <c r="O594" s="56">
        <f>M594*N594</f>
        <v>1.6468781585189471</v>
      </c>
      <c r="P594" s="266">
        <f>M594*60*1000</f>
        <v>1090.6477870986405</v>
      </c>
      <c r="Q594" s="293">
        <f>P594*N594/1000</f>
        <v>98.812689511136824</v>
      </c>
    </row>
    <row r="595" spans="1:17" ht="12.75" customHeight="1">
      <c r="A595" s="388"/>
      <c r="B595" s="363" t="s">
        <v>798</v>
      </c>
      <c r="C595" s="261" t="s">
        <v>777</v>
      </c>
      <c r="D595" s="93">
        <v>40</v>
      </c>
      <c r="E595" s="93">
        <v>1987</v>
      </c>
      <c r="F595" s="97">
        <v>50.944000000000003</v>
      </c>
      <c r="G595" s="97">
        <v>5.3638250000000003</v>
      </c>
      <c r="H595" s="97">
        <v>6.4</v>
      </c>
      <c r="I595" s="97">
        <v>39.180174000000001</v>
      </c>
      <c r="J595" s="94">
        <v>2155.0100000000002</v>
      </c>
      <c r="K595" s="97">
        <v>39.180174000000001</v>
      </c>
      <c r="L595" s="94">
        <v>2155.0100000000002</v>
      </c>
      <c r="M595" s="95">
        <v>1.8180970853963554E-2</v>
      </c>
      <c r="N595" s="96">
        <v>68.997</v>
      </c>
      <c r="O595" s="97">
        <v>1.2544324460109233</v>
      </c>
      <c r="P595" s="96">
        <v>1090.8582512378134</v>
      </c>
      <c r="Q595" s="292">
        <v>75.26594676065541</v>
      </c>
    </row>
    <row r="596" spans="1:17" ht="12.75" customHeight="1">
      <c r="A596" s="388"/>
      <c r="B596" s="363" t="s">
        <v>798</v>
      </c>
      <c r="C596" s="261" t="s">
        <v>769</v>
      </c>
      <c r="D596" s="93">
        <v>36</v>
      </c>
      <c r="E596" s="93">
        <v>1986</v>
      </c>
      <c r="F596" s="97">
        <v>47.521000000000001</v>
      </c>
      <c r="G596" s="97">
        <v>5.5828810000000004</v>
      </c>
      <c r="H596" s="97">
        <v>5.76</v>
      </c>
      <c r="I596" s="97">
        <v>36.178116000000003</v>
      </c>
      <c r="J596" s="94">
        <v>1988.92</v>
      </c>
      <c r="K596" s="97">
        <v>36.178116000000003</v>
      </c>
      <c r="L596" s="94">
        <v>1988.92</v>
      </c>
      <c r="M596" s="95">
        <v>1.818982965629588E-2</v>
      </c>
      <c r="N596" s="96">
        <v>68.997</v>
      </c>
      <c r="O596" s="97">
        <v>1.2550436767954469</v>
      </c>
      <c r="P596" s="96">
        <v>1091.3897793777528</v>
      </c>
      <c r="Q596" s="292">
        <v>75.302620607726809</v>
      </c>
    </row>
    <row r="597" spans="1:17" ht="12.75" customHeight="1">
      <c r="A597" s="388"/>
      <c r="B597" s="363" t="s">
        <v>83</v>
      </c>
      <c r="C597" s="54" t="s">
        <v>67</v>
      </c>
      <c r="D597" s="18">
        <v>22</v>
      </c>
      <c r="E597" s="18">
        <v>1987</v>
      </c>
      <c r="F597" s="55">
        <f>+G597+H597+I597</f>
        <v>27.722003000000001</v>
      </c>
      <c r="G597" s="55">
        <v>1.938933</v>
      </c>
      <c r="H597" s="55">
        <v>3.80579</v>
      </c>
      <c r="I597" s="55">
        <v>21.97728</v>
      </c>
      <c r="J597" s="269">
        <v>1206.5</v>
      </c>
      <c r="K597" s="55">
        <f>+I597</f>
        <v>21.97728</v>
      </c>
      <c r="L597" s="269">
        <v>1206.5</v>
      </c>
      <c r="M597" s="264">
        <f>K597/L597</f>
        <v>1.8215731454620805E-2</v>
      </c>
      <c r="N597" s="265">
        <v>90.6</v>
      </c>
      <c r="O597" s="56">
        <f>M597*N597</f>
        <v>1.6503452697886449</v>
      </c>
      <c r="P597" s="266">
        <f>M597*60*1000</f>
        <v>1092.9438872772485</v>
      </c>
      <c r="Q597" s="293">
        <f>P597*N597/1000</f>
        <v>99.020716187318698</v>
      </c>
    </row>
    <row r="598" spans="1:17" ht="12.75" customHeight="1">
      <c r="A598" s="388"/>
      <c r="B598" s="363" t="s">
        <v>701</v>
      </c>
      <c r="C598" s="62" t="s">
        <v>690</v>
      </c>
      <c r="D598" s="63">
        <v>20</v>
      </c>
      <c r="E598" s="63" t="s">
        <v>98</v>
      </c>
      <c r="F598" s="64">
        <f>G598+H598+I598</f>
        <v>23</v>
      </c>
      <c r="G598" s="64">
        <v>2.6743999999999999</v>
      </c>
      <c r="H598" s="64">
        <v>3.2</v>
      </c>
      <c r="I598" s="64">
        <v>17.125599999999999</v>
      </c>
      <c r="J598" s="278">
        <v>936.33</v>
      </c>
      <c r="K598" s="64">
        <f>I598</f>
        <v>17.125599999999999</v>
      </c>
      <c r="L598" s="278">
        <f>J598</f>
        <v>936.33</v>
      </c>
      <c r="M598" s="279">
        <f>K598/L598</f>
        <v>1.8290132752341585E-2</v>
      </c>
      <c r="N598" s="280">
        <v>48.2</v>
      </c>
      <c r="O598" s="65">
        <f>M598*N598</f>
        <v>0.88158439866286442</v>
      </c>
      <c r="P598" s="281">
        <f>M598*60*1000</f>
        <v>1097.4079651404952</v>
      </c>
      <c r="Q598" s="295">
        <f>P598*N598/1000</f>
        <v>52.895063919771871</v>
      </c>
    </row>
    <row r="599" spans="1:17" ht="12.75" customHeight="1">
      <c r="A599" s="388"/>
      <c r="B599" s="363" t="s">
        <v>798</v>
      </c>
      <c r="C599" s="261" t="s">
        <v>778</v>
      </c>
      <c r="D599" s="93">
        <v>71</v>
      </c>
      <c r="E599" s="93">
        <v>1985</v>
      </c>
      <c r="F599" s="97">
        <v>107.26</v>
      </c>
      <c r="G599" s="97">
        <v>10.793763999999999</v>
      </c>
      <c r="H599" s="97">
        <v>17.28</v>
      </c>
      <c r="I599" s="97">
        <v>79.186239</v>
      </c>
      <c r="J599" s="94">
        <v>4324.5</v>
      </c>
      <c r="K599" s="97">
        <v>79.186239</v>
      </c>
      <c r="L599" s="94">
        <v>4324.5</v>
      </c>
      <c r="M599" s="95">
        <v>1.8311073881373569E-2</v>
      </c>
      <c r="N599" s="96">
        <v>68.997</v>
      </c>
      <c r="O599" s="97">
        <v>1.263409164593132</v>
      </c>
      <c r="P599" s="96">
        <v>1098.6644328824143</v>
      </c>
      <c r="Q599" s="292">
        <v>75.804549875587938</v>
      </c>
    </row>
    <row r="600" spans="1:17" ht="12.75" customHeight="1">
      <c r="A600" s="388"/>
      <c r="B600" s="363" t="s">
        <v>347</v>
      </c>
      <c r="C600" s="54" t="s">
        <v>333</v>
      </c>
      <c r="D600" s="18">
        <v>32</v>
      </c>
      <c r="E600" s="18" t="s">
        <v>98</v>
      </c>
      <c r="F600" s="55">
        <v>40.479999999999997</v>
      </c>
      <c r="G600" s="55">
        <v>2.2589999999999999</v>
      </c>
      <c r="H600" s="55">
        <v>5.12</v>
      </c>
      <c r="I600" s="55">
        <v>33.100999999999999</v>
      </c>
      <c r="J600" s="269">
        <v>1803.8</v>
      </c>
      <c r="K600" s="55">
        <f>+I600</f>
        <v>33.100999999999999</v>
      </c>
      <c r="L600" s="269">
        <f>+J600</f>
        <v>1803.8</v>
      </c>
      <c r="M600" s="264">
        <f>K600/L600</f>
        <v>1.8350704069187273E-2</v>
      </c>
      <c r="N600" s="265">
        <v>73.400000000000006</v>
      </c>
      <c r="O600" s="56">
        <f>M600*N600</f>
        <v>1.3469416786783459</v>
      </c>
      <c r="P600" s="266">
        <f>M600*60*1000</f>
        <v>1101.0422441512364</v>
      </c>
      <c r="Q600" s="293">
        <f>P600*N600/1000</f>
        <v>80.816500720700759</v>
      </c>
    </row>
    <row r="601" spans="1:17" ht="12.75" customHeight="1">
      <c r="A601" s="388"/>
      <c r="B601" s="363" t="s">
        <v>507</v>
      </c>
      <c r="C601" s="273" t="s">
        <v>495</v>
      </c>
      <c r="D601" s="274">
        <v>50</v>
      </c>
      <c r="E601" s="274">
        <v>1969</v>
      </c>
      <c r="F601" s="275">
        <f>SUM(G601+H601+I601)</f>
        <v>59.1</v>
      </c>
      <c r="G601" s="275">
        <v>3.7</v>
      </c>
      <c r="H601" s="275">
        <v>7.9</v>
      </c>
      <c r="I601" s="275">
        <v>47.5</v>
      </c>
      <c r="J601" s="276">
        <v>2582.6</v>
      </c>
      <c r="K601" s="275">
        <v>47.5</v>
      </c>
      <c r="L601" s="276">
        <v>2582.6</v>
      </c>
      <c r="M601" s="264">
        <f>K601/L601</f>
        <v>1.8392317819251918E-2</v>
      </c>
      <c r="N601" s="265">
        <v>55.4</v>
      </c>
      <c r="O601" s="56">
        <f>M601*N601</f>
        <v>1.0189344071865563</v>
      </c>
      <c r="P601" s="266">
        <f>M601*60*1000</f>
        <v>1103.5390691551149</v>
      </c>
      <c r="Q601" s="293">
        <f>P601*N601/1000</f>
        <v>61.136064431193361</v>
      </c>
    </row>
    <row r="602" spans="1:17" ht="12.75" customHeight="1">
      <c r="A602" s="388"/>
      <c r="B602" s="364" t="s">
        <v>349</v>
      </c>
      <c r="C602" s="57" t="s">
        <v>380</v>
      </c>
      <c r="D602" s="58">
        <v>33</v>
      </c>
      <c r="E602" s="59" t="s">
        <v>98</v>
      </c>
      <c r="F602" s="270">
        <v>33.64</v>
      </c>
      <c r="G602" s="270">
        <v>2.41</v>
      </c>
      <c r="H602" s="270">
        <v>5.12</v>
      </c>
      <c r="I602" s="270">
        <v>26.11</v>
      </c>
      <c r="J602" s="271">
        <v>1419.26</v>
      </c>
      <c r="K602" s="270">
        <v>26.11</v>
      </c>
      <c r="L602" s="271">
        <v>1419.26</v>
      </c>
      <c r="M602" s="264">
        <f>K602/L602</f>
        <v>1.8396911066330342E-2</v>
      </c>
      <c r="N602" s="272">
        <v>58.9</v>
      </c>
      <c r="O602" s="56">
        <f>M602*N602</f>
        <v>1.0835780618068571</v>
      </c>
      <c r="P602" s="266">
        <f>M602*60*1000</f>
        <v>1103.8146639798206</v>
      </c>
      <c r="Q602" s="293">
        <f>P602*N602/1000</f>
        <v>65.014683708411425</v>
      </c>
    </row>
    <row r="603" spans="1:17" ht="12.75" customHeight="1">
      <c r="A603" s="388"/>
      <c r="B603" s="363" t="s">
        <v>266</v>
      </c>
      <c r="C603" s="20" t="s">
        <v>244</v>
      </c>
      <c r="D603" s="19">
        <v>45</v>
      </c>
      <c r="E603" s="19">
        <v>1972</v>
      </c>
      <c r="F603" s="47">
        <f>SUM(G603:I603)</f>
        <v>26.227</v>
      </c>
      <c r="G603" s="47">
        <v>0</v>
      </c>
      <c r="H603" s="47">
        <v>0</v>
      </c>
      <c r="I603" s="47">
        <v>26.227</v>
      </c>
      <c r="J603" s="263">
        <v>1424.91</v>
      </c>
      <c r="K603" s="47">
        <v>26.227</v>
      </c>
      <c r="L603" s="263">
        <v>1424.91</v>
      </c>
      <c r="M603" s="267">
        <f>K603/L603</f>
        <v>1.8406074769634573E-2</v>
      </c>
      <c r="N603" s="268">
        <v>73.599999999999994</v>
      </c>
      <c r="O603" s="47">
        <f>M603*N603</f>
        <v>1.3546871030451044</v>
      </c>
      <c r="P603" s="268">
        <f>M603*60*1000</f>
        <v>1104.3644861780745</v>
      </c>
      <c r="Q603" s="294">
        <f>P603*N603/1000</f>
        <v>81.281226182706277</v>
      </c>
    </row>
    <row r="604" spans="1:17" ht="12.75" customHeight="1">
      <c r="A604" s="388"/>
      <c r="B604" s="363" t="s">
        <v>832</v>
      </c>
      <c r="C604" s="261" t="s">
        <v>821</v>
      </c>
      <c r="D604" s="93">
        <v>40</v>
      </c>
      <c r="E604" s="93">
        <v>1988</v>
      </c>
      <c r="F604" s="97">
        <v>44.061</v>
      </c>
      <c r="G604" s="97">
        <v>2.3969999999999998</v>
      </c>
      <c r="H604" s="97">
        <v>4.08</v>
      </c>
      <c r="I604" s="97">
        <v>37.584000000000003</v>
      </c>
      <c r="J604" s="94">
        <v>2040.9</v>
      </c>
      <c r="K604" s="97">
        <v>37.584000000000003</v>
      </c>
      <c r="L604" s="94">
        <v>2040.9</v>
      </c>
      <c r="M604" s="95">
        <v>1.8415404968396297E-2</v>
      </c>
      <c r="N604" s="96">
        <v>71.831000000000017</v>
      </c>
      <c r="O604" s="97">
        <v>1.3227969542848748</v>
      </c>
      <c r="P604" s="96">
        <v>1104.9242981037778</v>
      </c>
      <c r="Q604" s="292">
        <v>79.367817257092483</v>
      </c>
    </row>
    <row r="605" spans="1:17" ht="12.75" customHeight="1">
      <c r="A605" s="388"/>
      <c r="B605" s="363" t="s">
        <v>435</v>
      </c>
      <c r="C605" s="20" t="s">
        <v>411</v>
      </c>
      <c r="D605" s="19">
        <v>45</v>
      </c>
      <c r="E605" s="19">
        <v>1993</v>
      </c>
      <c r="F605" s="47">
        <v>65.849999999999994</v>
      </c>
      <c r="G605" s="47">
        <v>5.0880299999999998</v>
      </c>
      <c r="H605" s="47">
        <v>7.04</v>
      </c>
      <c r="I605" s="47">
        <v>53.721969999999999</v>
      </c>
      <c r="J605" s="263">
        <v>2913.8</v>
      </c>
      <c r="K605" s="47">
        <v>53.721969999999999</v>
      </c>
      <c r="L605" s="263">
        <v>2913.8</v>
      </c>
      <c r="M605" s="267">
        <f>K605/L605</f>
        <v>1.843708216075228E-2</v>
      </c>
      <c r="N605" s="268">
        <v>61.366999999999997</v>
      </c>
      <c r="O605" s="47">
        <f>M605*N605</f>
        <v>1.1314284209588852</v>
      </c>
      <c r="P605" s="268">
        <f>M605*1000*60</f>
        <v>1106.2249296451369</v>
      </c>
      <c r="Q605" s="294">
        <f>O605*60</f>
        <v>67.885705257533118</v>
      </c>
    </row>
    <row r="606" spans="1:17" ht="12.75" customHeight="1">
      <c r="A606" s="388"/>
      <c r="B606" s="363" t="s">
        <v>543</v>
      </c>
      <c r="C606" s="52" t="s">
        <v>562</v>
      </c>
      <c r="D606" s="19">
        <v>45</v>
      </c>
      <c r="E606" s="19">
        <v>1985</v>
      </c>
      <c r="F606" s="55">
        <v>15.7</v>
      </c>
      <c r="G606" s="55">
        <v>1.36</v>
      </c>
      <c r="H606" s="55">
        <v>1.92</v>
      </c>
      <c r="I606" s="55">
        <v>12.42</v>
      </c>
      <c r="J606" s="263">
        <v>672.3</v>
      </c>
      <c r="K606" s="55">
        <v>12.42</v>
      </c>
      <c r="L606" s="263">
        <v>672.3</v>
      </c>
      <c r="M606" s="264">
        <f>K606/L606</f>
        <v>1.8473895582329317E-2</v>
      </c>
      <c r="N606" s="265">
        <v>73.248000000000005</v>
      </c>
      <c r="O606" s="56">
        <f>M606*N606</f>
        <v>1.3531759036144579</v>
      </c>
      <c r="P606" s="266">
        <f>M606*60*1000</f>
        <v>1108.433734939759</v>
      </c>
      <c r="Q606" s="293">
        <f>P606*N606/1000</f>
        <v>81.190554216867469</v>
      </c>
    </row>
    <row r="607" spans="1:17" ht="12.75" customHeight="1">
      <c r="A607" s="388"/>
      <c r="B607" s="363" t="s">
        <v>958</v>
      </c>
      <c r="C607" s="254" t="s">
        <v>945</v>
      </c>
      <c r="D607" s="67">
        <v>11</v>
      </c>
      <c r="E607" s="67">
        <v>1976</v>
      </c>
      <c r="F607" s="51">
        <v>13.034000000000001</v>
      </c>
      <c r="G607" s="51">
        <v>0.91800000000000004</v>
      </c>
      <c r="H607" s="51">
        <v>1.6</v>
      </c>
      <c r="I607" s="51">
        <v>10.516000999999999</v>
      </c>
      <c r="J607" s="255">
        <v>568.63</v>
      </c>
      <c r="K607" s="51">
        <v>10.516000999999999</v>
      </c>
      <c r="L607" s="255">
        <v>568.63</v>
      </c>
      <c r="M607" s="256">
        <v>1.8493574028806078E-2</v>
      </c>
      <c r="N607" s="257">
        <v>61.040000000000006</v>
      </c>
      <c r="O607" s="51">
        <v>1.1288477587183232</v>
      </c>
      <c r="P607" s="257">
        <v>1109.6144417283647</v>
      </c>
      <c r="Q607" s="290">
        <v>67.730865523099396</v>
      </c>
    </row>
    <row r="608" spans="1:17" ht="12.75" customHeight="1">
      <c r="A608" s="388"/>
      <c r="B608" s="363" t="s">
        <v>236</v>
      </c>
      <c r="C608" s="54" t="s">
        <v>219</v>
      </c>
      <c r="D608" s="18">
        <v>60</v>
      </c>
      <c r="E608" s="18">
        <v>1963</v>
      </c>
      <c r="F608" s="55">
        <v>52.247199999999999</v>
      </c>
      <c r="G608" s="55">
        <v>5.9169999999999998</v>
      </c>
      <c r="H608" s="55">
        <v>0.6</v>
      </c>
      <c r="I608" s="55">
        <f>F608-G608-H608</f>
        <v>45.730199999999996</v>
      </c>
      <c r="J608" s="269">
        <v>2468.38</v>
      </c>
      <c r="K608" s="55">
        <f>I608</f>
        <v>45.730199999999996</v>
      </c>
      <c r="L608" s="269">
        <f>J608</f>
        <v>2468.38</v>
      </c>
      <c r="M608" s="264">
        <f>K608/L608</f>
        <v>1.852640193163127E-2</v>
      </c>
      <c r="N608" s="265">
        <v>56.4</v>
      </c>
      <c r="O608" s="56">
        <f>M608*N608</f>
        <v>1.0448890689440036</v>
      </c>
      <c r="P608" s="266">
        <f>M608*60*1000</f>
        <v>1111.5841158978762</v>
      </c>
      <c r="Q608" s="293">
        <f>P608*N608/1000</f>
        <v>62.693344136640221</v>
      </c>
    </row>
    <row r="609" spans="1:17" ht="12.75" customHeight="1">
      <c r="A609" s="388"/>
      <c r="B609" s="363" t="s">
        <v>958</v>
      </c>
      <c r="C609" s="254" t="s">
        <v>948</v>
      </c>
      <c r="D609" s="67">
        <v>73</v>
      </c>
      <c r="E609" s="67">
        <v>1966</v>
      </c>
      <c r="F609" s="51">
        <v>43.786999999999999</v>
      </c>
      <c r="G609" s="51">
        <v>4.1730359999999997</v>
      </c>
      <c r="H609" s="51">
        <v>0.76</v>
      </c>
      <c r="I609" s="51">
        <v>38.853966999999997</v>
      </c>
      <c r="J609" s="255">
        <v>2087.0500000000002</v>
      </c>
      <c r="K609" s="51">
        <v>38.853966999999997</v>
      </c>
      <c r="L609" s="255">
        <v>2087.0500000000002</v>
      </c>
      <c r="M609" s="256">
        <v>1.8616691981504993E-2</v>
      </c>
      <c r="N609" s="257">
        <v>61.040000000000006</v>
      </c>
      <c r="O609" s="51">
        <v>1.1363628785510649</v>
      </c>
      <c r="P609" s="257">
        <v>1117.0015188902996</v>
      </c>
      <c r="Q609" s="290">
        <v>68.181772713063893</v>
      </c>
    </row>
    <row r="610" spans="1:17" ht="12.75" customHeight="1">
      <c r="A610" s="388"/>
      <c r="B610" s="363" t="s">
        <v>958</v>
      </c>
      <c r="C610" s="254" t="s">
        <v>943</v>
      </c>
      <c r="D610" s="67">
        <v>38</v>
      </c>
      <c r="E610" s="67">
        <v>1987</v>
      </c>
      <c r="F610" s="51">
        <v>53.49</v>
      </c>
      <c r="G610" s="51">
        <v>3.468</v>
      </c>
      <c r="H610" s="51">
        <v>7.36</v>
      </c>
      <c r="I610" s="51">
        <v>42.661999000000002</v>
      </c>
      <c r="J610" s="255">
        <v>2284.84</v>
      </c>
      <c r="K610" s="51">
        <v>42.661999000000002</v>
      </c>
      <c r="L610" s="255">
        <v>2284.84</v>
      </c>
      <c r="M610" s="256">
        <v>1.8671766513191294E-2</v>
      </c>
      <c r="N610" s="257">
        <v>61.040000000000006</v>
      </c>
      <c r="O610" s="51">
        <v>1.1397246279651967</v>
      </c>
      <c r="P610" s="257">
        <v>1120.3059907914776</v>
      </c>
      <c r="Q610" s="290">
        <v>68.383477677911799</v>
      </c>
    </row>
    <row r="611" spans="1:17" ht="12.75" customHeight="1">
      <c r="A611" s="388"/>
      <c r="B611" s="364" t="s">
        <v>154</v>
      </c>
      <c r="C611" s="54" t="s">
        <v>143</v>
      </c>
      <c r="D611" s="18">
        <v>45</v>
      </c>
      <c r="E611" s="18" t="s">
        <v>139</v>
      </c>
      <c r="F611" s="55">
        <v>40.587000000000003</v>
      </c>
      <c r="G611" s="55">
        <v>5.0709999999999997</v>
      </c>
      <c r="H611" s="55">
        <v>0.45</v>
      </c>
      <c r="I611" s="55">
        <v>35.066000000000003</v>
      </c>
      <c r="J611" s="269"/>
      <c r="K611" s="55">
        <v>35.066000000000003</v>
      </c>
      <c r="L611" s="269">
        <v>1874.21</v>
      </c>
      <c r="M611" s="264">
        <f>K611/L611</f>
        <v>1.8709749707876921E-2</v>
      </c>
      <c r="N611" s="265">
        <v>61.04</v>
      </c>
      <c r="O611" s="56">
        <f>M611*N611</f>
        <v>1.1420431221688072</v>
      </c>
      <c r="P611" s="266">
        <f>M611*60*1000</f>
        <v>1122.5849824726154</v>
      </c>
      <c r="Q611" s="293">
        <f>P611*N611/1000</f>
        <v>68.522587330128445</v>
      </c>
    </row>
    <row r="612" spans="1:17" ht="12.75" customHeight="1">
      <c r="A612" s="388"/>
      <c r="B612" s="363" t="s">
        <v>958</v>
      </c>
      <c r="C612" s="254" t="s">
        <v>949</v>
      </c>
      <c r="D612" s="67">
        <v>37</v>
      </c>
      <c r="E612" s="67">
        <v>1983</v>
      </c>
      <c r="F612" s="51">
        <v>46.625999999999998</v>
      </c>
      <c r="G612" s="51">
        <v>2.3969999999999998</v>
      </c>
      <c r="H612" s="51">
        <v>6.08</v>
      </c>
      <c r="I612" s="51">
        <v>38.149002000000003</v>
      </c>
      <c r="J612" s="255">
        <v>2034.47</v>
      </c>
      <c r="K612" s="51">
        <v>38.149002000000003</v>
      </c>
      <c r="L612" s="255">
        <v>2034.47</v>
      </c>
      <c r="M612" s="256">
        <v>1.8751321965917413E-2</v>
      </c>
      <c r="N612" s="257">
        <v>61.040000000000006</v>
      </c>
      <c r="O612" s="51">
        <v>1.144580692799599</v>
      </c>
      <c r="P612" s="257">
        <v>1125.0793179550449</v>
      </c>
      <c r="Q612" s="290">
        <v>68.674841567975946</v>
      </c>
    </row>
    <row r="613" spans="1:17" ht="12.75" customHeight="1">
      <c r="A613" s="388"/>
      <c r="B613" s="363" t="s">
        <v>266</v>
      </c>
      <c r="C613" s="20" t="s">
        <v>245</v>
      </c>
      <c r="D613" s="19">
        <v>46</v>
      </c>
      <c r="E613" s="19">
        <v>1960</v>
      </c>
      <c r="F613" s="47">
        <f>SUM(G613:I613)</f>
        <v>34.427</v>
      </c>
      <c r="G613" s="47">
        <v>0</v>
      </c>
      <c r="H613" s="47">
        <v>0</v>
      </c>
      <c r="I613" s="47">
        <v>34.427</v>
      </c>
      <c r="J613" s="263">
        <v>1833.82</v>
      </c>
      <c r="K613" s="47">
        <v>34.427</v>
      </c>
      <c r="L613" s="263">
        <v>1833.82</v>
      </c>
      <c r="M613" s="267">
        <f>K613/L613</f>
        <v>1.8773380157267344E-2</v>
      </c>
      <c r="N613" s="268">
        <v>73.599999999999994</v>
      </c>
      <c r="O613" s="47">
        <f>M613*N613</f>
        <v>1.3817207795748765</v>
      </c>
      <c r="P613" s="268">
        <f>M613*60*1000</f>
        <v>1126.4028094360406</v>
      </c>
      <c r="Q613" s="294">
        <f>P613*N613/1000</f>
        <v>82.903246774492587</v>
      </c>
    </row>
    <row r="614" spans="1:17" ht="12.75" customHeight="1">
      <c r="A614" s="388"/>
      <c r="B614" s="363" t="s">
        <v>507</v>
      </c>
      <c r="C614" s="273" t="s">
        <v>494</v>
      </c>
      <c r="D614" s="274">
        <v>40</v>
      </c>
      <c r="E614" s="274">
        <v>1975</v>
      </c>
      <c r="F614" s="275">
        <f>SUM(G614+H614+I614)</f>
        <v>50.9</v>
      </c>
      <c r="G614" s="275">
        <v>2</v>
      </c>
      <c r="H614" s="275">
        <v>6.4</v>
      </c>
      <c r="I614" s="275">
        <v>42.5</v>
      </c>
      <c r="J614" s="276">
        <v>2260.9299999999998</v>
      </c>
      <c r="K614" s="275">
        <v>42.5</v>
      </c>
      <c r="L614" s="276">
        <v>2260.9</v>
      </c>
      <c r="M614" s="264">
        <f>K614/L614</f>
        <v>1.8797823875447831E-2</v>
      </c>
      <c r="N614" s="265">
        <v>55.4</v>
      </c>
      <c r="O614" s="56">
        <f>M614*N614</f>
        <v>1.0413994426998099</v>
      </c>
      <c r="P614" s="266">
        <f>M614*60*1000</f>
        <v>1127.8694325268698</v>
      </c>
      <c r="Q614" s="293">
        <f>P614*N614/1000</f>
        <v>62.483966561988588</v>
      </c>
    </row>
    <row r="615" spans="1:17" ht="12.75" customHeight="1">
      <c r="A615" s="388"/>
      <c r="B615" s="363" t="s">
        <v>507</v>
      </c>
      <c r="C615" s="273" t="s">
        <v>496</v>
      </c>
      <c r="D615" s="274">
        <v>40</v>
      </c>
      <c r="E615" s="274">
        <v>1980</v>
      </c>
      <c r="F615" s="275">
        <f>SUM(G615+H615+I615)</f>
        <v>50.8</v>
      </c>
      <c r="G615" s="275">
        <v>2.8</v>
      </c>
      <c r="H615" s="275">
        <v>6.4</v>
      </c>
      <c r="I615" s="275">
        <v>41.6</v>
      </c>
      <c r="J615" s="276">
        <v>2208.7600000000002</v>
      </c>
      <c r="K615" s="275">
        <v>41.6</v>
      </c>
      <c r="L615" s="276">
        <v>2208.8000000000002</v>
      </c>
      <c r="M615" s="264">
        <f>K615/L615</f>
        <v>1.8833755885548715E-2</v>
      </c>
      <c r="N615" s="265">
        <v>55.4</v>
      </c>
      <c r="O615" s="56">
        <f>M615*N615</f>
        <v>1.0433900760593988</v>
      </c>
      <c r="P615" s="266">
        <f>M615*60*1000</f>
        <v>1130.0253531329229</v>
      </c>
      <c r="Q615" s="293">
        <f>P615*N615/1000</f>
        <v>62.603404563563927</v>
      </c>
    </row>
    <row r="616" spans="1:17" ht="12.75" customHeight="1">
      <c r="A616" s="388"/>
      <c r="B616" s="363" t="s">
        <v>798</v>
      </c>
      <c r="C616" s="261" t="s">
        <v>783</v>
      </c>
      <c r="D616" s="93">
        <v>33</v>
      </c>
      <c r="E616" s="93">
        <v>1958</v>
      </c>
      <c r="F616" s="97">
        <v>25.763999999999999</v>
      </c>
      <c r="G616" s="97">
        <v>2.450599</v>
      </c>
      <c r="H616" s="97">
        <v>0</v>
      </c>
      <c r="I616" s="97">
        <v>23.313400999999999</v>
      </c>
      <c r="J616" s="94">
        <v>1237.47</v>
      </c>
      <c r="K616" s="97">
        <v>23.313400999999999</v>
      </c>
      <c r="L616" s="94">
        <v>1237.47</v>
      </c>
      <c r="M616" s="95">
        <v>1.8839568636007335E-2</v>
      </c>
      <c r="N616" s="96">
        <v>68.997</v>
      </c>
      <c r="O616" s="97">
        <v>1.2998737171785981</v>
      </c>
      <c r="P616" s="96">
        <v>1130.37411816044</v>
      </c>
      <c r="Q616" s="292">
        <v>77.992423030715884</v>
      </c>
    </row>
    <row r="617" spans="1:17" ht="12.75" customHeight="1">
      <c r="A617" s="388"/>
      <c r="B617" s="363" t="s">
        <v>195</v>
      </c>
      <c r="C617" s="20" t="s">
        <v>177</v>
      </c>
      <c r="D617" s="19">
        <v>57</v>
      </c>
      <c r="E617" s="19">
        <v>1982</v>
      </c>
      <c r="F617" s="47">
        <v>82.18</v>
      </c>
      <c r="G617" s="47">
        <v>7.49</v>
      </c>
      <c r="H617" s="47">
        <v>8.64</v>
      </c>
      <c r="I617" s="47">
        <v>66.050000000000011</v>
      </c>
      <c r="J617" s="263">
        <v>3486.09</v>
      </c>
      <c r="K617" s="47">
        <v>66.050000000000011</v>
      </c>
      <c r="L617" s="263">
        <v>3486.09</v>
      </c>
      <c r="M617" s="267">
        <v>1.8946728282976059E-2</v>
      </c>
      <c r="N617" s="268">
        <v>53.845999999999997</v>
      </c>
      <c r="O617" s="47">
        <v>1.0202055311251288</v>
      </c>
      <c r="P617" s="268">
        <v>1136.8036969785635</v>
      </c>
      <c r="Q617" s="294">
        <v>61.212331867507721</v>
      </c>
    </row>
    <row r="618" spans="1:17" ht="12.75" customHeight="1">
      <c r="A618" s="388"/>
      <c r="B618" s="363" t="s">
        <v>236</v>
      </c>
      <c r="C618" s="54" t="s">
        <v>220</v>
      </c>
      <c r="D618" s="18">
        <v>32</v>
      </c>
      <c r="E618" s="18">
        <v>1960</v>
      </c>
      <c r="F618" s="55">
        <v>26.122599999999998</v>
      </c>
      <c r="G618" s="55">
        <v>2.5333999999999999</v>
      </c>
      <c r="H618" s="55">
        <v>0.32</v>
      </c>
      <c r="I618" s="55">
        <f>F618-G618-H618</f>
        <v>23.269199999999998</v>
      </c>
      <c r="J618" s="269">
        <v>1227.02</v>
      </c>
      <c r="K618" s="55">
        <f>I618</f>
        <v>23.269199999999998</v>
      </c>
      <c r="L618" s="269">
        <f>J618</f>
        <v>1227.02</v>
      </c>
      <c r="M618" s="264">
        <f>K618/L618</f>
        <v>1.8963994066926372E-2</v>
      </c>
      <c r="N618" s="265">
        <v>56.4</v>
      </c>
      <c r="O618" s="56">
        <f>M618*N618</f>
        <v>1.0695692653746474</v>
      </c>
      <c r="P618" s="266">
        <f>M618*60*1000</f>
        <v>1137.8396440155823</v>
      </c>
      <c r="Q618" s="293">
        <f>P618*N618/1000</f>
        <v>64.174155922478832</v>
      </c>
    </row>
    <row r="619" spans="1:17" ht="12.75" customHeight="1">
      <c r="A619" s="388"/>
      <c r="B619" s="363" t="s">
        <v>347</v>
      </c>
      <c r="C619" s="54" t="s">
        <v>334</v>
      </c>
      <c r="D619" s="18">
        <v>8</v>
      </c>
      <c r="E619" s="18" t="s">
        <v>98</v>
      </c>
      <c r="F619" s="55">
        <v>8.4049999999999994</v>
      </c>
      <c r="G619" s="55">
        <v>0.45900000000000002</v>
      </c>
      <c r="H619" s="55">
        <v>0.08</v>
      </c>
      <c r="I619" s="55">
        <v>7.8659999999999997</v>
      </c>
      <c r="J619" s="269">
        <v>414.27</v>
      </c>
      <c r="K619" s="55">
        <f>+I619</f>
        <v>7.8659999999999997</v>
      </c>
      <c r="L619" s="269">
        <f>+J619</f>
        <v>414.27</v>
      </c>
      <c r="M619" s="264">
        <f>K619/L619</f>
        <v>1.898761677167065E-2</v>
      </c>
      <c r="N619" s="265">
        <v>73.400000000000006</v>
      </c>
      <c r="O619" s="56">
        <f>M619*N619</f>
        <v>1.3936910710406258</v>
      </c>
      <c r="P619" s="266">
        <f>M619*60*1000</f>
        <v>1139.257006300239</v>
      </c>
      <c r="Q619" s="293">
        <f>P619*N619/1000</f>
        <v>83.621464262437556</v>
      </c>
    </row>
    <row r="620" spans="1:17" ht="12.75" customHeight="1">
      <c r="A620" s="388"/>
      <c r="B620" s="364" t="s">
        <v>154</v>
      </c>
      <c r="C620" s="54" t="s">
        <v>140</v>
      </c>
      <c r="D620" s="18">
        <v>18</v>
      </c>
      <c r="E620" s="18" t="s">
        <v>139</v>
      </c>
      <c r="F620" s="55">
        <v>25.65</v>
      </c>
      <c r="G620" s="55">
        <v>1.248</v>
      </c>
      <c r="H620" s="55">
        <v>2.8</v>
      </c>
      <c r="I620" s="55">
        <v>21.602</v>
      </c>
      <c r="J620" s="269"/>
      <c r="K620" s="55">
        <v>21.600999999999999</v>
      </c>
      <c r="L620" s="269">
        <v>1136.43</v>
      </c>
      <c r="M620" s="264">
        <f>K620/L620</f>
        <v>1.900776994623514E-2</v>
      </c>
      <c r="N620" s="265">
        <v>61.04</v>
      </c>
      <c r="O620" s="56">
        <f>M620*N620</f>
        <v>1.1602342775181929</v>
      </c>
      <c r="P620" s="266">
        <f>M620*60*1000</f>
        <v>1140.4661967741083</v>
      </c>
      <c r="Q620" s="293">
        <f>P620*N620/1000</f>
        <v>69.614056651091573</v>
      </c>
    </row>
    <row r="621" spans="1:17" ht="12.75" customHeight="1">
      <c r="A621" s="388"/>
      <c r="B621" s="363" t="s">
        <v>878</v>
      </c>
      <c r="C621" s="248" t="s">
        <v>871</v>
      </c>
      <c r="D621" s="249">
        <v>11</v>
      </c>
      <c r="E621" s="249">
        <v>1984</v>
      </c>
      <c r="F621" s="250">
        <v>12.664</v>
      </c>
      <c r="G621" s="250">
        <v>0.16113</v>
      </c>
      <c r="H621" s="250">
        <v>1.1399999999999999</v>
      </c>
      <c r="I621" s="250">
        <v>11.362869</v>
      </c>
      <c r="J621" s="251">
        <v>597.67999999999995</v>
      </c>
      <c r="K621" s="250">
        <v>11.362869</v>
      </c>
      <c r="L621" s="251">
        <v>597.67999999999995</v>
      </c>
      <c r="M621" s="252">
        <v>1.9011626622942045E-2</v>
      </c>
      <c r="N621" s="253">
        <v>84.039000000000001</v>
      </c>
      <c r="O621" s="250">
        <v>1.5977180897654266</v>
      </c>
      <c r="P621" s="253">
        <v>1140.6975973765227</v>
      </c>
      <c r="Q621" s="289">
        <v>95.863085385925586</v>
      </c>
    </row>
    <row r="622" spans="1:17" ht="12.75" customHeight="1">
      <c r="A622" s="388"/>
      <c r="B622" s="363" t="s">
        <v>195</v>
      </c>
      <c r="C622" s="20" t="s">
        <v>178</v>
      </c>
      <c r="D622" s="19">
        <v>107</v>
      </c>
      <c r="E622" s="19">
        <v>1974</v>
      </c>
      <c r="F622" s="47">
        <v>75.23</v>
      </c>
      <c r="G622" s="47">
        <v>9.31</v>
      </c>
      <c r="H622" s="47">
        <v>17.12</v>
      </c>
      <c r="I622" s="47">
        <v>48.8</v>
      </c>
      <c r="J622" s="263">
        <v>2559.98</v>
      </c>
      <c r="K622" s="47">
        <v>47.715335276056841</v>
      </c>
      <c r="L622" s="263">
        <v>2503.08</v>
      </c>
      <c r="M622" s="267">
        <v>1.9062648926944741E-2</v>
      </c>
      <c r="N622" s="268">
        <v>53.845999999999997</v>
      </c>
      <c r="O622" s="47">
        <v>1.0264473941202665</v>
      </c>
      <c r="P622" s="268">
        <v>1143.7589356166843</v>
      </c>
      <c r="Q622" s="294">
        <v>61.586843647215979</v>
      </c>
    </row>
    <row r="623" spans="1:17" ht="12.75" customHeight="1">
      <c r="A623" s="388"/>
      <c r="B623" s="363" t="s">
        <v>626</v>
      </c>
      <c r="C623" s="54" t="s">
        <v>621</v>
      </c>
      <c r="D623" s="18">
        <v>20</v>
      </c>
      <c r="E623" s="18" t="s">
        <v>98</v>
      </c>
      <c r="F623" s="55">
        <f>SUM(G623:I623)</f>
        <v>24.666</v>
      </c>
      <c r="G623" s="55">
        <v>1.4</v>
      </c>
      <c r="H623" s="55">
        <v>3.3</v>
      </c>
      <c r="I623" s="55">
        <v>19.966000000000001</v>
      </c>
      <c r="J623" s="269">
        <v>1040.79</v>
      </c>
      <c r="K623" s="55">
        <v>19.966000000000001</v>
      </c>
      <c r="L623" s="269">
        <v>1040.79</v>
      </c>
      <c r="M623" s="264">
        <f>K623/L623</f>
        <v>1.9183504837671388E-2</v>
      </c>
      <c r="N623" s="265">
        <v>52.6</v>
      </c>
      <c r="O623" s="56">
        <f>M623*N623</f>
        <v>1.0090523544615151</v>
      </c>
      <c r="P623" s="266">
        <f>M623*60*1000</f>
        <v>1151.0102902602832</v>
      </c>
      <c r="Q623" s="293">
        <f>P623*N623/1000</f>
        <v>60.543141267690899</v>
      </c>
    </row>
    <row r="624" spans="1:17" ht="12.75" customHeight="1">
      <c r="A624" s="388"/>
      <c r="B624" s="363" t="s">
        <v>83</v>
      </c>
      <c r="C624" s="54" t="s">
        <v>63</v>
      </c>
      <c r="D624" s="18">
        <v>9</v>
      </c>
      <c r="E624" s="18">
        <v>1992</v>
      </c>
      <c r="F624" s="55">
        <f>+G624+H624+I624</f>
        <v>11.286001000000001</v>
      </c>
      <c r="G624" s="55">
        <v>0.94102600000000003</v>
      </c>
      <c r="H624" s="55">
        <v>1.44</v>
      </c>
      <c r="I624" s="55">
        <v>8.9049750000000003</v>
      </c>
      <c r="J624" s="269">
        <v>464.07</v>
      </c>
      <c r="K624" s="55">
        <f>+I624</f>
        <v>8.9049750000000003</v>
      </c>
      <c r="L624" s="269">
        <v>464.07</v>
      </c>
      <c r="M624" s="264">
        <f>K624/L624</f>
        <v>1.9188861594156056E-2</v>
      </c>
      <c r="N624" s="265">
        <v>90.6</v>
      </c>
      <c r="O624" s="56">
        <f>M624*N624</f>
        <v>1.7385108604305386</v>
      </c>
      <c r="P624" s="266">
        <f>M624*60*1000</f>
        <v>1151.3316956493634</v>
      </c>
      <c r="Q624" s="293">
        <f>P624*N624/1000</f>
        <v>104.31065162583231</v>
      </c>
    </row>
    <row r="625" spans="1:17" ht="12.75" customHeight="1">
      <c r="A625" s="388"/>
      <c r="B625" s="363" t="s">
        <v>347</v>
      </c>
      <c r="C625" s="54" t="s">
        <v>335</v>
      </c>
      <c r="D625" s="18">
        <v>8</v>
      </c>
      <c r="E625" s="18" t="s">
        <v>98</v>
      </c>
      <c r="F625" s="55">
        <v>8.5</v>
      </c>
      <c r="G625" s="55">
        <v>0.51</v>
      </c>
      <c r="H625" s="55">
        <v>7.0000000000000007E-2</v>
      </c>
      <c r="I625" s="55">
        <v>7.92</v>
      </c>
      <c r="J625" s="269">
        <v>412.72</v>
      </c>
      <c r="K625" s="55">
        <f>+I625</f>
        <v>7.92</v>
      </c>
      <c r="L625" s="269">
        <f>+J625</f>
        <v>412.72</v>
      </c>
      <c r="M625" s="264">
        <f>K625/L625</f>
        <v>1.9189765458422173E-2</v>
      </c>
      <c r="N625" s="265">
        <v>73.400000000000006</v>
      </c>
      <c r="O625" s="56">
        <f>M625*N625</f>
        <v>1.4085287846481875</v>
      </c>
      <c r="P625" s="266">
        <f>M625*60*1000</f>
        <v>1151.3859275053305</v>
      </c>
      <c r="Q625" s="293">
        <f>P625*N625/1000</f>
        <v>84.511727078891269</v>
      </c>
    </row>
    <row r="626" spans="1:17" ht="12.75" customHeight="1">
      <c r="A626" s="388"/>
      <c r="B626" s="363" t="s">
        <v>798</v>
      </c>
      <c r="C626" s="261" t="s">
        <v>779</v>
      </c>
      <c r="D626" s="93">
        <v>32</v>
      </c>
      <c r="E626" s="93">
        <v>1986</v>
      </c>
      <c r="F626" s="97">
        <v>49.484999999999999</v>
      </c>
      <c r="G626" s="97">
        <v>4.807366</v>
      </c>
      <c r="H626" s="97">
        <v>7.68</v>
      </c>
      <c r="I626" s="97">
        <v>36.997638000000002</v>
      </c>
      <c r="J626" s="94">
        <v>1927.93</v>
      </c>
      <c r="K626" s="97">
        <v>36.997638000000002</v>
      </c>
      <c r="L626" s="94">
        <v>1927.93</v>
      </c>
      <c r="M626" s="95">
        <v>1.9190343010379009E-2</v>
      </c>
      <c r="N626" s="96">
        <v>68.997</v>
      </c>
      <c r="O626" s="97">
        <v>1.3240760966871206</v>
      </c>
      <c r="P626" s="96">
        <v>1151.4205806227405</v>
      </c>
      <c r="Q626" s="292">
        <v>79.444565801227228</v>
      </c>
    </row>
    <row r="627" spans="1:17" ht="12.75" customHeight="1">
      <c r="A627" s="388"/>
      <c r="B627" s="363" t="s">
        <v>347</v>
      </c>
      <c r="C627" s="54" t="s">
        <v>336</v>
      </c>
      <c r="D627" s="18">
        <v>5</v>
      </c>
      <c r="E627" s="18" t="s">
        <v>98</v>
      </c>
      <c r="F627" s="55">
        <v>3.6629999999999998</v>
      </c>
      <c r="G627" s="55">
        <v>0</v>
      </c>
      <c r="H627" s="55">
        <v>0</v>
      </c>
      <c r="I627" s="55">
        <v>3.6629999999999998</v>
      </c>
      <c r="J627" s="269">
        <v>190.21</v>
      </c>
      <c r="K627" s="55">
        <f>+I627</f>
        <v>3.6629999999999998</v>
      </c>
      <c r="L627" s="269">
        <f>+J627</f>
        <v>190.21</v>
      </c>
      <c r="M627" s="264">
        <f t="shared" ref="M627:M632" si="78">K627/L627</f>
        <v>1.9257662583460382E-2</v>
      </c>
      <c r="N627" s="265">
        <v>73.400000000000006</v>
      </c>
      <c r="O627" s="56">
        <f t="shared" ref="O627:O632" si="79">M627*N627</f>
        <v>1.4135124336259921</v>
      </c>
      <c r="P627" s="266">
        <f t="shared" ref="P627:P632" si="80">M627*60*1000</f>
        <v>1155.4597550076228</v>
      </c>
      <c r="Q627" s="293">
        <f t="shared" ref="Q627:Q632" si="81">P627*N627/1000</f>
        <v>84.810746017559524</v>
      </c>
    </row>
    <row r="628" spans="1:17" ht="12.75" customHeight="1">
      <c r="A628" s="388"/>
      <c r="B628" s="363" t="s">
        <v>347</v>
      </c>
      <c r="C628" s="54" t="s">
        <v>329</v>
      </c>
      <c r="D628" s="18">
        <v>14</v>
      </c>
      <c r="E628" s="18" t="s">
        <v>98</v>
      </c>
      <c r="F628" s="55">
        <v>13.52</v>
      </c>
      <c r="G628" s="55">
        <v>1.1220000000000001</v>
      </c>
      <c r="H628" s="55">
        <v>0.13900000000000001</v>
      </c>
      <c r="I628" s="55">
        <v>12.259</v>
      </c>
      <c r="J628" s="269">
        <v>635.91</v>
      </c>
      <c r="K628" s="55">
        <f>+I628</f>
        <v>12.259</v>
      </c>
      <c r="L628" s="269">
        <f>+J628</f>
        <v>635.91</v>
      </c>
      <c r="M628" s="264">
        <f t="shared" si="78"/>
        <v>1.9277885235332047E-2</v>
      </c>
      <c r="N628" s="265">
        <v>73.400000000000006</v>
      </c>
      <c r="O628" s="56">
        <f t="shared" si="79"/>
        <v>1.4149967762733724</v>
      </c>
      <c r="P628" s="266">
        <f t="shared" si="80"/>
        <v>1156.673114119923</v>
      </c>
      <c r="Q628" s="293">
        <f t="shared" si="81"/>
        <v>84.899806576402355</v>
      </c>
    </row>
    <row r="629" spans="1:17" ht="12.75" customHeight="1">
      <c r="A629" s="388"/>
      <c r="B629" s="364" t="s">
        <v>349</v>
      </c>
      <c r="C629" s="57" t="s">
        <v>381</v>
      </c>
      <c r="D629" s="58">
        <v>59</v>
      </c>
      <c r="E629" s="59" t="s">
        <v>98</v>
      </c>
      <c r="F629" s="270">
        <v>53.24</v>
      </c>
      <c r="G629" s="270">
        <v>5.37</v>
      </c>
      <c r="H629" s="270">
        <v>0.6</v>
      </c>
      <c r="I629" s="270">
        <v>47.27</v>
      </c>
      <c r="J629" s="271">
        <v>2449.7199999999998</v>
      </c>
      <c r="K629" s="270">
        <v>46.38</v>
      </c>
      <c r="L629" s="271">
        <v>2403.11</v>
      </c>
      <c r="M629" s="264">
        <f t="shared" si="78"/>
        <v>1.9299990429068999E-2</v>
      </c>
      <c r="N629" s="272">
        <v>58.9</v>
      </c>
      <c r="O629" s="56">
        <f t="shared" si="79"/>
        <v>1.1367694362721641</v>
      </c>
      <c r="P629" s="266">
        <f t="shared" si="80"/>
        <v>1157.9994257441399</v>
      </c>
      <c r="Q629" s="293">
        <f t="shared" si="81"/>
        <v>68.20616617632983</v>
      </c>
    </row>
    <row r="630" spans="1:17" ht="12.75" customHeight="1">
      <c r="A630" s="388"/>
      <c r="B630" s="363" t="s">
        <v>347</v>
      </c>
      <c r="C630" s="54" t="s">
        <v>337</v>
      </c>
      <c r="D630" s="18">
        <v>18</v>
      </c>
      <c r="E630" s="18" t="s">
        <v>98</v>
      </c>
      <c r="F630" s="55">
        <v>7.0869999999999997</v>
      </c>
      <c r="G630" s="55">
        <v>0</v>
      </c>
      <c r="H630" s="55">
        <v>0</v>
      </c>
      <c r="I630" s="55">
        <v>7.0869999999999997</v>
      </c>
      <c r="J630" s="269">
        <v>366.13</v>
      </c>
      <c r="K630" s="55">
        <f>+I630</f>
        <v>7.0869999999999997</v>
      </c>
      <c r="L630" s="269">
        <f>+J630</f>
        <v>366.13</v>
      </c>
      <c r="M630" s="264">
        <f t="shared" si="78"/>
        <v>1.9356512714063311E-2</v>
      </c>
      <c r="N630" s="265">
        <v>73.400000000000006</v>
      </c>
      <c r="O630" s="56">
        <f t="shared" si="79"/>
        <v>1.4207680332122472</v>
      </c>
      <c r="P630" s="266">
        <f t="shared" si="80"/>
        <v>1161.3907628437987</v>
      </c>
      <c r="Q630" s="293">
        <f t="shared" si="81"/>
        <v>85.24608199273483</v>
      </c>
    </row>
    <row r="631" spans="1:17" ht="12.75" customHeight="1">
      <c r="A631" s="388"/>
      <c r="B631" s="363" t="s">
        <v>507</v>
      </c>
      <c r="C631" s="273" t="s">
        <v>498</v>
      </c>
      <c r="D631" s="274">
        <v>20</v>
      </c>
      <c r="E631" s="274">
        <v>1979</v>
      </c>
      <c r="F631" s="275">
        <f>SUM(G631+H631+I631)</f>
        <v>25.4</v>
      </c>
      <c r="G631" s="275">
        <v>1.5</v>
      </c>
      <c r="H631" s="275">
        <v>3.1</v>
      </c>
      <c r="I631" s="275">
        <v>20.8</v>
      </c>
      <c r="J631" s="276">
        <v>1072.6199999999999</v>
      </c>
      <c r="K631" s="275">
        <v>20.8</v>
      </c>
      <c r="L631" s="276">
        <v>1072.6199999999999</v>
      </c>
      <c r="M631" s="264">
        <f t="shared" si="78"/>
        <v>1.9391769685443122E-2</v>
      </c>
      <c r="N631" s="265">
        <v>55.4</v>
      </c>
      <c r="O631" s="56">
        <f t="shared" si="79"/>
        <v>1.0743040405735489</v>
      </c>
      <c r="P631" s="266">
        <f t="shared" si="80"/>
        <v>1163.5061811265875</v>
      </c>
      <c r="Q631" s="293">
        <f t="shared" si="81"/>
        <v>64.458242434412952</v>
      </c>
    </row>
    <row r="632" spans="1:17" ht="12.75" customHeight="1">
      <c r="A632" s="388"/>
      <c r="B632" s="363" t="s">
        <v>236</v>
      </c>
      <c r="C632" s="54" t="s">
        <v>221</v>
      </c>
      <c r="D632" s="18">
        <v>68</v>
      </c>
      <c r="E632" s="18">
        <v>1965</v>
      </c>
      <c r="F632" s="55">
        <v>68.959699999999998</v>
      </c>
      <c r="G632" s="55">
        <v>9.8216000000000001</v>
      </c>
      <c r="H632" s="55">
        <v>0.68</v>
      </c>
      <c r="I632" s="55">
        <f>F632-G632-H632</f>
        <v>58.458099999999995</v>
      </c>
      <c r="J632" s="269">
        <v>3014.4</v>
      </c>
      <c r="K632" s="55">
        <f>I632</f>
        <v>58.458099999999995</v>
      </c>
      <c r="L632" s="269">
        <f>J632</f>
        <v>3014.4</v>
      </c>
      <c r="M632" s="264">
        <f t="shared" si="78"/>
        <v>1.9392947186836516E-2</v>
      </c>
      <c r="N632" s="265">
        <v>56.4</v>
      </c>
      <c r="O632" s="56">
        <f t="shared" si="79"/>
        <v>1.0937622213375795</v>
      </c>
      <c r="P632" s="266">
        <f t="shared" si="80"/>
        <v>1163.5768312101909</v>
      </c>
      <c r="Q632" s="293">
        <f t="shared" si="81"/>
        <v>65.625733280254764</v>
      </c>
    </row>
    <row r="633" spans="1:17" ht="12.75" customHeight="1">
      <c r="A633" s="388"/>
      <c r="B633" s="363" t="s">
        <v>195</v>
      </c>
      <c r="C633" s="20" t="s">
        <v>183</v>
      </c>
      <c r="D633" s="19">
        <v>47</v>
      </c>
      <c r="E633" s="19">
        <v>1981</v>
      </c>
      <c r="F633" s="47">
        <v>75.540000000000006</v>
      </c>
      <c r="G633" s="47">
        <v>6.48</v>
      </c>
      <c r="H633" s="47">
        <v>11.18</v>
      </c>
      <c r="I633" s="47">
        <v>57.88</v>
      </c>
      <c r="J633" s="263">
        <v>2980.63</v>
      </c>
      <c r="K633" s="47">
        <v>55.418678064704444</v>
      </c>
      <c r="L633" s="263">
        <v>2853.88</v>
      </c>
      <c r="M633" s="267">
        <v>1.9418713493456082E-2</v>
      </c>
      <c r="N633" s="268">
        <v>53.845999999999997</v>
      </c>
      <c r="O633" s="47">
        <v>1.0456200467686361</v>
      </c>
      <c r="P633" s="268">
        <v>1165.1228096073648</v>
      </c>
      <c r="Q633" s="294">
        <v>62.737202806118162</v>
      </c>
    </row>
    <row r="634" spans="1:17" ht="12.75" customHeight="1">
      <c r="A634" s="388"/>
      <c r="B634" s="363" t="s">
        <v>958</v>
      </c>
      <c r="C634" s="254" t="s">
        <v>947</v>
      </c>
      <c r="D634" s="67">
        <v>50</v>
      </c>
      <c r="E634" s="67">
        <v>1985</v>
      </c>
      <c r="F634" s="51">
        <v>76.13</v>
      </c>
      <c r="G634" s="51">
        <v>4.9470000000000001</v>
      </c>
      <c r="H634" s="51">
        <v>8</v>
      </c>
      <c r="I634" s="51">
        <v>63.183</v>
      </c>
      <c r="J634" s="255">
        <v>3248.27</v>
      </c>
      <c r="K634" s="51">
        <v>63.183</v>
      </c>
      <c r="L634" s="255">
        <v>3248.27</v>
      </c>
      <c r="M634" s="256">
        <v>1.9451277141370637E-2</v>
      </c>
      <c r="N634" s="257">
        <v>61.040000000000006</v>
      </c>
      <c r="O634" s="51">
        <v>1.1873059567092639</v>
      </c>
      <c r="P634" s="257">
        <v>1167.0766284822382</v>
      </c>
      <c r="Q634" s="290">
        <v>71.238357402555835</v>
      </c>
    </row>
    <row r="635" spans="1:17" ht="12.75" customHeight="1">
      <c r="A635" s="388"/>
      <c r="B635" s="363" t="s">
        <v>195</v>
      </c>
      <c r="C635" s="20" t="s">
        <v>184</v>
      </c>
      <c r="D635" s="19">
        <v>92</v>
      </c>
      <c r="E635" s="19">
        <v>1991</v>
      </c>
      <c r="F635" s="47">
        <v>95.61</v>
      </c>
      <c r="G635" s="47">
        <v>8.0299999999999994</v>
      </c>
      <c r="H635" s="47">
        <v>15.12</v>
      </c>
      <c r="I635" s="47">
        <v>72.459999999999994</v>
      </c>
      <c r="J635" s="263">
        <v>3723.66</v>
      </c>
      <c r="K635" s="47">
        <v>69.019976259916319</v>
      </c>
      <c r="L635" s="263">
        <v>3546.88</v>
      </c>
      <c r="M635" s="267">
        <v>1.9459349134990842E-2</v>
      </c>
      <c r="N635" s="268">
        <v>53.845999999999997</v>
      </c>
      <c r="O635" s="47">
        <v>1.0478081135227169</v>
      </c>
      <c r="P635" s="268">
        <v>1167.5609480994503</v>
      </c>
      <c r="Q635" s="294">
        <v>62.868486811362999</v>
      </c>
    </row>
    <row r="636" spans="1:17" ht="12.75" customHeight="1">
      <c r="A636" s="388"/>
      <c r="B636" s="363" t="s">
        <v>878</v>
      </c>
      <c r="C636" s="248" t="s">
        <v>872</v>
      </c>
      <c r="D636" s="249">
        <v>16</v>
      </c>
      <c r="E636" s="249">
        <v>1988</v>
      </c>
      <c r="F636" s="250">
        <v>21.396999999999998</v>
      </c>
      <c r="G636" s="250">
        <v>0.59080999999999995</v>
      </c>
      <c r="H636" s="250">
        <v>2.56</v>
      </c>
      <c r="I636" s="250">
        <v>18.246192000000001</v>
      </c>
      <c r="J636" s="251">
        <v>937.26</v>
      </c>
      <c r="K636" s="250">
        <v>18.246192000000001</v>
      </c>
      <c r="L636" s="251">
        <v>937.26</v>
      </c>
      <c r="M636" s="252">
        <v>1.9467588502656681E-2</v>
      </c>
      <c r="N636" s="253">
        <v>84.039000000000001</v>
      </c>
      <c r="O636" s="250">
        <v>1.6360366701747648</v>
      </c>
      <c r="P636" s="253">
        <v>1168.055310159401</v>
      </c>
      <c r="Q636" s="289">
        <v>98.162200210485892</v>
      </c>
    </row>
    <row r="637" spans="1:17" ht="12.75" customHeight="1">
      <c r="A637" s="388"/>
      <c r="B637" s="363" t="s">
        <v>236</v>
      </c>
      <c r="C637" s="54" t="s">
        <v>222</v>
      </c>
      <c r="D637" s="18">
        <v>108</v>
      </c>
      <c r="E637" s="18">
        <v>1969</v>
      </c>
      <c r="F637" s="55">
        <v>73.146799999999999</v>
      </c>
      <c r="G637" s="55">
        <v>11.2074</v>
      </c>
      <c r="H637" s="55">
        <v>10.56</v>
      </c>
      <c r="I637" s="55">
        <f>F637-G637-H637</f>
        <v>51.379399999999997</v>
      </c>
      <c r="J637" s="269">
        <v>2623.45</v>
      </c>
      <c r="K637" s="55">
        <f>I637</f>
        <v>51.379399999999997</v>
      </c>
      <c r="L637" s="269">
        <f>J637</f>
        <v>2623.45</v>
      </c>
      <c r="M637" s="264">
        <f>K637/L637</f>
        <v>1.9584669042672816E-2</v>
      </c>
      <c r="N637" s="265">
        <v>56.4</v>
      </c>
      <c r="O637" s="56">
        <f>M637*N637</f>
        <v>1.1045753340067468</v>
      </c>
      <c r="P637" s="266">
        <f>M637*60*1000</f>
        <v>1175.080142560369</v>
      </c>
      <c r="Q637" s="293">
        <f>P637*N637/1000</f>
        <v>66.274520040404809</v>
      </c>
    </row>
    <row r="638" spans="1:17" ht="12.75" customHeight="1">
      <c r="A638" s="388"/>
      <c r="B638" s="363" t="s">
        <v>958</v>
      </c>
      <c r="C638" s="254" t="s">
        <v>944</v>
      </c>
      <c r="D638" s="67">
        <v>52</v>
      </c>
      <c r="E638" s="67">
        <v>1994</v>
      </c>
      <c r="F638" s="51">
        <v>72.317999999999998</v>
      </c>
      <c r="G638" s="51">
        <v>5.0999999999999996</v>
      </c>
      <c r="H638" s="51">
        <v>8.32</v>
      </c>
      <c r="I638" s="51">
        <v>58.897996999999997</v>
      </c>
      <c r="J638" s="255">
        <v>3006.49</v>
      </c>
      <c r="K638" s="51">
        <v>58.897996999999997</v>
      </c>
      <c r="L638" s="255">
        <v>3006.49</v>
      </c>
      <c r="M638" s="256">
        <v>1.9590285349360883E-2</v>
      </c>
      <c r="N638" s="257">
        <v>61.040000000000006</v>
      </c>
      <c r="O638" s="51">
        <v>1.1957910177249884</v>
      </c>
      <c r="P638" s="257">
        <v>1175.4171209616532</v>
      </c>
      <c r="Q638" s="290">
        <v>71.747461063499316</v>
      </c>
    </row>
    <row r="639" spans="1:17" ht="12.75" customHeight="1">
      <c r="A639" s="388"/>
      <c r="B639" s="363" t="s">
        <v>878</v>
      </c>
      <c r="C639" s="248" t="s">
        <v>873</v>
      </c>
      <c r="D639" s="249">
        <v>17</v>
      </c>
      <c r="E639" s="249">
        <v>1980</v>
      </c>
      <c r="F639" s="250">
        <v>18.128</v>
      </c>
      <c r="G639" s="250">
        <v>1.12791</v>
      </c>
      <c r="H639" s="250">
        <v>2.08</v>
      </c>
      <c r="I639" s="250">
        <v>14.920090999999999</v>
      </c>
      <c r="J639" s="251">
        <v>757.14</v>
      </c>
      <c r="K639" s="250">
        <v>14.920090999999999</v>
      </c>
      <c r="L639" s="251">
        <v>757.14</v>
      </c>
      <c r="M639" s="252">
        <v>1.9705854927754445E-2</v>
      </c>
      <c r="N639" s="253">
        <v>84.039000000000001</v>
      </c>
      <c r="O639" s="250">
        <v>1.6560603422735558</v>
      </c>
      <c r="P639" s="253">
        <v>1182.3512956652667</v>
      </c>
      <c r="Q639" s="289">
        <v>99.36362053641335</v>
      </c>
    </row>
    <row r="640" spans="1:17" ht="12.75" customHeight="1">
      <c r="A640" s="388"/>
      <c r="B640" s="364" t="s">
        <v>154</v>
      </c>
      <c r="C640" s="54" t="s">
        <v>141</v>
      </c>
      <c r="D640" s="18">
        <v>20</v>
      </c>
      <c r="E640" s="18" t="s">
        <v>139</v>
      </c>
      <c r="F640" s="55">
        <v>25.003</v>
      </c>
      <c r="G640" s="55">
        <v>0.86199999999999999</v>
      </c>
      <c r="H640" s="55">
        <v>3.2</v>
      </c>
      <c r="I640" s="55">
        <v>20.940999999999999</v>
      </c>
      <c r="J640" s="269"/>
      <c r="K640" s="55">
        <v>20.940999999999999</v>
      </c>
      <c r="L640" s="269">
        <v>1061.52</v>
      </c>
      <c r="M640" s="264">
        <f>K640/L640</f>
        <v>1.9727372070238901E-2</v>
      </c>
      <c r="N640" s="265">
        <v>61.04</v>
      </c>
      <c r="O640" s="56">
        <f>M640*N640</f>
        <v>1.2041587911673826</v>
      </c>
      <c r="P640" s="266">
        <f>M640*60*1000</f>
        <v>1183.6423242143342</v>
      </c>
      <c r="Q640" s="293">
        <f>P640*N640/1000</f>
        <v>72.249527470042963</v>
      </c>
    </row>
    <row r="641" spans="1:17" ht="12.75" customHeight="1">
      <c r="A641" s="388"/>
      <c r="B641" s="363" t="s">
        <v>266</v>
      </c>
      <c r="C641" s="20" t="s">
        <v>246</v>
      </c>
      <c r="D641" s="19">
        <v>50</v>
      </c>
      <c r="E641" s="19">
        <v>1973</v>
      </c>
      <c r="F641" s="47">
        <f>SUM(G641:I641)</f>
        <v>52.431000000000004</v>
      </c>
      <c r="G641" s="47">
        <v>1.53</v>
      </c>
      <c r="H641" s="47">
        <v>0.5</v>
      </c>
      <c r="I641" s="47">
        <v>50.401000000000003</v>
      </c>
      <c r="J641" s="263">
        <v>2549.69</v>
      </c>
      <c r="K641" s="47">
        <v>50.401000000000003</v>
      </c>
      <c r="L641" s="263">
        <v>2549.69</v>
      </c>
      <c r="M641" s="267">
        <f>K641/L641</f>
        <v>1.9767501147198288E-2</v>
      </c>
      <c r="N641" s="268">
        <v>73.599999999999994</v>
      </c>
      <c r="O641" s="47">
        <f>M641*N641</f>
        <v>1.4548880844337939</v>
      </c>
      <c r="P641" s="268">
        <f>M641*60*1000</f>
        <v>1186.0500688318973</v>
      </c>
      <c r="Q641" s="294">
        <f>P641*N641/1000</f>
        <v>87.293285066027636</v>
      </c>
    </row>
    <row r="642" spans="1:17" ht="12.75" customHeight="1">
      <c r="A642" s="388"/>
      <c r="B642" s="363" t="s">
        <v>195</v>
      </c>
      <c r="C642" s="20" t="s">
        <v>180</v>
      </c>
      <c r="D642" s="19">
        <v>118</v>
      </c>
      <c r="E642" s="19">
        <v>1961</v>
      </c>
      <c r="F642" s="47">
        <v>61.67</v>
      </c>
      <c r="G642" s="47">
        <v>9.8699999999999992</v>
      </c>
      <c r="H642" s="47">
        <v>0</v>
      </c>
      <c r="I642" s="47">
        <v>51.800000000000004</v>
      </c>
      <c r="J642" s="263">
        <v>2620.23</v>
      </c>
      <c r="K642" s="47">
        <v>51.800000000000011</v>
      </c>
      <c r="L642" s="263">
        <v>2620.23</v>
      </c>
      <c r="M642" s="267">
        <v>1.9769256897295279E-2</v>
      </c>
      <c r="N642" s="268">
        <v>53.845999999999997</v>
      </c>
      <c r="O642" s="47">
        <v>1.0644954068917616</v>
      </c>
      <c r="P642" s="268">
        <v>1186.1554138377169</v>
      </c>
      <c r="Q642" s="294">
        <v>63.869724413505701</v>
      </c>
    </row>
    <row r="643" spans="1:17" ht="12.75" customHeight="1">
      <c r="A643" s="388"/>
      <c r="B643" s="363" t="s">
        <v>507</v>
      </c>
      <c r="C643" s="273" t="s">
        <v>493</v>
      </c>
      <c r="D643" s="274">
        <v>10</v>
      </c>
      <c r="E643" s="274">
        <v>1968</v>
      </c>
      <c r="F643" s="275">
        <f>SUM(G643+H643+I643)</f>
        <v>15.299999999999999</v>
      </c>
      <c r="G643" s="275">
        <v>0.5</v>
      </c>
      <c r="H643" s="275">
        <v>1.6</v>
      </c>
      <c r="I643" s="275">
        <v>13.2</v>
      </c>
      <c r="J643" s="276">
        <v>665.8</v>
      </c>
      <c r="K643" s="275">
        <v>13.2</v>
      </c>
      <c r="L643" s="276">
        <v>665.81</v>
      </c>
      <c r="M643" s="264">
        <f>K643/L643</f>
        <v>1.9825475736321173E-2</v>
      </c>
      <c r="N643" s="265">
        <v>55.4</v>
      </c>
      <c r="O643" s="56">
        <f>M643*N643</f>
        <v>1.098331355792193</v>
      </c>
      <c r="P643" s="266">
        <f>M643*60*1000</f>
        <v>1189.5285441792705</v>
      </c>
      <c r="Q643" s="293">
        <f>P643*N643/1000</f>
        <v>65.89988134753159</v>
      </c>
    </row>
    <row r="644" spans="1:17" ht="12.75" customHeight="1">
      <c r="A644" s="388"/>
      <c r="B644" s="363" t="s">
        <v>236</v>
      </c>
      <c r="C644" s="54" t="s">
        <v>223</v>
      </c>
      <c r="D644" s="18">
        <v>32</v>
      </c>
      <c r="E644" s="18">
        <v>1960</v>
      </c>
      <c r="F644" s="55">
        <v>26.075299999999999</v>
      </c>
      <c r="G644" s="55">
        <v>1.6897</v>
      </c>
      <c r="H644" s="55">
        <v>0.32</v>
      </c>
      <c r="I644" s="55">
        <f>F644-G644-H644</f>
        <v>24.0656</v>
      </c>
      <c r="J644" s="269">
        <v>1209.97</v>
      </c>
      <c r="K644" s="55">
        <f>I644</f>
        <v>24.0656</v>
      </c>
      <c r="L644" s="269">
        <f>J644</f>
        <v>1209.97</v>
      </c>
      <c r="M644" s="264">
        <f>K644/L644</f>
        <v>1.9889418745919318E-2</v>
      </c>
      <c r="N644" s="265">
        <v>56.4</v>
      </c>
      <c r="O644" s="56">
        <f>M644*N644</f>
        <v>1.1217632172698495</v>
      </c>
      <c r="P644" s="266">
        <f>M644*60*1000</f>
        <v>1193.3651247551591</v>
      </c>
      <c r="Q644" s="293">
        <f>P644*N644/1000</f>
        <v>67.305793036190963</v>
      </c>
    </row>
    <row r="645" spans="1:17" ht="12.75" customHeight="1">
      <c r="A645" s="388"/>
      <c r="B645" s="363" t="s">
        <v>195</v>
      </c>
      <c r="C645" s="20" t="s">
        <v>181</v>
      </c>
      <c r="D645" s="19">
        <v>47</v>
      </c>
      <c r="E645" s="19">
        <v>1979</v>
      </c>
      <c r="F645" s="47">
        <v>75.41</v>
      </c>
      <c r="G645" s="47">
        <v>8.25</v>
      </c>
      <c r="H645" s="47">
        <v>7.78</v>
      </c>
      <c r="I645" s="47">
        <v>59.379999999999995</v>
      </c>
      <c r="J645" s="263">
        <v>2974.87</v>
      </c>
      <c r="K645" s="47">
        <v>58.250034051908159</v>
      </c>
      <c r="L645" s="263">
        <v>2918.26</v>
      </c>
      <c r="M645" s="267">
        <v>1.9960536090652702E-2</v>
      </c>
      <c r="N645" s="268">
        <v>53.845999999999997</v>
      </c>
      <c r="O645" s="47">
        <v>1.0747950263372854</v>
      </c>
      <c r="P645" s="268">
        <v>1197.6321654391622</v>
      </c>
      <c r="Q645" s="294">
        <v>64.487701580237129</v>
      </c>
    </row>
    <row r="646" spans="1:17" ht="12.75" customHeight="1">
      <c r="A646" s="388"/>
      <c r="B646" s="364" t="s">
        <v>604</v>
      </c>
      <c r="C646" s="54" t="s">
        <v>584</v>
      </c>
      <c r="D646" s="18">
        <v>32</v>
      </c>
      <c r="E646" s="18">
        <v>1960</v>
      </c>
      <c r="F646" s="55">
        <v>24.43</v>
      </c>
      <c r="G646" s="55">
        <v>0</v>
      </c>
      <c r="H646" s="55">
        <v>0</v>
      </c>
      <c r="I646" s="55">
        <v>24.43</v>
      </c>
      <c r="J646" s="269">
        <v>1218.6199999999999</v>
      </c>
      <c r="K646" s="55">
        <v>24.43</v>
      </c>
      <c r="L646" s="269">
        <v>1218.6199999999999</v>
      </c>
      <c r="M646" s="264">
        <f t="shared" ref="M646:M659" si="82">K646/L646</f>
        <v>2.0047266580230098E-2</v>
      </c>
      <c r="N646" s="265">
        <v>50.14</v>
      </c>
      <c r="O646" s="56">
        <f t="shared" ref="O646:O659" si="83">M646*N646</f>
        <v>1.005169946332737</v>
      </c>
      <c r="P646" s="266">
        <f t="shared" ref="P646:P659" si="84">M646*60*1000</f>
        <v>1202.8359948138059</v>
      </c>
      <c r="Q646" s="293">
        <f t="shared" ref="Q646:Q659" si="85">P646*N646/1000</f>
        <v>60.31019677996423</v>
      </c>
    </row>
    <row r="647" spans="1:17" ht="12.75" customHeight="1">
      <c r="A647" s="388"/>
      <c r="B647" s="364" t="s">
        <v>739</v>
      </c>
      <c r="C647" s="54" t="s">
        <v>724</v>
      </c>
      <c r="D647" s="18">
        <v>36</v>
      </c>
      <c r="E647" s="18">
        <v>1967</v>
      </c>
      <c r="F647" s="55">
        <f>SUM(G647+H647+I647)</f>
        <v>39.241</v>
      </c>
      <c r="G647" s="55">
        <v>3.3940000000000001</v>
      </c>
      <c r="H647" s="55">
        <v>5.76</v>
      </c>
      <c r="I647" s="55">
        <v>30.087</v>
      </c>
      <c r="J647" s="269">
        <v>1496.32</v>
      </c>
      <c r="K647" s="55">
        <v>30.087</v>
      </c>
      <c r="L647" s="269">
        <v>1496.32</v>
      </c>
      <c r="M647" s="264">
        <f t="shared" si="82"/>
        <v>2.0107329982891362E-2</v>
      </c>
      <c r="N647" s="265">
        <v>51.45</v>
      </c>
      <c r="O647" s="56">
        <f t="shared" si="83"/>
        <v>1.0345221276197607</v>
      </c>
      <c r="P647" s="266">
        <f t="shared" si="84"/>
        <v>1206.4397989734816</v>
      </c>
      <c r="Q647" s="293">
        <f t="shared" si="85"/>
        <v>62.071327657185634</v>
      </c>
    </row>
    <row r="648" spans="1:17" ht="12.75" customHeight="1">
      <c r="A648" s="388"/>
      <c r="B648" s="364" t="s">
        <v>739</v>
      </c>
      <c r="C648" s="54" t="s">
        <v>722</v>
      </c>
      <c r="D648" s="18">
        <v>22</v>
      </c>
      <c r="E648" s="18">
        <v>1982</v>
      </c>
      <c r="F648" s="55">
        <f>SUM(G648+H648+I648)</f>
        <v>29.422000000000001</v>
      </c>
      <c r="G648" s="55">
        <v>2.6389999999999998</v>
      </c>
      <c r="H648" s="55">
        <v>3.52</v>
      </c>
      <c r="I648" s="55">
        <v>23.263000000000002</v>
      </c>
      <c r="J648" s="269">
        <v>1153.74</v>
      </c>
      <c r="K648" s="55">
        <v>23.263000000000002</v>
      </c>
      <c r="L648" s="269">
        <v>1153.74</v>
      </c>
      <c r="M648" s="264">
        <f t="shared" si="82"/>
        <v>2.0163121673860664E-2</v>
      </c>
      <c r="N648" s="265">
        <v>51.45</v>
      </c>
      <c r="O648" s="56">
        <f t="shared" si="83"/>
        <v>1.0373926101201312</v>
      </c>
      <c r="P648" s="266">
        <f t="shared" si="84"/>
        <v>1209.78730043164</v>
      </c>
      <c r="Q648" s="293">
        <f t="shared" si="85"/>
        <v>62.243556607207879</v>
      </c>
    </row>
    <row r="649" spans="1:17" ht="12.75" customHeight="1">
      <c r="A649" s="388"/>
      <c r="B649" s="364" t="s">
        <v>349</v>
      </c>
      <c r="C649" s="57" t="s">
        <v>382</v>
      </c>
      <c r="D649" s="58">
        <v>107</v>
      </c>
      <c r="E649" s="59" t="s">
        <v>98</v>
      </c>
      <c r="F649" s="270">
        <v>75.36</v>
      </c>
      <c r="G649" s="270">
        <v>6.23</v>
      </c>
      <c r="H649" s="270">
        <v>17.2</v>
      </c>
      <c r="I649" s="270">
        <v>51.93</v>
      </c>
      <c r="J649" s="271">
        <v>2563.58</v>
      </c>
      <c r="K649" s="270">
        <v>51.54</v>
      </c>
      <c r="L649" s="271">
        <v>2544.59</v>
      </c>
      <c r="M649" s="264">
        <f t="shared" si="82"/>
        <v>2.0254736519439279E-2</v>
      </c>
      <c r="N649" s="272">
        <v>58.9</v>
      </c>
      <c r="O649" s="56">
        <f t="shared" si="83"/>
        <v>1.1930039809949735</v>
      </c>
      <c r="P649" s="266">
        <f t="shared" si="84"/>
        <v>1215.2841911663568</v>
      </c>
      <c r="Q649" s="293">
        <f t="shared" si="85"/>
        <v>71.580238859698412</v>
      </c>
    </row>
    <row r="650" spans="1:17" ht="12.75" customHeight="1">
      <c r="A650" s="388"/>
      <c r="B650" s="364" t="s">
        <v>604</v>
      </c>
      <c r="C650" s="54" t="s">
        <v>585</v>
      </c>
      <c r="D650" s="18">
        <v>7</v>
      </c>
      <c r="E650" s="18">
        <v>1959</v>
      </c>
      <c r="F650" s="55">
        <v>9.99</v>
      </c>
      <c r="G650" s="55">
        <v>0.309</v>
      </c>
      <c r="H650" s="55">
        <v>1.04</v>
      </c>
      <c r="I650" s="55">
        <v>8.6410000000000018</v>
      </c>
      <c r="J650" s="269">
        <v>426.52</v>
      </c>
      <c r="K650" s="55">
        <v>6.1779999999999999</v>
      </c>
      <c r="L650" s="269">
        <v>304.93</v>
      </c>
      <c r="M650" s="264">
        <f t="shared" si="82"/>
        <v>2.0260387629947856E-2</v>
      </c>
      <c r="N650" s="265">
        <v>50.14</v>
      </c>
      <c r="O650" s="56">
        <f t="shared" si="83"/>
        <v>1.0158558357655856</v>
      </c>
      <c r="P650" s="266">
        <f t="shared" si="84"/>
        <v>1215.6232577968713</v>
      </c>
      <c r="Q650" s="293">
        <f t="shared" si="85"/>
        <v>60.951350145935123</v>
      </c>
    </row>
    <row r="651" spans="1:17" ht="12.75" customHeight="1">
      <c r="A651" s="388"/>
      <c r="B651" s="363" t="s">
        <v>236</v>
      </c>
      <c r="C651" s="54" t="s">
        <v>224</v>
      </c>
      <c r="D651" s="18">
        <v>60</v>
      </c>
      <c r="E651" s="18">
        <v>1956</v>
      </c>
      <c r="F651" s="55">
        <v>55.314</v>
      </c>
      <c r="G651" s="55">
        <v>6.444</v>
      </c>
      <c r="H651" s="55">
        <v>0</v>
      </c>
      <c r="I651" s="55">
        <f>F651-G651-H651</f>
        <v>48.87</v>
      </c>
      <c r="J651" s="269">
        <v>2410.1799999999998</v>
      </c>
      <c r="K651" s="55">
        <f>I651</f>
        <v>48.87</v>
      </c>
      <c r="L651" s="269">
        <f>J651</f>
        <v>2410.1799999999998</v>
      </c>
      <c r="M651" s="264">
        <f t="shared" si="82"/>
        <v>2.0276493871826999E-2</v>
      </c>
      <c r="N651" s="265">
        <v>56.4</v>
      </c>
      <c r="O651" s="56">
        <f t="shared" si="83"/>
        <v>1.1435942543710427</v>
      </c>
      <c r="P651" s="266">
        <f t="shared" si="84"/>
        <v>1216.5896323096199</v>
      </c>
      <c r="Q651" s="293">
        <f t="shared" si="85"/>
        <v>68.615655262262564</v>
      </c>
    </row>
    <row r="652" spans="1:17" ht="12.75" customHeight="1">
      <c r="A652" s="388"/>
      <c r="B652" s="364" t="s">
        <v>739</v>
      </c>
      <c r="C652" s="54" t="s">
        <v>730</v>
      </c>
      <c r="D652" s="18">
        <v>8</v>
      </c>
      <c r="E652" s="18">
        <v>1961</v>
      </c>
      <c r="F652" s="55">
        <f>SUM(G652+H652+I652)</f>
        <v>9.1709999999999994</v>
      </c>
      <c r="G652" s="55">
        <v>0.61199999999999999</v>
      </c>
      <c r="H652" s="55">
        <v>1.1200000000000001</v>
      </c>
      <c r="I652" s="55">
        <v>7.4390000000000001</v>
      </c>
      <c r="J652" s="269">
        <v>364.77</v>
      </c>
      <c r="K652" s="55">
        <v>5.44</v>
      </c>
      <c r="L652" s="269">
        <v>266.81</v>
      </c>
      <c r="M652" s="264">
        <f t="shared" si="82"/>
        <v>2.0389040890521345E-2</v>
      </c>
      <c r="N652" s="265">
        <v>51.45</v>
      </c>
      <c r="O652" s="56">
        <f t="shared" si="83"/>
        <v>1.0490161538173233</v>
      </c>
      <c r="P652" s="266">
        <f t="shared" si="84"/>
        <v>1223.3424534312808</v>
      </c>
      <c r="Q652" s="293">
        <f t="shared" si="85"/>
        <v>62.940969229039403</v>
      </c>
    </row>
    <row r="653" spans="1:17" ht="12.75" customHeight="1">
      <c r="A653" s="388"/>
      <c r="B653" s="364" t="s">
        <v>739</v>
      </c>
      <c r="C653" s="54" t="s">
        <v>731</v>
      </c>
      <c r="D653" s="18">
        <v>10</v>
      </c>
      <c r="E653" s="18">
        <v>1945</v>
      </c>
      <c r="F653" s="55">
        <f>SUM(G653+H653+I653)</f>
        <v>6.0019999999999998</v>
      </c>
      <c r="G653" s="55">
        <v>0.81599999999999995</v>
      </c>
      <c r="H653" s="55">
        <v>0</v>
      </c>
      <c r="I653" s="55">
        <v>5.1859999999999999</v>
      </c>
      <c r="J653" s="269">
        <v>253.74</v>
      </c>
      <c r="K653" s="55">
        <v>5.1859999999999999</v>
      </c>
      <c r="L653" s="269">
        <v>253.74</v>
      </c>
      <c r="M653" s="264">
        <f t="shared" si="82"/>
        <v>2.0438243871679671E-2</v>
      </c>
      <c r="N653" s="265">
        <v>51.45</v>
      </c>
      <c r="O653" s="56">
        <f t="shared" si="83"/>
        <v>1.051547647197919</v>
      </c>
      <c r="P653" s="266">
        <f t="shared" si="84"/>
        <v>1226.2946323007802</v>
      </c>
      <c r="Q653" s="293">
        <f t="shared" si="85"/>
        <v>63.092858831875141</v>
      </c>
    </row>
    <row r="654" spans="1:17" ht="12.75" customHeight="1">
      <c r="A654" s="388"/>
      <c r="B654" s="364" t="s">
        <v>96</v>
      </c>
      <c r="C654" s="54" t="s">
        <v>91</v>
      </c>
      <c r="D654" s="18">
        <v>8</v>
      </c>
      <c r="E654" s="18">
        <v>1970</v>
      </c>
      <c r="F654" s="55">
        <v>10.023999999999999</v>
      </c>
      <c r="G654" s="55">
        <v>0.51800000000000002</v>
      </c>
      <c r="H654" s="55">
        <v>1.28</v>
      </c>
      <c r="I654" s="55">
        <v>8.2249999999999996</v>
      </c>
      <c r="J654" s="269">
        <v>400.74</v>
      </c>
      <c r="K654" s="55">
        <v>8.2249999999999996</v>
      </c>
      <c r="L654" s="269">
        <v>400.74</v>
      </c>
      <c r="M654" s="264">
        <f t="shared" si="82"/>
        <v>2.0524529620202625E-2</v>
      </c>
      <c r="N654" s="265">
        <v>63.1</v>
      </c>
      <c r="O654" s="56">
        <f t="shared" si="83"/>
        <v>1.2950978190347857</v>
      </c>
      <c r="P654" s="266">
        <f t="shared" si="84"/>
        <v>1231.4717772121576</v>
      </c>
      <c r="Q654" s="293">
        <f t="shared" si="85"/>
        <v>77.705869142087153</v>
      </c>
    </row>
    <row r="655" spans="1:17" ht="12.75" customHeight="1">
      <c r="A655" s="388"/>
      <c r="B655" s="364" t="s">
        <v>349</v>
      </c>
      <c r="C655" s="57" t="s">
        <v>383</v>
      </c>
      <c r="D655" s="58">
        <v>12</v>
      </c>
      <c r="E655" s="59" t="s">
        <v>98</v>
      </c>
      <c r="F655" s="270">
        <v>14.46</v>
      </c>
      <c r="G655" s="270">
        <v>1.32</v>
      </c>
      <c r="H655" s="270">
        <v>1.76</v>
      </c>
      <c r="I655" s="270">
        <v>11.38</v>
      </c>
      <c r="J655" s="271">
        <v>552.99</v>
      </c>
      <c r="K655" s="270">
        <v>11.38</v>
      </c>
      <c r="L655" s="271">
        <v>552.99</v>
      </c>
      <c r="M655" s="264">
        <f t="shared" si="82"/>
        <v>2.057903397891463E-2</v>
      </c>
      <c r="N655" s="272">
        <v>58.9</v>
      </c>
      <c r="O655" s="56">
        <f t="shared" si="83"/>
        <v>1.2121051013580717</v>
      </c>
      <c r="P655" s="266">
        <f t="shared" si="84"/>
        <v>1234.7420387348777</v>
      </c>
      <c r="Q655" s="293">
        <f t="shared" si="85"/>
        <v>72.726306081484296</v>
      </c>
    </row>
    <row r="656" spans="1:17" ht="12.75" customHeight="1">
      <c r="A656" s="388"/>
      <c r="B656" s="363" t="s">
        <v>266</v>
      </c>
      <c r="C656" s="20" t="s">
        <v>247</v>
      </c>
      <c r="D656" s="19">
        <v>47</v>
      </c>
      <c r="E656" s="19">
        <v>1964</v>
      </c>
      <c r="F656" s="47">
        <f>SUM(G656:I656)</f>
        <v>43.384</v>
      </c>
      <c r="G656" s="47">
        <v>1.4279999999999999</v>
      </c>
      <c r="H656" s="47">
        <v>0.48</v>
      </c>
      <c r="I656" s="47">
        <v>41.475999999999999</v>
      </c>
      <c r="J656" s="263">
        <v>2011.69</v>
      </c>
      <c r="K656" s="47">
        <v>41.475999999999999</v>
      </c>
      <c r="L656" s="263">
        <v>2011.69</v>
      </c>
      <c r="M656" s="267">
        <f t="shared" si="82"/>
        <v>2.0617490766469983E-2</v>
      </c>
      <c r="N656" s="268">
        <v>73.599999999999994</v>
      </c>
      <c r="O656" s="47">
        <f t="shared" si="83"/>
        <v>1.5174473204121908</v>
      </c>
      <c r="P656" s="268">
        <f t="shared" si="84"/>
        <v>1237.0494459881991</v>
      </c>
      <c r="Q656" s="294">
        <f t="shared" si="85"/>
        <v>91.046839224731443</v>
      </c>
    </row>
    <row r="657" spans="1:17" ht="12.75" customHeight="1">
      <c r="A657" s="388"/>
      <c r="B657" s="364" t="s">
        <v>739</v>
      </c>
      <c r="C657" s="54" t="s">
        <v>725</v>
      </c>
      <c r="D657" s="18">
        <v>36</v>
      </c>
      <c r="E657" s="18">
        <v>1969</v>
      </c>
      <c r="F657" s="55">
        <f>SUM(G657+H657+I657)</f>
        <v>39</v>
      </c>
      <c r="G657" s="55">
        <v>2.032</v>
      </c>
      <c r="H657" s="55">
        <v>5.76</v>
      </c>
      <c r="I657" s="55">
        <v>31.207999999999998</v>
      </c>
      <c r="J657" s="269">
        <v>1512.63</v>
      </c>
      <c r="K657" s="55">
        <v>31.207999999999998</v>
      </c>
      <c r="L657" s="269">
        <v>1512.63</v>
      </c>
      <c r="M657" s="264">
        <f t="shared" si="82"/>
        <v>2.0631615133905844E-2</v>
      </c>
      <c r="N657" s="265">
        <v>51.45</v>
      </c>
      <c r="O657" s="56">
        <f t="shared" si="83"/>
        <v>1.0614965986394558</v>
      </c>
      <c r="P657" s="266">
        <f t="shared" si="84"/>
        <v>1237.8969080343506</v>
      </c>
      <c r="Q657" s="293">
        <f t="shared" si="85"/>
        <v>63.689795918367345</v>
      </c>
    </row>
    <row r="658" spans="1:17" ht="12.75" customHeight="1">
      <c r="A658" s="388"/>
      <c r="B658" s="364" t="s">
        <v>96</v>
      </c>
      <c r="C658" s="54" t="s">
        <v>92</v>
      </c>
      <c r="D658" s="18">
        <v>15</v>
      </c>
      <c r="E658" s="18">
        <v>1983</v>
      </c>
      <c r="F658" s="55">
        <v>16.024000000000001</v>
      </c>
      <c r="G658" s="55">
        <v>0.72599999999999998</v>
      </c>
      <c r="H658" s="55">
        <v>2.4</v>
      </c>
      <c r="I658" s="55">
        <v>12.898</v>
      </c>
      <c r="J658" s="269">
        <v>622.54</v>
      </c>
      <c r="K658" s="55">
        <v>12.898</v>
      </c>
      <c r="L658" s="269">
        <v>622.54</v>
      </c>
      <c r="M658" s="264">
        <f t="shared" si="82"/>
        <v>2.0718347415427121E-2</v>
      </c>
      <c r="N658" s="265">
        <v>63.1</v>
      </c>
      <c r="O658" s="56">
        <f t="shared" si="83"/>
        <v>1.3073277219134514</v>
      </c>
      <c r="P658" s="266">
        <f t="shared" si="84"/>
        <v>1243.1008449256274</v>
      </c>
      <c r="Q658" s="293">
        <f t="shared" si="85"/>
        <v>78.439663314807078</v>
      </c>
    </row>
    <row r="659" spans="1:17" ht="12.75" customHeight="1">
      <c r="A659" s="388"/>
      <c r="B659" s="363" t="s">
        <v>236</v>
      </c>
      <c r="C659" s="54" t="s">
        <v>225</v>
      </c>
      <c r="D659" s="18">
        <v>109</v>
      </c>
      <c r="E659" s="18">
        <v>1969</v>
      </c>
      <c r="F659" s="55">
        <v>84.486900000000006</v>
      </c>
      <c r="G659" s="55">
        <v>10.852600000000001</v>
      </c>
      <c r="H659" s="55">
        <v>10.84</v>
      </c>
      <c r="I659" s="55">
        <f>F659-G659-H659</f>
        <v>62.794300000000007</v>
      </c>
      <c r="J659" s="269">
        <v>2664.33</v>
      </c>
      <c r="K659" s="55">
        <v>55.212499999999999</v>
      </c>
      <c r="L659" s="269">
        <f>J659</f>
        <v>2664.33</v>
      </c>
      <c r="M659" s="264">
        <f t="shared" si="82"/>
        <v>2.0722845893714367E-2</v>
      </c>
      <c r="N659" s="265">
        <v>56.4</v>
      </c>
      <c r="O659" s="56">
        <f t="shared" si="83"/>
        <v>1.1687685084054902</v>
      </c>
      <c r="P659" s="266">
        <f t="shared" si="84"/>
        <v>1243.3707536228619</v>
      </c>
      <c r="Q659" s="293">
        <f t="shared" si="85"/>
        <v>70.126110504329404</v>
      </c>
    </row>
    <row r="660" spans="1:17" ht="12.75" customHeight="1">
      <c r="A660" s="388"/>
      <c r="B660" s="364" t="s">
        <v>979</v>
      </c>
      <c r="C660" s="262" t="s">
        <v>976</v>
      </c>
      <c r="D660" s="67">
        <v>45</v>
      </c>
      <c r="E660" s="67">
        <v>1972</v>
      </c>
      <c r="F660" s="51">
        <v>48.904000000000003</v>
      </c>
      <c r="G660" s="51">
        <v>3.4890119999999998</v>
      </c>
      <c r="H660" s="51">
        <v>7.2</v>
      </c>
      <c r="I660" s="51">
        <v>38.214990999999998</v>
      </c>
      <c r="J660" s="255">
        <v>1840.92</v>
      </c>
      <c r="K660" s="51">
        <v>38.214990999999998</v>
      </c>
      <c r="L660" s="255">
        <v>1840.92</v>
      </c>
      <c r="M660" s="256">
        <v>2.0758637529061555E-2</v>
      </c>
      <c r="N660" s="257">
        <v>67.253000000000014</v>
      </c>
      <c r="O660" s="51">
        <v>1.3960806497419771</v>
      </c>
      <c r="P660" s="257">
        <v>1245.5182517436933</v>
      </c>
      <c r="Q660" s="290">
        <v>83.764838984518633</v>
      </c>
    </row>
    <row r="661" spans="1:17" ht="12.75" customHeight="1">
      <c r="A661" s="388"/>
      <c r="B661" s="364" t="s">
        <v>739</v>
      </c>
      <c r="C661" s="54" t="s">
        <v>723</v>
      </c>
      <c r="D661" s="18">
        <v>18</v>
      </c>
      <c r="E661" s="18">
        <v>1988</v>
      </c>
      <c r="F661" s="55">
        <f>SUM(G661+H661+I661)</f>
        <v>28.183</v>
      </c>
      <c r="G661" s="55">
        <v>1.377</v>
      </c>
      <c r="H661" s="55">
        <v>2.88</v>
      </c>
      <c r="I661" s="55">
        <v>23.925999999999998</v>
      </c>
      <c r="J661" s="269">
        <v>1144.2</v>
      </c>
      <c r="K661" s="55">
        <v>23.925999999999998</v>
      </c>
      <c r="L661" s="269">
        <v>1144.2</v>
      </c>
      <c r="M661" s="264">
        <f>K661/L661</f>
        <v>2.0910679951057505E-2</v>
      </c>
      <c r="N661" s="265">
        <v>51.45</v>
      </c>
      <c r="O661" s="56">
        <f>M661*N661</f>
        <v>1.0758544834819086</v>
      </c>
      <c r="P661" s="266">
        <f>M661*60*1000</f>
        <v>1254.6407970634502</v>
      </c>
      <c r="Q661" s="293">
        <f>P661*N661/1000</f>
        <v>64.551269008914517</v>
      </c>
    </row>
    <row r="662" spans="1:17" ht="12.75" customHeight="1">
      <c r="A662" s="388"/>
      <c r="B662" s="363" t="s">
        <v>878</v>
      </c>
      <c r="C662" s="248" t="s">
        <v>874</v>
      </c>
      <c r="D662" s="249">
        <v>14</v>
      </c>
      <c r="E662" s="249">
        <v>1984</v>
      </c>
      <c r="F662" s="250">
        <v>18.922000000000001</v>
      </c>
      <c r="G662" s="250">
        <v>1.2466090000000001</v>
      </c>
      <c r="H662" s="250">
        <v>2.0680000000000001</v>
      </c>
      <c r="I662" s="250">
        <v>15.607391</v>
      </c>
      <c r="J662" s="251">
        <v>744.57</v>
      </c>
      <c r="K662" s="250">
        <v>15.607391</v>
      </c>
      <c r="L662" s="251">
        <v>744.57</v>
      </c>
      <c r="M662" s="252">
        <v>2.0961616772096646E-2</v>
      </c>
      <c r="N662" s="253">
        <v>84.039000000000001</v>
      </c>
      <c r="O662" s="250">
        <v>1.7615933119102301</v>
      </c>
      <c r="P662" s="253">
        <v>1257.6970063257988</v>
      </c>
      <c r="Q662" s="289">
        <v>105.69559871461381</v>
      </c>
    </row>
    <row r="663" spans="1:17" ht="12.75" customHeight="1">
      <c r="A663" s="388"/>
      <c r="B663" s="363" t="s">
        <v>832</v>
      </c>
      <c r="C663" s="261" t="s">
        <v>822</v>
      </c>
      <c r="D663" s="93">
        <v>8</v>
      </c>
      <c r="E663" s="93">
        <v>1976</v>
      </c>
      <c r="F663" s="97">
        <v>11.135999999999999</v>
      </c>
      <c r="G663" s="97">
        <v>1.3872</v>
      </c>
      <c r="H663" s="97">
        <v>0.67</v>
      </c>
      <c r="I663" s="97">
        <v>9.0787999999999993</v>
      </c>
      <c r="J663" s="94">
        <v>432.82</v>
      </c>
      <c r="K663" s="97">
        <v>9.0787999999999993</v>
      </c>
      <c r="L663" s="94">
        <v>432.82</v>
      </c>
      <c r="M663" s="95">
        <v>2.0975925326925743E-2</v>
      </c>
      <c r="N663" s="96">
        <v>75.428000000000011</v>
      </c>
      <c r="O663" s="97">
        <v>1.5821720955593552</v>
      </c>
      <c r="P663" s="96">
        <v>1258.5555196155447</v>
      </c>
      <c r="Q663" s="292">
        <v>94.930325733561318</v>
      </c>
    </row>
    <row r="664" spans="1:17" ht="12.75" customHeight="1">
      <c r="A664" s="388"/>
      <c r="B664" s="363" t="s">
        <v>266</v>
      </c>
      <c r="C664" s="20" t="s">
        <v>248</v>
      </c>
      <c r="D664" s="19">
        <v>6</v>
      </c>
      <c r="E664" s="19">
        <v>1995</v>
      </c>
      <c r="F664" s="47">
        <f>SUM(G664:I664)</f>
        <v>5.6130000000000004</v>
      </c>
      <c r="G664" s="47">
        <v>0</v>
      </c>
      <c r="H664" s="47">
        <v>0</v>
      </c>
      <c r="I664" s="47">
        <v>5.6130000000000004</v>
      </c>
      <c r="J664" s="263">
        <v>267.45</v>
      </c>
      <c r="K664" s="47">
        <v>5.6130000000000004</v>
      </c>
      <c r="L664" s="263">
        <v>267.45</v>
      </c>
      <c r="M664" s="267">
        <f t="shared" ref="M664:M692" si="86">K664/L664</f>
        <v>2.0987100392596748E-2</v>
      </c>
      <c r="N664" s="268">
        <v>73.599999999999994</v>
      </c>
      <c r="O664" s="47">
        <f t="shared" ref="O664:O692" si="87">M664*N664</f>
        <v>1.5446505888951205</v>
      </c>
      <c r="P664" s="268">
        <f t="shared" ref="P664:P692" si="88">M664*60*1000</f>
        <v>1259.2260235558049</v>
      </c>
      <c r="Q664" s="294">
        <f t="shared" ref="Q664:Q692" si="89">P664*N664/1000</f>
        <v>92.679035333707233</v>
      </c>
    </row>
    <row r="665" spans="1:17" ht="12.75" customHeight="1">
      <c r="A665" s="388"/>
      <c r="B665" s="364" t="s">
        <v>739</v>
      </c>
      <c r="C665" s="54" t="s">
        <v>727</v>
      </c>
      <c r="D665" s="18">
        <v>3</v>
      </c>
      <c r="E665" s="18">
        <v>1951</v>
      </c>
      <c r="F665" s="55">
        <f>SUM(G665+H665+I665)</f>
        <v>2.9140000000000001</v>
      </c>
      <c r="G665" s="55">
        <v>0</v>
      </c>
      <c r="H665" s="55">
        <v>0</v>
      </c>
      <c r="I665" s="55">
        <v>2.9140000000000001</v>
      </c>
      <c r="J665" s="269">
        <v>138.77000000000001</v>
      </c>
      <c r="K665" s="55">
        <v>2.9140000000000001</v>
      </c>
      <c r="L665" s="269">
        <v>138.77000000000001</v>
      </c>
      <c r="M665" s="264">
        <f t="shared" si="86"/>
        <v>2.0998774951358361E-2</v>
      </c>
      <c r="N665" s="265">
        <v>51.45</v>
      </c>
      <c r="O665" s="56">
        <f t="shared" si="87"/>
        <v>1.0803869712473877</v>
      </c>
      <c r="P665" s="266">
        <f t="shared" si="88"/>
        <v>1259.9264970815016</v>
      </c>
      <c r="Q665" s="293">
        <f t="shared" si="89"/>
        <v>64.823218274843256</v>
      </c>
    </row>
    <row r="666" spans="1:17" ht="12.75" customHeight="1">
      <c r="A666" s="388"/>
      <c r="B666" s="364" t="s">
        <v>604</v>
      </c>
      <c r="C666" s="54" t="s">
        <v>586</v>
      </c>
      <c r="D666" s="18">
        <v>21</v>
      </c>
      <c r="E666" s="18">
        <v>1961</v>
      </c>
      <c r="F666" s="55">
        <v>20.565000000000001</v>
      </c>
      <c r="G666" s="55">
        <v>1.44</v>
      </c>
      <c r="H666" s="55">
        <v>0.2</v>
      </c>
      <c r="I666" s="55">
        <v>18.925000000000001</v>
      </c>
      <c r="J666" s="269">
        <v>900.64</v>
      </c>
      <c r="K666" s="55">
        <v>18.001000000000001</v>
      </c>
      <c r="L666" s="269">
        <v>856.66</v>
      </c>
      <c r="M666" s="264">
        <f t="shared" si="86"/>
        <v>2.1013003992248969E-2</v>
      </c>
      <c r="N666" s="265">
        <v>50.14</v>
      </c>
      <c r="O666" s="56">
        <f t="shared" si="87"/>
        <v>1.0535920201713633</v>
      </c>
      <c r="P666" s="266">
        <f t="shared" si="88"/>
        <v>1260.7802395349381</v>
      </c>
      <c r="Q666" s="293">
        <f t="shared" si="89"/>
        <v>63.2155212102818</v>
      </c>
    </row>
    <row r="667" spans="1:17" ht="12.75" customHeight="1">
      <c r="A667" s="388"/>
      <c r="B667" s="363" t="s">
        <v>266</v>
      </c>
      <c r="C667" s="20" t="s">
        <v>249</v>
      </c>
      <c r="D667" s="19">
        <v>19</v>
      </c>
      <c r="E667" s="19">
        <v>1986</v>
      </c>
      <c r="F667" s="47">
        <f>SUM(G667:I667)</f>
        <v>17.882999999999999</v>
      </c>
      <c r="G667" s="47">
        <v>0</v>
      </c>
      <c r="H667" s="47">
        <v>0</v>
      </c>
      <c r="I667" s="47">
        <v>17.882999999999999</v>
      </c>
      <c r="J667" s="263">
        <v>850.94</v>
      </c>
      <c r="K667" s="47">
        <v>17.882999999999999</v>
      </c>
      <c r="L667" s="263">
        <v>850.94</v>
      </c>
      <c r="M667" s="267">
        <f t="shared" si="86"/>
        <v>2.1015582767292637E-2</v>
      </c>
      <c r="N667" s="268">
        <v>73.599999999999994</v>
      </c>
      <c r="O667" s="47">
        <f t="shared" si="87"/>
        <v>1.546746891672738</v>
      </c>
      <c r="P667" s="268">
        <f t="shared" si="88"/>
        <v>1260.9349660375581</v>
      </c>
      <c r="Q667" s="294">
        <f t="shared" si="89"/>
        <v>92.804813500364261</v>
      </c>
    </row>
    <row r="668" spans="1:17" ht="12.75" customHeight="1">
      <c r="A668" s="388"/>
      <c r="B668" s="364" t="s">
        <v>96</v>
      </c>
      <c r="C668" s="54" t="s">
        <v>93</v>
      </c>
      <c r="D668" s="18">
        <v>12</v>
      </c>
      <c r="E668" s="18">
        <v>1987</v>
      </c>
      <c r="F668" s="55">
        <v>17.649999999999999</v>
      </c>
      <c r="G668" s="55">
        <v>0.25900000000000001</v>
      </c>
      <c r="H668" s="55">
        <v>1.76</v>
      </c>
      <c r="I668" s="55">
        <v>15.631</v>
      </c>
      <c r="J668" s="269">
        <v>741.3</v>
      </c>
      <c r="K668" s="55">
        <v>15.631</v>
      </c>
      <c r="L668" s="269">
        <v>741.3</v>
      </c>
      <c r="M668" s="264">
        <f t="shared" si="86"/>
        <v>2.1085930122757321E-2</v>
      </c>
      <c r="N668" s="265">
        <v>63.1</v>
      </c>
      <c r="O668" s="56">
        <f t="shared" si="87"/>
        <v>1.330522190745987</v>
      </c>
      <c r="P668" s="266">
        <f t="shared" si="88"/>
        <v>1265.1558073654392</v>
      </c>
      <c r="Q668" s="293">
        <f t="shared" si="89"/>
        <v>79.831331444759215</v>
      </c>
    </row>
    <row r="669" spans="1:17" ht="12.75" customHeight="1">
      <c r="A669" s="388"/>
      <c r="B669" s="364" t="s">
        <v>739</v>
      </c>
      <c r="C669" s="54" t="s">
        <v>729</v>
      </c>
      <c r="D669" s="18">
        <v>8</v>
      </c>
      <c r="E669" s="18">
        <v>1960</v>
      </c>
      <c r="F669" s="55">
        <f>SUM(G669+H669+I669)</f>
        <v>9.9280000000000008</v>
      </c>
      <c r="G669" s="55">
        <v>0.91800000000000004</v>
      </c>
      <c r="H669" s="55">
        <v>1.1200000000000001</v>
      </c>
      <c r="I669" s="55">
        <v>7.89</v>
      </c>
      <c r="J669" s="269">
        <v>372.64</v>
      </c>
      <c r="K669" s="55">
        <v>4.7969999999999997</v>
      </c>
      <c r="L669" s="269">
        <v>226.58</v>
      </c>
      <c r="M669" s="264">
        <f t="shared" si="86"/>
        <v>2.1171330214493776E-2</v>
      </c>
      <c r="N669" s="265">
        <v>51.45</v>
      </c>
      <c r="O669" s="56">
        <f t="shared" si="87"/>
        <v>1.0892649395357048</v>
      </c>
      <c r="P669" s="266">
        <f t="shared" si="88"/>
        <v>1270.2798128696265</v>
      </c>
      <c r="Q669" s="293">
        <f t="shared" si="89"/>
        <v>65.355896372142297</v>
      </c>
    </row>
    <row r="670" spans="1:17" ht="12.75" customHeight="1">
      <c r="A670" s="388"/>
      <c r="B670" s="363" t="s">
        <v>266</v>
      </c>
      <c r="C670" s="20" t="s">
        <v>250</v>
      </c>
      <c r="D670" s="19">
        <v>55</v>
      </c>
      <c r="E670" s="19">
        <v>1966</v>
      </c>
      <c r="F670" s="47">
        <f>SUM(G670:I670)</f>
        <v>54.948999999999998</v>
      </c>
      <c r="G670" s="47">
        <v>0</v>
      </c>
      <c r="H670" s="47">
        <v>0</v>
      </c>
      <c r="I670" s="47">
        <v>54.948999999999998</v>
      </c>
      <c r="J670" s="263">
        <v>2582.66</v>
      </c>
      <c r="K670" s="47">
        <v>54.948999999999998</v>
      </c>
      <c r="L670" s="263">
        <v>2582.66</v>
      </c>
      <c r="M670" s="267">
        <f t="shared" si="86"/>
        <v>2.1276126164497068E-2</v>
      </c>
      <c r="N670" s="268">
        <v>73.599999999999994</v>
      </c>
      <c r="O670" s="47">
        <f t="shared" si="87"/>
        <v>1.565922885706984</v>
      </c>
      <c r="P670" s="268">
        <f t="shared" si="88"/>
        <v>1276.567569869824</v>
      </c>
      <c r="Q670" s="294">
        <f t="shared" si="89"/>
        <v>93.955373142419035</v>
      </c>
    </row>
    <row r="671" spans="1:17" ht="12.75" customHeight="1">
      <c r="A671" s="388"/>
      <c r="B671" s="363" t="s">
        <v>82</v>
      </c>
      <c r="C671" s="54" t="s">
        <v>46</v>
      </c>
      <c r="D671" s="18">
        <v>12</v>
      </c>
      <c r="E671" s="18" t="s">
        <v>33</v>
      </c>
      <c r="F671" s="55">
        <f>+G671+H671+I671</f>
        <v>11.399998</v>
      </c>
      <c r="G671" s="55">
        <v>0</v>
      </c>
      <c r="H671" s="55">
        <v>0</v>
      </c>
      <c r="I671" s="55">
        <v>11.399998</v>
      </c>
      <c r="J671" s="269">
        <v>532.4</v>
      </c>
      <c r="K671" s="55">
        <f>+I671</f>
        <v>11.399998</v>
      </c>
      <c r="L671" s="269">
        <f>+J671</f>
        <v>532.4</v>
      </c>
      <c r="M671" s="264">
        <f t="shared" si="86"/>
        <v>2.1412468069120963E-2</v>
      </c>
      <c r="N671" s="265">
        <v>60.494999999999997</v>
      </c>
      <c r="O671" s="56">
        <f t="shared" si="87"/>
        <v>1.2953472558414727</v>
      </c>
      <c r="P671" s="266">
        <f t="shared" si="88"/>
        <v>1284.7480841472579</v>
      </c>
      <c r="Q671" s="293">
        <f t="shared" si="89"/>
        <v>77.720835350488372</v>
      </c>
    </row>
    <row r="672" spans="1:17" ht="12.75" customHeight="1">
      <c r="A672" s="388"/>
      <c r="B672" s="364" t="s">
        <v>604</v>
      </c>
      <c r="C672" s="54" t="s">
        <v>587</v>
      </c>
      <c r="D672" s="18">
        <v>4</v>
      </c>
      <c r="E672" s="18">
        <v>1954</v>
      </c>
      <c r="F672" s="55">
        <v>6.6660000000000004</v>
      </c>
      <c r="G672" s="55">
        <v>0.22500000000000001</v>
      </c>
      <c r="H672" s="55">
        <v>0.64</v>
      </c>
      <c r="I672" s="55">
        <f>F672-G672-H672</f>
        <v>5.801000000000001</v>
      </c>
      <c r="J672" s="269">
        <v>268.89999999999998</v>
      </c>
      <c r="K672" s="55">
        <v>5.8010000000000002</v>
      </c>
      <c r="L672" s="269">
        <v>268.89999999999998</v>
      </c>
      <c r="M672" s="264">
        <f t="shared" si="86"/>
        <v>2.1573075492748235E-2</v>
      </c>
      <c r="N672" s="265">
        <v>50.14</v>
      </c>
      <c r="O672" s="56">
        <f t="shared" si="87"/>
        <v>1.0816740052063964</v>
      </c>
      <c r="P672" s="266">
        <f t="shared" si="88"/>
        <v>1294.3845295648941</v>
      </c>
      <c r="Q672" s="293">
        <f t="shared" si="89"/>
        <v>64.900440312383793</v>
      </c>
    </row>
    <row r="673" spans="1:17" ht="12.75" customHeight="1">
      <c r="A673" s="388"/>
      <c r="B673" s="363" t="s">
        <v>82</v>
      </c>
      <c r="C673" s="54" t="s">
        <v>47</v>
      </c>
      <c r="D673" s="18">
        <v>8</v>
      </c>
      <c r="E673" s="18" t="s">
        <v>33</v>
      </c>
      <c r="F673" s="55">
        <f>+G673+H673+I673</f>
        <v>7.7960000000000003</v>
      </c>
      <c r="G673" s="55">
        <v>0</v>
      </c>
      <c r="H673" s="55">
        <v>0</v>
      </c>
      <c r="I673" s="55">
        <v>7.7960000000000003</v>
      </c>
      <c r="J673" s="269">
        <v>360.37</v>
      </c>
      <c r="K673" s="55">
        <f>+I673</f>
        <v>7.7960000000000003</v>
      </c>
      <c r="L673" s="269">
        <f>+J673</f>
        <v>360.37</v>
      </c>
      <c r="M673" s="264">
        <f t="shared" si="86"/>
        <v>2.1633321308654994E-2</v>
      </c>
      <c r="N673" s="265">
        <v>60.494999999999997</v>
      </c>
      <c r="O673" s="56">
        <f t="shared" si="87"/>
        <v>1.3087077725670839</v>
      </c>
      <c r="P673" s="266">
        <f t="shared" si="88"/>
        <v>1297.9992785192997</v>
      </c>
      <c r="Q673" s="293">
        <f t="shared" si="89"/>
        <v>78.522466354025028</v>
      </c>
    </row>
    <row r="674" spans="1:17" ht="12.75" customHeight="1">
      <c r="A674" s="388"/>
      <c r="B674" s="363" t="s">
        <v>82</v>
      </c>
      <c r="C674" s="54" t="s">
        <v>45</v>
      </c>
      <c r="D674" s="18">
        <v>56</v>
      </c>
      <c r="E674" s="18" t="s">
        <v>33</v>
      </c>
      <c r="F674" s="55">
        <f>+G674+H674+I674</f>
        <v>55.699994999999994</v>
      </c>
      <c r="G674" s="55">
        <v>2.7363029999999999</v>
      </c>
      <c r="H674" s="55">
        <v>0.51</v>
      </c>
      <c r="I674" s="55">
        <v>52.453691999999997</v>
      </c>
      <c r="J674" s="269">
        <v>2418.66</v>
      </c>
      <c r="K674" s="55">
        <f>+I674</f>
        <v>52.453691999999997</v>
      </c>
      <c r="L674" s="269">
        <f>+J674</f>
        <v>2418.66</v>
      </c>
      <c r="M674" s="264">
        <f t="shared" si="86"/>
        <v>2.1687087891642479E-2</v>
      </c>
      <c r="N674" s="265">
        <v>60.494999999999997</v>
      </c>
      <c r="O674" s="56">
        <f t="shared" si="87"/>
        <v>1.3119603820049117</v>
      </c>
      <c r="P674" s="266">
        <f t="shared" si="88"/>
        <v>1301.2252734985489</v>
      </c>
      <c r="Q674" s="293">
        <f t="shared" si="89"/>
        <v>78.717622920294716</v>
      </c>
    </row>
    <row r="675" spans="1:17" ht="12.75" customHeight="1">
      <c r="A675" s="388"/>
      <c r="B675" s="363" t="s">
        <v>266</v>
      </c>
      <c r="C675" s="20" t="s">
        <v>251</v>
      </c>
      <c r="D675" s="19">
        <v>17</v>
      </c>
      <c r="E675" s="19">
        <v>1975</v>
      </c>
      <c r="F675" s="47">
        <f>SUM(G675:I675)</f>
        <v>28.632999999999999</v>
      </c>
      <c r="G675" s="47">
        <v>0</v>
      </c>
      <c r="H675" s="47">
        <v>0</v>
      </c>
      <c r="I675" s="47">
        <v>28.632999999999999</v>
      </c>
      <c r="J675" s="263">
        <v>1315.92</v>
      </c>
      <c r="K675" s="47">
        <v>28.632999999999999</v>
      </c>
      <c r="L675" s="263">
        <v>1315.92</v>
      </c>
      <c r="M675" s="267">
        <f t="shared" si="86"/>
        <v>2.1758921514985711E-2</v>
      </c>
      <c r="N675" s="268">
        <v>73.599999999999994</v>
      </c>
      <c r="O675" s="47">
        <f t="shared" si="87"/>
        <v>1.6014566235029482</v>
      </c>
      <c r="P675" s="268">
        <f t="shared" si="88"/>
        <v>1305.5352908991426</v>
      </c>
      <c r="Q675" s="294">
        <f t="shared" si="89"/>
        <v>96.087397410176877</v>
      </c>
    </row>
    <row r="676" spans="1:17" ht="12.75" customHeight="1">
      <c r="A676" s="388"/>
      <c r="B676" s="364" t="s">
        <v>739</v>
      </c>
      <c r="C676" s="54" t="s">
        <v>726</v>
      </c>
      <c r="D676" s="18">
        <v>20</v>
      </c>
      <c r="E676" s="18"/>
      <c r="F676" s="55">
        <f>SUM(G676+H676+I676)</f>
        <v>29</v>
      </c>
      <c r="G676" s="55">
        <v>1.5509999999999999</v>
      </c>
      <c r="H676" s="55">
        <v>3.2</v>
      </c>
      <c r="I676" s="55">
        <v>24.248999999999999</v>
      </c>
      <c r="J676" s="269">
        <v>1114.26</v>
      </c>
      <c r="K676" s="55">
        <v>24.248999999999999</v>
      </c>
      <c r="L676" s="269">
        <v>1114.26</v>
      </c>
      <c r="M676" s="264">
        <f t="shared" si="86"/>
        <v>2.1762425286737386E-2</v>
      </c>
      <c r="N676" s="265">
        <v>51.45</v>
      </c>
      <c r="O676" s="56">
        <f t="shared" si="87"/>
        <v>1.1196767810026385</v>
      </c>
      <c r="P676" s="266">
        <f t="shared" si="88"/>
        <v>1305.7455172042432</v>
      </c>
      <c r="Q676" s="293">
        <f t="shared" si="89"/>
        <v>67.180606860158321</v>
      </c>
    </row>
    <row r="677" spans="1:17" ht="12.75" customHeight="1">
      <c r="A677" s="388"/>
      <c r="B677" s="364" t="s">
        <v>604</v>
      </c>
      <c r="C677" s="54" t="s">
        <v>588</v>
      </c>
      <c r="D677" s="18">
        <v>13</v>
      </c>
      <c r="E677" s="18">
        <v>1954</v>
      </c>
      <c r="F677" s="55">
        <v>15.532</v>
      </c>
      <c r="G677" s="55">
        <v>1.4329400000000001</v>
      </c>
      <c r="H677" s="55">
        <v>1.84</v>
      </c>
      <c r="I677" s="55">
        <f>F677-G677-H677</f>
        <v>12.25906</v>
      </c>
      <c r="J677" s="269">
        <v>562.47</v>
      </c>
      <c r="K677" s="55">
        <v>12.258900000000001</v>
      </c>
      <c r="L677" s="269">
        <v>562.47</v>
      </c>
      <c r="M677" s="264">
        <f t="shared" si="86"/>
        <v>2.1794762387327325E-2</v>
      </c>
      <c r="N677" s="265">
        <v>50.14</v>
      </c>
      <c r="O677" s="56">
        <f t="shared" si="87"/>
        <v>1.0927893861005922</v>
      </c>
      <c r="P677" s="266">
        <f t="shared" si="88"/>
        <v>1307.6857432396396</v>
      </c>
      <c r="Q677" s="293">
        <f t="shared" si="89"/>
        <v>65.567363166035534</v>
      </c>
    </row>
    <row r="678" spans="1:17" ht="12.75" customHeight="1">
      <c r="A678" s="388"/>
      <c r="B678" s="363" t="s">
        <v>82</v>
      </c>
      <c r="C678" s="54" t="s">
        <v>44</v>
      </c>
      <c r="D678" s="18">
        <v>49</v>
      </c>
      <c r="E678" s="18" t="s">
        <v>33</v>
      </c>
      <c r="F678" s="55">
        <f>+G678+H678+I678</f>
        <v>44.700001</v>
      </c>
      <c r="G678" s="55">
        <v>2.337075</v>
      </c>
      <c r="H678" s="55">
        <v>0.42</v>
      </c>
      <c r="I678" s="55">
        <v>41.942926</v>
      </c>
      <c r="J678" s="269">
        <v>1916.89</v>
      </c>
      <c r="K678" s="55">
        <f>+I678</f>
        <v>41.942926</v>
      </c>
      <c r="L678" s="269">
        <f>+J678</f>
        <v>1916.89</v>
      </c>
      <c r="M678" s="264">
        <f t="shared" si="86"/>
        <v>2.1880716160030046E-2</v>
      </c>
      <c r="N678" s="265">
        <v>60.494999999999997</v>
      </c>
      <c r="O678" s="56">
        <f t="shared" si="87"/>
        <v>1.3236739241010176</v>
      </c>
      <c r="P678" s="266">
        <f t="shared" si="88"/>
        <v>1312.8429696018027</v>
      </c>
      <c r="Q678" s="293">
        <f t="shared" si="89"/>
        <v>79.420435446061049</v>
      </c>
    </row>
    <row r="679" spans="1:17" ht="12.75" customHeight="1">
      <c r="A679" s="388"/>
      <c r="B679" s="364" t="s">
        <v>739</v>
      </c>
      <c r="C679" s="54" t="s">
        <v>728</v>
      </c>
      <c r="D679" s="18">
        <v>10</v>
      </c>
      <c r="E679" s="18"/>
      <c r="F679" s="55">
        <f>SUM(G679+H679+I679)</f>
        <v>14.180999999999999</v>
      </c>
      <c r="G679" s="55">
        <v>0.73399999999999999</v>
      </c>
      <c r="H679" s="55">
        <v>1.6</v>
      </c>
      <c r="I679" s="55">
        <v>11.847</v>
      </c>
      <c r="J679" s="269">
        <v>541.41</v>
      </c>
      <c r="K679" s="55">
        <v>11.847</v>
      </c>
      <c r="L679" s="269">
        <v>541.41</v>
      </c>
      <c r="M679" s="264">
        <f t="shared" si="86"/>
        <v>2.1881753199977837E-2</v>
      </c>
      <c r="N679" s="265">
        <v>51.45</v>
      </c>
      <c r="O679" s="56">
        <f t="shared" si="87"/>
        <v>1.1258162021388598</v>
      </c>
      <c r="P679" s="266">
        <f t="shared" si="88"/>
        <v>1312.9051919986703</v>
      </c>
      <c r="Q679" s="293">
        <f t="shared" si="89"/>
        <v>67.548972128331584</v>
      </c>
    </row>
    <row r="680" spans="1:17" ht="12.75" customHeight="1">
      <c r="A680" s="388"/>
      <c r="B680" s="364" t="s">
        <v>604</v>
      </c>
      <c r="C680" s="54" t="s">
        <v>589</v>
      </c>
      <c r="D680" s="18">
        <v>79</v>
      </c>
      <c r="E680" s="18">
        <v>1960</v>
      </c>
      <c r="F680" s="55">
        <v>29.13</v>
      </c>
      <c r="G680" s="55"/>
      <c r="H680" s="55"/>
      <c r="I680" s="55">
        <f>F680-G680-H680</f>
        <v>29.13</v>
      </c>
      <c r="J680" s="269">
        <v>1307.98</v>
      </c>
      <c r="K680" s="55">
        <v>29.13</v>
      </c>
      <c r="L680" s="269">
        <v>1307.98</v>
      </c>
      <c r="M680" s="264">
        <f t="shared" si="86"/>
        <v>2.2270982736739092E-2</v>
      </c>
      <c r="N680" s="265">
        <v>50.14</v>
      </c>
      <c r="O680" s="56">
        <f t="shared" si="87"/>
        <v>1.1166670744200982</v>
      </c>
      <c r="P680" s="266">
        <f t="shared" si="88"/>
        <v>1336.2589642043454</v>
      </c>
      <c r="Q680" s="293">
        <f t="shared" si="89"/>
        <v>67.000024465205883</v>
      </c>
    </row>
    <row r="681" spans="1:17" ht="12.75" customHeight="1">
      <c r="A681" s="388"/>
      <c r="B681" s="363" t="s">
        <v>82</v>
      </c>
      <c r="C681" s="54" t="s">
        <v>43</v>
      </c>
      <c r="D681" s="18">
        <v>12</v>
      </c>
      <c r="E681" s="18" t="s">
        <v>33</v>
      </c>
      <c r="F681" s="55">
        <f>+G681+H681+I681</f>
        <v>16.418998999999999</v>
      </c>
      <c r="G681" s="55">
        <v>1.138228</v>
      </c>
      <c r="H681" s="55">
        <v>1.92</v>
      </c>
      <c r="I681" s="55">
        <v>13.360771</v>
      </c>
      <c r="J681" s="269">
        <v>597.69000000000005</v>
      </c>
      <c r="K681" s="55">
        <f>+I681</f>
        <v>13.360771</v>
      </c>
      <c r="L681" s="269">
        <f>+J681</f>
        <v>597.69000000000005</v>
      </c>
      <c r="M681" s="264">
        <f t="shared" si="86"/>
        <v>2.2354014622965081E-2</v>
      </c>
      <c r="N681" s="265">
        <v>60.494999999999997</v>
      </c>
      <c r="O681" s="56">
        <f t="shared" si="87"/>
        <v>1.3523061146162725</v>
      </c>
      <c r="P681" s="266">
        <f t="shared" si="88"/>
        <v>1341.2408773779048</v>
      </c>
      <c r="Q681" s="293">
        <f t="shared" si="89"/>
        <v>81.138366876976349</v>
      </c>
    </row>
    <row r="682" spans="1:17" ht="12.75" customHeight="1">
      <c r="A682" s="388"/>
      <c r="B682" s="363" t="s">
        <v>541</v>
      </c>
      <c r="C682" s="54" t="s">
        <v>531</v>
      </c>
      <c r="D682" s="18">
        <v>12</v>
      </c>
      <c r="E682" s="18">
        <v>1958</v>
      </c>
      <c r="F682" s="55">
        <v>14.634</v>
      </c>
      <c r="G682" s="55">
        <v>0.79300000000000004</v>
      </c>
      <c r="H682" s="55">
        <v>1.6</v>
      </c>
      <c r="I682" s="55">
        <v>12.241</v>
      </c>
      <c r="J682" s="269">
        <v>633.79</v>
      </c>
      <c r="K682" s="55">
        <v>10.897</v>
      </c>
      <c r="L682" s="269">
        <v>486.2</v>
      </c>
      <c r="M682" s="264">
        <f t="shared" si="86"/>
        <v>2.2412587412587413E-2</v>
      </c>
      <c r="N682" s="265">
        <v>70.741</v>
      </c>
      <c r="O682" s="56">
        <f t="shared" si="87"/>
        <v>1.5854888461538461</v>
      </c>
      <c r="P682" s="266">
        <f t="shared" si="88"/>
        <v>1344.7552447552448</v>
      </c>
      <c r="Q682" s="293">
        <f t="shared" si="89"/>
        <v>95.129330769230776</v>
      </c>
    </row>
    <row r="683" spans="1:17" ht="12.75" customHeight="1">
      <c r="A683" s="388"/>
      <c r="B683" s="363" t="s">
        <v>266</v>
      </c>
      <c r="C683" s="20" t="s">
        <v>252</v>
      </c>
      <c r="D683" s="19">
        <v>19</v>
      </c>
      <c r="E683" s="19">
        <v>1978</v>
      </c>
      <c r="F683" s="47">
        <f>SUM(G683:I683)</f>
        <v>21.748999999999999</v>
      </c>
      <c r="G683" s="47">
        <v>0</v>
      </c>
      <c r="H683" s="47">
        <v>0</v>
      </c>
      <c r="I683" s="47">
        <v>21.748999999999999</v>
      </c>
      <c r="J683" s="263">
        <v>961.74</v>
      </c>
      <c r="K683" s="47">
        <v>21.748999999999999</v>
      </c>
      <c r="L683" s="263">
        <v>961.74</v>
      </c>
      <c r="M683" s="267">
        <f t="shared" si="86"/>
        <v>2.2614220059475533E-2</v>
      </c>
      <c r="N683" s="268">
        <v>73.599999999999994</v>
      </c>
      <c r="O683" s="47">
        <f t="shared" si="87"/>
        <v>1.6644065963773991</v>
      </c>
      <c r="P683" s="268">
        <f t="shared" si="88"/>
        <v>1356.8532035685319</v>
      </c>
      <c r="Q683" s="294">
        <f t="shared" si="89"/>
        <v>99.864395782643939</v>
      </c>
    </row>
    <row r="684" spans="1:17" ht="12.75" customHeight="1">
      <c r="A684" s="388"/>
      <c r="B684" s="364" t="s">
        <v>604</v>
      </c>
      <c r="C684" s="54" t="s">
        <v>590</v>
      </c>
      <c r="D684" s="18">
        <v>40</v>
      </c>
      <c r="E684" s="18">
        <v>1961</v>
      </c>
      <c r="F684" s="55">
        <v>43.158999999999999</v>
      </c>
      <c r="G684" s="55">
        <v>3.3509699999999998</v>
      </c>
      <c r="H684" s="55">
        <v>0.4</v>
      </c>
      <c r="I684" s="55">
        <f>F684-G684-H684</f>
        <v>39.408030000000004</v>
      </c>
      <c r="J684" s="269">
        <v>1732.11</v>
      </c>
      <c r="K684" s="55">
        <v>39.408000000000001</v>
      </c>
      <c r="L684" s="269">
        <v>1732.11</v>
      </c>
      <c r="M684" s="264">
        <f t="shared" si="86"/>
        <v>2.2751441883021289E-2</v>
      </c>
      <c r="N684" s="265">
        <v>50.14</v>
      </c>
      <c r="O684" s="56">
        <f t="shared" si="87"/>
        <v>1.1407572960146874</v>
      </c>
      <c r="P684" s="266">
        <f t="shared" si="88"/>
        <v>1365.0865129812773</v>
      </c>
      <c r="Q684" s="293">
        <f t="shared" si="89"/>
        <v>68.445437760881248</v>
      </c>
    </row>
    <row r="685" spans="1:17" ht="12.75" customHeight="1">
      <c r="A685" s="388"/>
      <c r="B685" s="363" t="s">
        <v>266</v>
      </c>
      <c r="C685" s="20" t="s">
        <v>253</v>
      </c>
      <c r="D685" s="19">
        <v>17</v>
      </c>
      <c r="E685" s="19">
        <v>1973</v>
      </c>
      <c r="F685" s="47">
        <f>SUM(G685:I685)</f>
        <v>30.001000000000001</v>
      </c>
      <c r="G685" s="47">
        <v>0</v>
      </c>
      <c r="H685" s="47">
        <v>0</v>
      </c>
      <c r="I685" s="47">
        <v>30.001000000000001</v>
      </c>
      <c r="J685" s="263">
        <v>1317.97</v>
      </c>
      <c r="K685" s="47">
        <v>30.001000000000001</v>
      </c>
      <c r="L685" s="263">
        <v>1317.97</v>
      </c>
      <c r="M685" s="267">
        <f t="shared" si="86"/>
        <v>2.2763037094926289E-2</v>
      </c>
      <c r="N685" s="268">
        <v>73.599999999999994</v>
      </c>
      <c r="O685" s="47">
        <f t="shared" si="87"/>
        <v>1.6753595301865747</v>
      </c>
      <c r="P685" s="268">
        <f t="shared" si="88"/>
        <v>1365.7822256955774</v>
      </c>
      <c r="Q685" s="294">
        <f t="shared" si="89"/>
        <v>100.52157181119449</v>
      </c>
    </row>
    <row r="686" spans="1:17" ht="12.75" customHeight="1">
      <c r="A686" s="388"/>
      <c r="B686" s="363" t="s">
        <v>266</v>
      </c>
      <c r="C686" s="20" t="s">
        <v>254</v>
      </c>
      <c r="D686" s="19">
        <v>8</v>
      </c>
      <c r="E686" s="19">
        <v>1970</v>
      </c>
      <c r="F686" s="47">
        <f>SUM(G686:I686)</f>
        <v>9.4830000000000005</v>
      </c>
      <c r="G686" s="47">
        <v>0</v>
      </c>
      <c r="H686" s="47">
        <v>0</v>
      </c>
      <c r="I686" s="47">
        <v>9.4830000000000005</v>
      </c>
      <c r="J686" s="263">
        <v>412.7</v>
      </c>
      <c r="K686" s="47">
        <v>9.4830000000000005</v>
      </c>
      <c r="L686" s="263">
        <v>412.7</v>
      </c>
      <c r="M686" s="267">
        <f t="shared" si="86"/>
        <v>2.2977950084807366E-2</v>
      </c>
      <c r="N686" s="268">
        <v>73.599999999999994</v>
      </c>
      <c r="O686" s="47">
        <f t="shared" si="87"/>
        <v>1.691177126241822</v>
      </c>
      <c r="P686" s="268">
        <f t="shared" si="88"/>
        <v>1378.677005088442</v>
      </c>
      <c r="Q686" s="294">
        <f t="shared" si="89"/>
        <v>101.47062757450934</v>
      </c>
    </row>
    <row r="687" spans="1:17" ht="12.75" customHeight="1">
      <c r="A687" s="388"/>
      <c r="B687" s="363" t="s">
        <v>541</v>
      </c>
      <c r="C687" s="54" t="s">
        <v>529</v>
      </c>
      <c r="D687" s="18">
        <v>29</v>
      </c>
      <c r="E687" s="18">
        <v>1986</v>
      </c>
      <c r="F687" s="55">
        <v>40.779000000000003</v>
      </c>
      <c r="G687" s="55">
        <v>2.2280000000000002</v>
      </c>
      <c r="H687" s="55">
        <v>4.32</v>
      </c>
      <c r="I687" s="55">
        <v>34.231000000000002</v>
      </c>
      <c r="J687" s="269">
        <v>1577.48</v>
      </c>
      <c r="K687" s="55">
        <v>33.790999999999997</v>
      </c>
      <c r="L687" s="269">
        <v>1464.93</v>
      </c>
      <c r="M687" s="264">
        <f t="shared" si="86"/>
        <v>2.3066631170090036E-2</v>
      </c>
      <c r="N687" s="265">
        <v>70.741</v>
      </c>
      <c r="O687" s="56">
        <f t="shared" si="87"/>
        <v>1.6317565556033393</v>
      </c>
      <c r="P687" s="266">
        <f t="shared" si="88"/>
        <v>1383.997870205402</v>
      </c>
      <c r="Q687" s="293">
        <f t="shared" si="89"/>
        <v>97.905393336200348</v>
      </c>
    </row>
    <row r="688" spans="1:17" ht="12.75" customHeight="1">
      <c r="A688" s="388"/>
      <c r="B688" s="363" t="s">
        <v>541</v>
      </c>
      <c r="C688" s="54" t="s">
        <v>530</v>
      </c>
      <c r="D688" s="18">
        <v>8</v>
      </c>
      <c r="E688" s="18">
        <v>1936</v>
      </c>
      <c r="F688" s="55">
        <v>5.4550000000000001</v>
      </c>
      <c r="G688" s="55">
        <v>0.49</v>
      </c>
      <c r="H688" s="55">
        <v>0.27200000000000002</v>
      </c>
      <c r="I688" s="55">
        <v>4.6929999999999996</v>
      </c>
      <c r="J688" s="269">
        <v>203.07</v>
      </c>
      <c r="K688" s="55">
        <v>4.0880000000000001</v>
      </c>
      <c r="L688" s="269">
        <v>176.89</v>
      </c>
      <c r="M688" s="264">
        <f t="shared" si="86"/>
        <v>2.3110407597942226E-2</v>
      </c>
      <c r="N688" s="265">
        <v>70.741</v>
      </c>
      <c r="O688" s="56">
        <f t="shared" si="87"/>
        <v>1.6348533438860311</v>
      </c>
      <c r="P688" s="266">
        <f t="shared" si="88"/>
        <v>1386.6244558765336</v>
      </c>
      <c r="Q688" s="293">
        <f t="shared" si="89"/>
        <v>98.091200633161861</v>
      </c>
    </row>
    <row r="689" spans="1:17" ht="12.75" customHeight="1">
      <c r="A689" s="388"/>
      <c r="B689" s="364" t="s">
        <v>604</v>
      </c>
      <c r="C689" s="54" t="s">
        <v>591</v>
      </c>
      <c r="D689" s="18">
        <v>15</v>
      </c>
      <c r="E689" s="18">
        <v>1950</v>
      </c>
      <c r="F689" s="55">
        <v>11.406000000000001</v>
      </c>
      <c r="G689" s="55"/>
      <c r="H689" s="55"/>
      <c r="I689" s="55">
        <f>F689-G689-H689</f>
        <v>11.406000000000001</v>
      </c>
      <c r="J689" s="269">
        <v>485.47</v>
      </c>
      <c r="K689" s="55">
        <v>11.406000000000001</v>
      </c>
      <c r="L689" s="269">
        <v>485.47</v>
      </c>
      <c r="M689" s="264">
        <f t="shared" si="86"/>
        <v>2.3494757657527756E-2</v>
      </c>
      <c r="N689" s="265">
        <v>50.14</v>
      </c>
      <c r="O689" s="56">
        <f t="shared" si="87"/>
        <v>1.1780271489484417</v>
      </c>
      <c r="P689" s="266">
        <f t="shared" si="88"/>
        <v>1409.6854594516656</v>
      </c>
      <c r="Q689" s="293">
        <f t="shared" si="89"/>
        <v>70.681628936906506</v>
      </c>
    </row>
    <row r="690" spans="1:17" ht="12.75" customHeight="1">
      <c r="A690" s="388"/>
      <c r="B690" s="363" t="s">
        <v>541</v>
      </c>
      <c r="C690" s="54" t="s">
        <v>528</v>
      </c>
      <c r="D690" s="18">
        <v>20</v>
      </c>
      <c r="E690" s="18">
        <v>1982</v>
      </c>
      <c r="F690" s="55">
        <v>26.847000000000001</v>
      </c>
      <c r="G690" s="55">
        <v>1.32</v>
      </c>
      <c r="H690" s="55">
        <v>2.88</v>
      </c>
      <c r="I690" s="55">
        <v>22.646999999999998</v>
      </c>
      <c r="J690" s="269">
        <v>1048.75</v>
      </c>
      <c r="K690" s="55">
        <v>22.222999999999999</v>
      </c>
      <c r="L690" s="269">
        <v>939.76</v>
      </c>
      <c r="M690" s="264">
        <f t="shared" si="86"/>
        <v>2.3647527028177406E-2</v>
      </c>
      <c r="N690" s="265">
        <v>70.741</v>
      </c>
      <c r="O690" s="56">
        <f t="shared" si="87"/>
        <v>1.6728497095002979</v>
      </c>
      <c r="P690" s="266">
        <f t="shared" si="88"/>
        <v>1418.8516216906444</v>
      </c>
      <c r="Q690" s="293">
        <f t="shared" si="89"/>
        <v>100.37098257001787</v>
      </c>
    </row>
    <row r="691" spans="1:17" ht="12.75" customHeight="1">
      <c r="A691" s="388"/>
      <c r="B691" s="364" t="s">
        <v>604</v>
      </c>
      <c r="C691" s="54" t="s">
        <v>592</v>
      </c>
      <c r="D691" s="18">
        <v>20</v>
      </c>
      <c r="E691" s="18">
        <v>1961</v>
      </c>
      <c r="F691" s="55">
        <v>22.885999999999999</v>
      </c>
      <c r="G691" s="55">
        <v>1.6839999999999999</v>
      </c>
      <c r="H691" s="55">
        <v>0.2</v>
      </c>
      <c r="I691" s="55">
        <f>F691-G691-H691</f>
        <v>21.001999999999999</v>
      </c>
      <c r="J691" s="269">
        <v>886.96</v>
      </c>
      <c r="K691" s="55">
        <v>21.001999999999999</v>
      </c>
      <c r="L691" s="269">
        <v>886.96</v>
      </c>
      <c r="M691" s="264">
        <f t="shared" si="86"/>
        <v>2.3678632632813203E-2</v>
      </c>
      <c r="N691" s="265">
        <v>50.14</v>
      </c>
      <c r="O691" s="56">
        <f t="shared" si="87"/>
        <v>1.1872466402092541</v>
      </c>
      <c r="P691" s="266">
        <f t="shared" si="88"/>
        <v>1420.717957968792</v>
      </c>
      <c r="Q691" s="293">
        <f t="shared" si="89"/>
        <v>71.234798412555236</v>
      </c>
    </row>
    <row r="692" spans="1:17" ht="12.75" customHeight="1">
      <c r="A692" s="388"/>
      <c r="B692" s="363" t="s">
        <v>541</v>
      </c>
      <c r="C692" s="54" t="s">
        <v>527</v>
      </c>
      <c r="D692" s="18">
        <v>5</v>
      </c>
      <c r="E692" s="18">
        <v>1984</v>
      </c>
      <c r="F692" s="55">
        <v>4.5270000000000001</v>
      </c>
      <c r="G692" s="55">
        <v>0.17</v>
      </c>
      <c r="H692" s="55">
        <v>0.08</v>
      </c>
      <c r="I692" s="55">
        <v>4.2770000000000001</v>
      </c>
      <c r="J692" s="269">
        <v>180.46</v>
      </c>
      <c r="K692" s="55">
        <v>4.2770000000000001</v>
      </c>
      <c r="L692" s="269">
        <v>180.46</v>
      </c>
      <c r="M692" s="264">
        <f t="shared" si="86"/>
        <v>2.370054305663305E-2</v>
      </c>
      <c r="N692" s="265">
        <v>70.741</v>
      </c>
      <c r="O692" s="56">
        <f t="shared" si="87"/>
        <v>1.6766001163692785</v>
      </c>
      <c r="P692" s="266">
        <f t="shared" si="88"/>
        <v>1422.032583397983</v>
      </c>
      <c r="Q692" s="293">
        <f t="shared" si="89"/>
        <v>100.59600698215671</v>
      </c>
    </row>
    <row r="693" spans="1:17" ht="12.75" customHeight="1" thickBot="1">
      <c r="A693" s="389"/>
      <c r="B693" s="365" t="s">
        <v>195</v>
      </c>
      <c r="C693" s="68" t="s">
        <v>175</v>
      </c>
      <c r="D693" s="22">
        <v>108</v>
      </c>
      <c r="E693" s="22">
        <v>1968</v>
      </c>
      <c r="F693" s="69">
        <v>85.18</v>
      </c>
      <c r="G693" s="69">
        <v>7.24</v>
      </c>
      <c r="H693" s="69">
        <v>17.2</v>
      </c>
      <c r="I693" s="69">
        <v>60.740000000000009</v>
      </c>
      <c r="J693" s="296">
        <v>2558.44</v>
      </c>
      <c r="K693" s="69">
        <v>60.740000000000009</v>
      </c>
      <c r="L693" s="296">
        <v>2558.44</v>
      </c>
      <c r="M693" s="297">
        <v>2.3741029689967327E-2</v>
      </c>
      <c r="N693" s="298">
        <v>53.845999999999997</v>
      </c>
      <c r="O693" s="69">
        <v>1.2783594846859805</v>
      </c>
      <c r="P693" s="298">
        <v>1424.4617813980396</v>
      </c>
      <c r="Q693" s="299">
        <v>76.701569081158837</v>
      </c>
    </row>
    <row r="694" spans="1:17" ht="12.75" customHeight="1">
      <c r="A694" s="378" t="s">
        <v>26</v>
      </c>
      <c r="B694" s="366" t="s">
        <v>377</v>
      </c>
      <c r="C694" s="300" t="s">
        <v>385</v>
      </c>
      <c r="D694" s="301">
        <v>45</v>
      </c>
      <c r="E694" s="302" t="s">
        <v>98</v>
      </c>
      <c r="F694" s="303">
        <v>39.950000000000003</v>
      </c>
      <c r="G694" s="303">
        <v>2.1</v>
      </c>
      <c r="H694" s="303">
        <v>7.2</v>
      </c>
      <c r="I694" s="303">
        <v>30.65</v>
      </c>
      <c r="J694" s="304">
        <v>1971.2</v>
      </c>
      <c r="K694" s="303">
        <v>30.65</v>
      </c>
      <c r="L694" s="304">
        <v>1971.2</v>
      </c>
      <c r="M694" s="305">
        <f>K694/L694</f>
        <v>1.554890422077922E-2</v>
      </c>
      <c r="N694" s="306">
        <v>58.9</v>
      </c>
      <c r="O694" s="307">
        <f>M694*N694</f>
        <v>0.915830458603896</v>
      </c>
      <c r="P694" s="308">
        <f>M694*60*1000</f>
        <v>932.9342532467532</v>
      </c>
      <c r="Q694" s="309">
        <f>P694*N694/1000</f>
        <v>54.949827516233761</v>
      </c>
    </row>
    <row r="695" spans="1:17" ht="12.75" customHeight="1">
      <c r="A695" s="379"/>
      <c r="B695" s="367" t="s">
        <v>542</v>
      </c>
      <c r="C695" s="85" t="s">
        <v>559</v>
      </c>
      <c r="D695" s="33">
        <v>20</v>
      </c>
      <c r="E695" s="33">
        <v>1978</v>
      </c>
      <c r="F695" s="26">
        <v>20.036000000000001</v>
      </c>
      <c r="G695" s="26">
        <v>2.153</v>
      </c>
      <c r="H695" s="26">
        <v>3.2010000000000001</v>
      </c>
      <c r="I695" s="26">
        <v>14.682</v>
      </c>
      <c r="J695" s="310">
        <v>910.7</v>
      </c>
      <c r="K695" s="26">
        <v>14.682</v>
      </c>
      <c r="L695" s="310">
        <v>910.7</v>
      </c>
      <c r="M695" s="311">
        <f>K695/L695</f>
        <v>1.6121664653563194E-2</v>
      </c>
      <c r="N695" s="312">
        <v>73.248000000000005</v>
      </c>
      <c r="O695" s="27">
        <f>M695*N695</f>
        <v>1.1808796925441969</v>
      </c>
      <c r="P695" s="313">
        <f>M695*60*1000</f>
        <v>967.29987921379166</v>
      </c>
      <c r="Q695" s="314">
        <f>P695*N695/1000</f>
        <v>70.852781552651805</v>
      </c>
    </row>
    <row r="696" spans="1:17" ht="12.75" customHeight="1">
      <c r="A696" s="379"/>
      <c r="B696" s="367" t="s">
        <v>542</v>
      </c>
      <c r="C696" s="85" t="s">
        <v>555</v>
      </c>
      <c r="D696" s="33">
        <v>9</v>
      </c>
      <c r="E696" s="33">
        <v>1990</v>
      </c>
      <c r="F696" s="26">
        <v>11.097</v>
      </c>
      <c r="G696" s="26">
        <v>0.90700000000000003</v>
      </c>
      <c r="H696" s="26">
        <v>1.44</v>
      </c>
      <c r="I696" s="26">
        <v>8.75</v>
      </c>
      <c r="J696" s="310">
        <v>513.4</v>
      </c>
      <c r="K696" s="26">
        <v>8.75</v>
      </c>
      <c r="L696" s="310">
        <v>513.4</v>
      </c>
      <c r="M696" s="311">
        <f>K696/L696</f>
        <v>1.7043241137514608E-2</v>
      </c>
      <c r="N696" s="312">
        <v>73.248000000000005</v>
      </c>
      <c r="O696" s="27">
        <f>M696*N696</f>
        <v>1.2483833268406701</v>
      </c>
      <c r="P696" s="313">
        <f>M696*60*1000</f>
        <v>1022.5944682508765</v>
      </c>
      <c r="Q696" s="314">
        <f>P696*N696/1000</f>
        <v>74.902999610440204</v>
      </c>
    </row>
    <row r="697" spans="1:17" ht="12.75" customHeight="1">
      <c r="A697" s="379"/>
      <c r="B697" s="367" t="s">
        <v>906</v>
      </c>
      <c r="C697" s="23" t="s">
        <v>923</v>
      </c>
      <c r="D697" s="24">
        <v>45</v>
      </c>
      <c r="E697" s="24">
        <v>1978</v>
      </c>
      <c r="F697" s="25">
        <v>49.146999999999998</v>
      </c>
      <c r="G697" s="25">
        <v>3.6680220000000001</v>
      </c>
      <c r="H697" s="25">
        <v>7.2</v>
      </c>
      <c r="I697" s="25">
        <v>38.278967999999999</v>
      </c>
      <c r="J697" s="315">
        <v>2206.29</v>
      </c>
      <c r="K697" s="25">
        <v>38.278967999999999</v>
      </c>
      <c r="L697" s="315">
        <v>2206.29</v>
      </c>
      <c r="M697" s="316">
        <v>1.7349925893694846E-2</v>
      </c>
      <c r="N697" s="317">
        <v>79.679000000000002</v>
      </c>
      <c r="O697" s="25">
        <v>1.3824247452837117</v>
      </c>
      <c r="P697" s="317">
        <v>1040.9955536216908</v>
      </c>
      <c r="Q697" s="318">
        <v>82.945484717022694</v>
      </c>
    </row>
    <row r="698" spans="1:17" ht="12.75" customHeight="1">
      <c r="A698" s="379"/>
      <c r="B698" s="367" t="s">
        <v>542</v>
      </c>
      <c r="C698" s="85" t="s">
        <v>558</v>
      </c>
      <c r="D698" s="33">
        <v>20</v>
      </c>
      <c r="E698" s="33">
        <v>1974</v>
      </c>
      <c r="F698" s="26">
        <v>20.634</v>
      </c>
      <c r="G698" s="26">
        <v>1.3320000000000001</v>
      </c>
      <c r="H698" s="26">
        <v>2.72</v>
      </c>
      <c r="I698" s="26">
        <v>16.582000000000001</v>
      </c>
      <c r="J698" s="310">
        <v>948.5</v>
      </c>
      <c r="K698" s="26">
        <v>16.582000000000001</v>
      </c>
      <c r="L698" s="310">
        <v>948.5</v>
      </c>
      <c r="M698" s="311">
        <f>K698/L698</f>
        <v>1.7482340537691092E-2</v>
      </c>
      <c r="N698" s="312">
        <v>73.248000000000005</v>
      </c>
      <c r="O698" s="27">
        <f>M698*N698</f>
        <v>1.2805464797047972</v>
      </c>
      <c r="P698" s="313">
        <f>M698*60*1000</f>
        <v>1048.9404322614655</v>
      </c>
      <c r="Q698" s="314">
        <f>P698*N698/1000</f>
        <v>76.832788782287821</v>
      </c>
    </row>
    <row r="699" spans="1:17" ht="12.75" customHeight="1">
      <c r="A699" s="379"/>
      <c r="B699" s="367" t="s">
        <v>307</v>
      </c>
      <c r="C699" s="35" t="s">
        <v>297</v>
      </c>
      <c r="D699" s="21">
        <v>109</v>
      </c>
      <c r="E699" s="21" t="s">
        <v>98</v>
      </c>
      <c r="F699" s="26">
        <f>G699+H699+I699</f>
        <v>65.340001000000001</v>
      </c>
      <c r="G699" s="26">
        <v>3.774</v>
      </c>
      <c r="H699" s="26">
        <v>16.38</v>
      </c>
      <c r="I699" s="26">
        <v>45.186000999999997</v>
      </c>
      <c r="J699" s="319">
        <v>2560.75</v>
      </c>
      <c r="K699" s="26">
        <v>45.186000999999997</v>
      </c>
      <c r="L699" s="319">
        <v>2560.75</v>
      </c>
      <c r="M699" s="311">
        <f>K699/L699</f>
        <v>1.764561202772625E-2</v>
      </c>
      <c r="N699" s="312">
        <v>48.7</v>
      </c>
      <c r="O699" s="27">
        <f>M699*N699</f>
        <v>0.85934130575026846</v>
      </c>
      <c r="P699" s="313">
        <f>M699*60*1000</f>
        <v>1058.7367216635751</v>
      </c>
      <c r="Q699" s="314">
        <f>P699*N699/1000</f>
        <v>51.560478345016108</v>
      </c>
    </row>
    <row r="700" spans="1:17" ht="12.75" customHeight="1">
      <c r="A700" s="379"/>
      <c r="B700" s="367" t="s">
        <v>907</v>
      </c>
      <c r="C700" s="23" t="s">
        <v>927</v>
      </c>
      <c r="D700" s="24">
        <v>37</v>
      </c>
      <c r="E700" s="24">
        <v>1970</v>
      </c>
      <c r="F700" s="25">
        <v>35.975999999999999</v>
      </c>
      <c r="G700" s="25">
        <v>2.2193670000000001</v>
      </c>
      <c r="H700" s="25">
        <v>5.76</v>
      </c>
      <c r="I700" s="25">
        <v>27.996635000000001</v>
      </c>
      <c r="J700" s="315">
        <v>1579.46</v>
      </c>
      <c r="K700" s="25">
        <v>27.996635000000001</v>
      </c>
      <c r="L700" s="315">
        <v>1579.46</v>
      </c>
      <c r="M700" s="316">
        <v>1.7725447304775051E-2</v>
      </c>
      <c r="N700" s="317">
        <v>79.679000000000002</v>
      </c>
      <c r="O700" s="25">
        <v>1.4123459157971714</v>
      </c>
      <c r="P700" s="317">
        <v>1063.5268382865031</v>
      </c>
      <c r="Q700" s="318">
        <v>84.740754947830283</v>
      </c>
    </row>
    <row r="701" spans="1:17" ht="12.75" customHeight="1">
      <c r="A701" s="379"/>
      <c r="B701" s="367" t="s">
        <v>542</v>
      </c>
      <c r="C701" s="85" t="s">
        <v>560</v>
      </c>
      <c r="D701" s="33">
        <v>10</v>
      </c>
      <c r="E701" s="33">
        <v>1983</v>
      </c>
      <c r="F701" s="26">
        <v>15.134</v>
      </c>
      <c r="G701" s="26">
        <v>1.2470000000000001</v>
      </c>
      <c r="H701" s="26">
        <v>1.6</v>
      </c>
      <c r="I701" s="26">
        <v>12.287000000000001</v>
      </c>
      <c r="J701" s="310">
        <v>681.4</v>
      </c>
      <c r="K701" s="26">
        <v>12.287000000000001</v>
      </c>
      <c r="L701" s="310">
        <v>681.4</v>
      </c>
      <c r="M701" s="311">
        <f>K701/L701</f>
        <v>1.8031992955679484E-2</v>
      </c>
      <c r="N701" s="312">
        <v>73.248000000000005</v>
      </c>
      <c r="O701" s="27">
        <f>M701*N701</f>
        <v>1.320807420017611</v>
      </c>
      <c r="P701" s="313">
        <f>M701*60*1000</f>
        <v>1081.9195773407691</v>
      </c>
      <c r="Q701" s="314">
        <f>P701*N701/1000</f>
        <v>79.248445201056654</v>
      </c>
    </row>
    <row r="702" spans="1:17" ht="12.75" customHeight="1">
      <c r="A702" s="379"/>
      <c r="B702" s="368" t="s">
        <v>349</v>
      </c>
      <c r="C702" s="28" t="s">
        <v>386</v>
      </c>
      <c r="D702" s="29">
        <v>20</v>
      </c>
      <c r="E702" s="30" t="s">
        <v>98</v>
      </c>
      <c r="F702" s="320">
        <v>24.78</v>
      </c>
      <c r="G702" s="320">
        <v>2.08</v>
      </c>
      <c r="H702" s="320">
        <v>3.2</v>
      </c>
      <c r="I702" s="320">
        <v>19.5</v>
      </c>
      <c r="J702" s="321">
        <v>1079.8800000000001</v>
      </c>
      <c r="K702" s="320">
        <v>19.5</v>
      </c>
      <c r="L702" s="321">
        <v>1079.8800000000001</v>
      </c>
      <c r="M702" s="311">
        <f>K702/L702</f>
        <v>1.8057561951327922E-2</v>
      </c>
      <c r="N702" s="322">
        <v>58.9</v>
      </c>
      <c r="O702" s="27">
        <f>M702*N702</f>
        <v>1.0635903989332145</v>
      </c>
      <c r="P702" s="313">
        <f>M702*60*1000</f>
        <v>1083.4537170796755</v>
      </c>
      <c r="Q702" s="314">
        <f>P702*N702/1000</f>
        <v>63.815423935992882</v>
      </c>
    </row>
    <row r="703" spans="1:17" ht="12.75" customHeight="1">
      <c r="A703" s="379"/>
      <c r="B703" s="367" t="s">
        <v>307</v>
      </c>
      <c r="C703" s="35" t="s">
        <v>298</v>
      </c>
      <c r="D703" s="21">
        <v>28</v>
      </c>
      <c r="E703" s="21" t="s">
        <v>98</v>
      </c>
      <c r="F703" s="26">
        <f>G703+H703+I703</f>
        <v>25.1</v>
      </c>
      <c r="G703" s="26">
        <v>0.96145200000000008</v>
      </c>
      <c r="H703" s="26">
        <v>0.28000000000000003</v>
      </c>
      <c r="I703" s="26">
        <v>23.858548000000003</v>
      </c>
      <c r="J703" s="319">
        <v>1295.3600000000001</v>
      </c>
      <c r="K703" s="26">
        <v>23.858548000000003</v>
      </c>
      <c r="L703" s="319">
        <v>1295.3600000000001</v>
      </c>
      <c r="M703" s="311">
        <f>K703/L703</f>
        <v>1.8418468997035572E-2</v>
      </c>
      <c r="N703" s="312">
        <v>48.7</v>
      </c>
      <c r="O703" s="27">
        <f>M703*N703</f>
        <v>0.89697944015563247</v>
      </c>
      <c r="P703" s="313">
        <f>M703*60*1000</f>
        <v>1105.1081398221343</v>
      </c>
      <c r="Q703" s="314">
        <f>P703*N703/1000</f>
        <v>53.81876640933794</v>
      </c>
    </row>
    <row r="704" spans="1:17" ht="12.75" customHeight="1">
      <c r="A704" s="379"/>
      <c r="B704" s="367" t="s">
        <v>832</v>
      </c>
      <c r="C704" s="323" t="s">
        <v>823</v>
      </c>
      <c r="D704" s="324">
        <v>7</v>
      </c>
      <c r="E704" s="324">
        <v>1956</v>
      </c>
      <c r="F704" s="325">
        <v>7.468</v>
      </c>
      <c r="G704" s="325">
        <v>0</v>
      </c>
      <c r="H704" s="325">
        <v>0</v>
      </c>
      <c r="I704" s="325">
        <v>7.4680010000000001</v>
      </c>
      <c r="J704" s="326">
        <v>402.24</v>
      </c>
      <c r="K704" s="325">
        <v>7.4680010000000001</v>
      </c>
      <c r="L704" s="326">
        <v>402.24</v>
      </c>
      <c r="M704" s="327">
        <v>1.8566032716785998E-2</v>
      </c>
      <c r="N704" s="328">
        <v>71.831000000000017</v>
      </c>
      <c r="O704" s="325">
        <v>1.3336166960794553</v>
      </c>
      <c r="P704" s="328">
        <v>1113.96196300716</v>
      </c>
      <c r="Q704" s="329">
        <v>80.017001764767329</v>
      </c>
    </row>
    <row r="705" spans="1:17" ht="12.75" customHeight="1">
      <c r="A705" s="379"/>
      <c r="B705" s="367" t="s">
        <v>307</v>
      </c>
      <c r="C705" s="35" t="s">
        <v>299</v>
      </c>
      <c r="D705" s="21">
        <v>30</v>
      </c>
      <c r="E705" s="21" t="s">
        <v>98</v>
      </c>
      <c r="F705" s="26">
        <f>G705+H705+I705</f>
        <v>35.030003000000001</v>
      </c>
      <c r="G705" s="26">
        <v>1.8360000000000001</v>
      </c>
      <c r="H705" s="26">
        <v>4.8</v>
      </c>
      <c r="I705" s="26">
        <v>28.394002999999998</v>
      </c>
      <c r="J705" s="319">
        <v>1512.97</v>
      </c>
      <c r="K705" s="26">
        <v>28.394002999999998</v>
      </c>
      <c r="L705" s="319">
        <v>1512.97</v>
      </c>
      <c r="M705" s="311">
        <f>K705/L705</f>
        <v>1.8767062797015139E-2</v>
      </c>
      <c r="N705" s="312">
        <v>48.7</v>
      </c>
      <c r="O705" s="27">
        <f>M705*N705</f>
        <v>0.91395595821463727</v>
      </c>
      <c r="P705" s="313">
        <f>M705*60*1000</f>
        <v>1126.0237678209085</v>
      </c>
      <c r="Q705" s="314">
        <f>P705*N705/1000</f>
        <v>54.837357492878247</v>
      </c>
    </row>
    <row r="706" spans="1:17" ht="12.75" customHeight="1">
      <c r="A706" s="379"/>
      <c r="B706" s="367" t="s">
        <v>907</v>
      </c>
      <c r="C706" s="23" t="s">
        <v>928</v>
      </c>
      <c r="D706" s="24">
        <v>24</v>
      </c>
      <c r="E706" s="24">
        <v>1962</v>
      </c>
      <c r="F706" s="25">
        <v>22.988</v>
      </c>
      <c r="G706" s="25">
        <v>1.8547169999999999</v>
      </c>
      <c r="H706" s="25">
        <v>0</v>
      </c>
      <c r="I706" s="25">
        <v>21.133282999999999</v>
      </c>
      <c r="J706" s="315">
        <v>1108.08</v>
      </c>
      <c r="K706" s="25">
        <v>21.133282999999999</v>
      </c>
      <c r="L706" s="315">
        <v>1108.08</v>
      </c>
      <c r="M706" s="316">
        <v>1.9071983069814454E-2</v>
      </c>
      <c r="N706" s="317">
        <v>79.679000000000002</v>
      </c>
      <c r="O706" s="25">
        <v>1.5196365390197459</v>
      </c>
      <c r="P706" s="317">
        <v>1144.3189841888673</v>
      </c>
      <c r="Q706" s="318">
        <v>91.178192341184754</v>
      </c>
    </row>
    <row r="707" spans="1:17" ht="12.75" customHeight="1">
      <c r="A707" s="379"/>
      <c r="B707" s="367" t="s">
        <v>307</v>
      </c>
      <c r="C707" s="35" t="s">
        <v>300</v>
      </c>
      <c r="D707" s="21">
        <v>20</v>
      </c>
      <c r="E707" s="21" t="s">
        <v>98</v>
      </c>
      <c r="F707" s="26">
        <f>G707+H707+I707</f>
        <v>25.200001999999998</v>
      </c>
      <c r="G707" s="26">
        <v>1.3260000000000001</v>
      </c>
      <c r="H707" s="26">
        <v>3.12</v>
      </c>
      <c r="I707" s="26">
        <v>20.754002</v>
      </c>
      <c r="J707" s="319">
        <v>1076.74</v>
      </c>
      <c r="K707" s="26">
        <v>20.754002</v>
      </c>
      <c r="L707" s="319">
        <v>1076.74</v>
      </c>
      <c r="M707" s="311">
        <f>K707/L707</f>
        <v>1.9274850010216022E-2</v>
      </c>
      <c r="N707" s="312">
        <v>48.7</v>
      </c>
      <c r="O707" s="27">
        <f>M707*N707</f>
        <v>0.93868519549752039</v>
      </c>
      <c r="P707" s="313">
        <f>M707*60*1000</f>
        <v>1156.4910006129614</v>
      </c>
      <c r="Q707" s="314">
        <f>P707*N707/1000</f>
        <v>56.321111729851225</v>
      </c>
    </row>
    <row r="708" spans="1:17" ht="12.75" customHeight="1">
      <c r="A708" s="379"/>
      <c r="B708" s="367" t="s">
        <v>347</v>
      </c>
      <c r="C708" s="35" t="s">
        <v>339</v>
      </c>
      <c r="D708" s="21">
        <v>5</v>
      </c>
      <c r="E708" s="21" t="s">
        <v>98</v>
      </c>
      <c r="F708" s="26">
        <v>5.1879999999999997</v>
      </c>
      <c r="G708" s="26">
        <v>0.10199999999999999</v>
      </c>
      <c r="H708" s="26">
        <v>0.8</v>
      </c>
      <c r="I708" s="26">
        <v>4.2859999999999996</v>
      </c>
      <c r="J708" s="319">
        <v>220.11</v>
      </c>
      <c r="K708" s="26">
        <f>+I708</f>
        <v>4.2859999999999996</v>
      </c>
      <c r="L708" s="319">
        <f>+J708</f>
        <v>220.11</v>
      </c>
      <c r="M708" s="311">
        <f>K708/L708</f>
        <v>1.9472082140747804E-2</v>
      </c>
      <c r="N708" s="312">
        <v>73.400000000000006</v>
      </c>
      <c r="O708" s="27">
        <f>M708*N708</f>
        <v>1.429250829130889</v>
      </c>
      <c r="P708" s="313">
        <f>M708*60*1000</f>
        <v>1168.3249284448682</v>
      </c>
      <c r="Q708" s="314">
        <f>P708*N708/1000</f>
        <v>85.755049747853334</v>
      </c>
    </row>
    <row r="709" spans="1:17" ht="12.75" customHeight="1">
      <c r="A709" s="379"/>
      <c r="B709" s="367" t="s">
        <v>347</v>
      </c>
      <c r="C709" s="35" t="s">
        <v>340</v>
      </c>
      <c r="D709" s="21">
        <v>20</v>
      </c>
      <c r="E709" s="21" t="s">
        <v>98</v>
      </c>
      <c r="F709" s="26">
        <v>21.590000000000003</v>
      </c>
      <c r="G709" s="26">
        <v>1.135</v>
      </c>
      <c r="H709" s="26">
        <v>2.8809999999999998</v>
      </c>
      <c r="I709" s="26">
        <v>17.574000000000002</v>
      </c>
      <c r="J709" s="319">
        <v>902.29</v>
      </c>
      <c r="K709" s="26">
        <f>+I709</f>
        <v>17.574000000000002</v>
      </c>
      <c r="L709" s="319">
        <f>+J709</f>
        <v>902.29</v>
      </c>
      <c r="M709" s="311">
        <f>K709/L709</f>
        <v>1.9477108246794269E-2</v>
      </c>
      <c r="N709" s="312">
        <v>73.400000000000006</v>
      </c>
      <c r="O709" s="27">
        <f>M709*N709</f>
        <v>1.4296197453146995</v>
      </c>
      <c r="P709" s="313">
        <f>M709*60*1000</f>
        <v>1168.6264948076562</v>
      </c>
      <c r="Q709" s="314">
        <f>P709*N709/1000</f>
        <v>85.777184718881969</v>
      </c>
    </row>
    <row r="710" spans="1:17" ht="12.75" customHeight="1">
      <c r="A710" s="379"/>
      <c r="B710" s="367" t="s">
        <v>195</v>
      </c>
      <c r="C710" s="32" t="s">
        <v>186</v>
      </c>
      <c r="D710" s="33">
        <v>103</v>
      </c>
      <c r="E710" s="33">
        <v>1972</v>
      </c>
      <c r="F710" s="34">
        <v>73.36</v>
      </c>
      <c r="G710" s="34">
        <v>7.5</v>
      </c>
      <c r="H710" s="34">
        <v>15.98</v>
      </c>
      <c r="I710" s="34">
        <v>49.879999999999995</v>
      </c>
      <c r="J710" s="310">
        <v>2560.65</v>
      </c>
      <c r="K710" s="34">
        <v>48.501440806045331</v>
      </c>
      <c r="L710" s="310">
        <v>2489.88</v>
      </c>
      <c r="M710" s="330">
        <v>1.947942905121746E-2</v>
      </c>
      <c r="N710" s="331">
        <v>53.845999999999997</v>
      </c>
      <c r="O710" s="34">
        <v>1.0488893366918552</v>
      </c>
      <c r="P710" s="331">
        <v>1168.7657430730476</v>
      </c>
      <c r="Q710" s="332">
        <v>62.933360201511313</v>
      </c>
    </row>
    <row r="711" spans="1:17" ht="12.75" customHeight="1">
      <c r="A711" s="379"/>
      <c r="B711" s="367" t="s">
        <v>832</v>
      </c>
      <c r="C711" s="323" t="s">
        <v>825</v>
      </c>
      <c r="D711" s="324">
        <v>12</v>
      </c>
      <c r="E711" s="324">
        <v>1972</v>
      </c>
      <c r="F711" s="325">
        <v>10.414</v>
      </c>
      <c r="G711" s="325">
        <v>0</v>
      </c>
      <c r="H711" s="325">
        <v>0</v>
      </c>
      <c r="I711" s="325">
        <v>10.414</v>
      </c>
      <c r="J711" s="326">
        <v>532.47</v>
      </c>
      <c r="K711" s="325">
        <v>10.414</v>
      </c>
      <c r="L711" s="326">
        <v>532.47</v>
      </c>
      <c r="M711" s="327">
        <v>1.9557909365785865E-2</v>
      </c>
      <c r="N711" s="328">
        <v>75.428000000000011</v>
      </c>
      <c r="O711" s="325">
        <v>1.4752139876424966</v>
      </c>
      <c r="P711" s="328">
        <v>1173.4745619471519</v>
      </c>
      <c r="Q711" s="329">
        <v>88.512839258549775</v>
      </c>
    </row>
    <row r="712" spans="1:17" ht="12.75" customHeight="1">
      <c r="A712" s="379"/>
      <c r="B712" s="368" t="s">
        <v>979</v>
      </c>
      <c r="C712" s="41" t="s">
        <v>977</v>
      </c>
      <c r="D712" s="45">
        <v>20</v>
      </c>
      <c r="E712" s="45">
        <v>1964</v>
      </c>
      <c r="F712" s="43">
        <v>22.687999999999999</v>
      </c>
      <c r="G712" s="43">
        <v>1.188453</v>
      </c>
      <c r="H712" s="43">
        <v>3.84</v>
      </c>
      <c r="I712" s="43">
        <v>17.659547</v>
      </c>
      <c r="J712" s="333">
        <v>1114.29</v>
      </c>
      <c r="K712" s="43">
        <v>17.659547</v>
      </c>
      <c r="L712" s="333">
        <v>900.28</v>
      </c>
      <c r="M712" s="334">
        <v>1.9615616252721377E-2</v>
      </c>
      <c r="N712" s="335">
        <v>67.253000000000014</v>
      </c>
      <c r="O712" s="43">
        <v>1.3192090398442711</v>
      </c>
      <c r="P712" s="335">
        <v>1176.9369751632826</v>
      </c>
      <c r="Q712" s="336">
        <v>79.152542390656265</v>
      </c>
    </row>
    <row r="713" spans="1:17" ht="12.75" customHeight="1">
      <c r="A713" s="379"/>
      <c r="B713" s="368" t="s">
        <v>349</v>
      </c>
      <c r="C713" s="28" t="s">
        <v>387</v>
      </c>
      <c r="D713" s="36">
        <v>6</v>
      </c>
      <c r="E713" s="30" t="s">
        <v>98</v>
      </c>
      <c r="F713" s="320">
        <v>7.51</v>
      </c>
      <c r="G713" s="320">
        <v>0.46</v>
      </c>
      <c r="H713" s="320">
        <v>0.96</v>
      </c>
      <c r="I713" s="320">
        <v>6.09</v>
      </c>
      <c r="J713" s="321">
        <v>305.61</v>
      </c>
      <c r="K713" s="320">
        <v>6.09</v>
      </c>
      <c r="L713" s="321">
        <v>305.61</v>
      </c>
      <c r="M713" s="311">
        <f>K713/L713</f>
        <v>1.9927358397958179E-2</v>
      </c>
      <c r="N713" s="322">
        <v>58.9</v>
      </c>
      <c r="O713" s="27">
        <f>M713*N713</f>
        <v>1.1737214096397368</v>
      </c>
      <c r="P713" s="313">
        <f>M713*60*1000</f>
        <v>1195.6415038774908</v>
      </c>
      <c r="Q713" s="314">
        <f>P713*N713/1000</f>
        <v>70.423284578384212</v>
      </c>
    </row>
    <row r="714" spans="1:17" ht="12.75" customHeight="1">
      <c r="A714" s="379"/>
      <c r="B714" s="367" t="s">
        <v>307</v>
      </c>
      <c r="C714" s="35" t="s">
        <v>301</v>
      </c>
      <c r="D714" s="21">
        <v>28</v>
      </c>
      <c r="E714" s="21" t="s">
        <v>98</v>
      </c>
      <c r="F714" s="26">
        <f>G714+H714+I714</f>
        <v>30.744001000000001</v>
      </c>
      <c r="G714" s="26">
        <v>0</v>
      </c>
      <c r="H714" s="26">
        <v>0</v>
      </c>
      <c r="I714" s="26">
        <v>30.744001000000001</v>
      </c>
      <c r="J714" s="319">
        <v>1512.77</v>
      </c>
      <c r="K714" s="26">
        <v>30.744001000000001</v>
      </c>
      <c r="L714" s="319">
        <v>1512.77</v>
      </c>
      <c r="M714" s="311">
        <f>K714/L714</f>
        <v>2.0322984326764808E-2</v>
      </c>
      <c r="N714" s="312">
        <v>48.7</v>
      </c>
      <c r="O714" s="27">
        <f>M714*N714</f>
        <v>0.98972933671344621</v>
      </c>
      <c r="P714" s="313">
        <f>M714*60*1000</f>
        <v>1219.3790596058884</v>
      </c>
      <c r="Q714" s="314">
        <f>P714*N714/1000</f>
        <v>59.383760202806769</v>
      </c>
    </row>
    <row r="715" spans="1:17" ht="12.75" customHeight="1">
      <c r="A715" s="379"/>
      <c r="B715" s="367" t="s">
        <v>907</v>
      </c>
      <c r="C715" s="23" t="s">
        <v>929</v>
      </c>
      <c r="D715" s="24">
        <v>17</v>
      </c>
      <c r="E715" s="24">
        <v>1983</v>
      </c>
      <c r="F715" s="25">
        <v>27.844999999999999</v>
      </c>
      <c r="G715" s="25">
        <v>1.4469209999999999</v>
      </c>
      <c r="H715" s="25">
        <v>2.88</v>
      </c>
      <c r="I715" s="25">
        <v>23.518077999999999</v>
      </c>
      <c r="J715" s="315">
        <v>1153.81</v>
      </c>
      <c r="K715" s="25">
        <v>23.518077999999999</v>
      </c>
      <c r="L715" s="315">
        <v>1153.81</v>
      </c>
      <c r="M715" s="316">
        <v>2.0382972933151906E-2</v>
      </c>
      <c r="N715" s="317">
        <v>79.679000000000002</v>
      </c>
      <c r="O715" s="25">
        <v>1.6240949003406107</v>
      </c>
      <c r="P715" s="317">
        <v>1222.9783759891145</v>
      </c>
      <c r="Q715" s="318">
        <v>97.445694020436662</v>
      </c>
    </row>
    <row r="716" spans="1:17" ht="12.75" customHeight="1">
      <c r="A716" s="379"/>
      <c r="B716" s="367" t="s">
        <v>832</v>
      </c>
      <c r="C716" s="323" t="s">
        <v>824</v>
      </c>
      <c r="D716" s="324">
        <v>8</v>
      </c>
      <c r="E716" s="324">
        <v>1966</v>
      </c>
      <c r="F716" s="325">
        <v>8.0734999999999992</v>
      </c>
      <c r="G716" s="325">
        <v>0</v>
      </c>
      <c r="H716" s="325">
        <v>0</v>
      </c>
      <c r="I716" s="325">
        <v>8.0734999999999992</v>
      </c>
      <c r="J716" s="326">
        <v>393.89</v>
      </c>
      <c r="K716" s="325">
        <v>8.0734999999999992</v>
      </c>
      <c r="L716" s="326">
        <v>393.89</v>
      </c>
      <c r="M716" s="327">
        <v>2.0496839219071313E-2</v>
      </c>
      <c r="N716" s="328">
        <v>71.831000000000017</v>
      </c>
      <c r="O716" s="325">
        <v>1.4723084579451118</v>
      </c>
      <c r="P716" s="328">
        <v>1229.8103531442787</v>
      </c>
      <c r="Q716" s="329">
        <v>88.338507476706695</v>
      </c>
    </row>
    <row r="717" spans="1:17" ht="12.75" customHeight="1">
      <c r="A717" s="379"/>
      <c r="B717" s="367" t="s">
        <v>307</v>
      </c>
      <c r="C717" s="35" t="s">
        <v>302</v>
      </c>
      <c r="D717" s="21">
        <v>8</v>
      </c>
      <c r="E717" s="21" t="s">
        <v>98</v>
      </c>
      <c r="F717" s="26">
        <f>G717+H717+I717</f>
        <v>8.8000000000000007</v>
      </c>
      <c r="G717" s="26">
        <v>0.56100000000000005</v>
      </c>
      <c r="H717" s="26">
        <v>0.08</v>
      </c>
      <c r="I717" s="26">
        <v>8.1590000000000007</v>
      </c>
      <c r="J717" s="319">
        <v>396.8</v>
      </c>
      <c r="K717" s="26">
        <v>8.1590000000000007</v>
      </c>
      <c r="L717" s="319">
        <v>396.8</v>
      </c>
      <c r="M717" s="311">
        <f>K717/L717</f>
        <v>2.0561995967741938E-2</v>
      </c>
      <c r="N717" s="312">
        <v>48.7</v>
      </c>
      <c r="O717" s="27">
        <f>M717*N717</f>
        <v>1.0013692036290325</v>
      </c>
      <c r="P717" s="313">
        <f>M717*60*1000</f>
        <v>1233.7197580645163</v>
      </c>
      <c r="Q717" s="314">
        <f>P717*N717/1000</f>
        <v>60.08215221774195</v>
      </c>
    </row>
    <row r="718" spans="1:17" ht="12.75" customHeight="1">
      <c r="A718" s="379"/>
      <c r="B718" s="367" t="s">
        <v>902</v>
      </c>
      <c r="C718" s="337" t="s">
        <v>898</v>
      </c>
      <c r="D718" s="338">
        <v>7</v>
      </c>
      <c r="E718" s="338">
        <v>1989</v>
      </c>
      <c r="F718" s="339">
        <v>9.5259999999999998</v>
      </c>
      <c r="G718" s="339">
        <v>0</v>
      </c>
      <c r="H718" s="339">
        <v>0</v>
      </c>
      <c r="I718" s="339">
        <v>9.5259999999999998</v>
      </c>
      <c r="J718" s="340">
        <v>461.34</v>
      </c>
      <c r="K718" s="339">
        <v>9.5259999999999998</v>
      </c>
      <c r="L718" s="340">
        <v>461.34</v>
      </c>
      <c r="M718" s="341">
        <v>2.0648545541249404E-2</v>
      </c>
      <c r="N718" s="342">
        <v>82.84</v>
      </c>
      <c r="O718" s="339">
        <v>1.7105255126371006</v>
      </c>
      <c r="P718" s="342">
        <v>1238.9127324749643</v>
      </c>
      <c r="Q718" s="343">
        <v>102.63153075822605</v>
      </c>
    </row>
    <row r="719" spans="1:17" ht="12.75" customHeight="1">
      <c r="A719" s="379"/>
      <c r="B719" s="368" t="s">
        <v>137</v>
      </c>
      <c r="C719" s="35" t="s">
        <v>127</v>
      </c>
      <c r="D719" s="21">
        <v>36</v>
      </c>
      <c r="E719" s="21" t="s">
        <v>98</v>
      </c>
      <c r="F719" s="26">
        <f>G719+H719+I719</f>
        <v>51.813000000000002</v>
      </c>
      <c r="G719" s="26">
        <v>4.3061600000000002</v>
      </c>
      <c r="H719" s="26">
        <v>5.76</v>
      </c>
      <c r="I719" s="26">
        <v>41.746840000000006</v>
      </c>
      <c r="J719" s="319">
        <v>2009.0800000000002</v>
      </c>
      <c r="K719" s="26">
        <v>41.746840000000006</v>
      </c>
      <c r="L719" s="319">
        <v>2009.0800000000002</v>
      </c>
      <c r="M719" s="311">
        <f>K719/L719</f>
        <v>2.077908296334641E-2</v>
      </c>
      <c r="N719" s="312">
        <v>53.192</v>
      </c>
      <c r="O719" s="27">
        <f>M719*N719</f>
        <v>1.1052809809863222</v>
      </c>
      <c r="P719" s="313">
        <f>M719*60*1000</f>
        <v>1246.7449778007847</v>
      </c>
      <c r="Q719" s="314">
        <f>P719*N719/1000</f>
        <v>66.316858859179334</v>
      </c>
    </row>
    <row r="720" spans="1:17" ht="12.75" customHeight="1">
      <c r="A720" s="379"/>
      <c r="B720" s="368" t="s">
        <v>137</v>
      </c>
      <c r="C720" s="35" t="s">
        <v>128</v>
      </c>
      <c r="D720" s="21">
        <v>120</v>
      </c>
      <c r="E720" s="21">
        <v>1987</v>
      </c>
      <c r="F720" s="26">
        <f>G720+H720+I720</f>
        <v>88.7</v>
      </c>
      <c r="G720" s="26">
        <v>0</v>
      </c>
      <c r="H720" s="26">
        <v>0</v>
      </c>
      <c r="I720" s="26">
        <v>88.7</v>
      </c>
      <c r="J720" s="319">
        <v>4260.09</v>
      </c>
      <c r="K720" s="26">
        <v>88.7</v>
      </c>
      <c r="L720" s="319">
        <v>4260.09</v>
      </c>
      <c r="M720" s="311">
        <f>K720/L720</f>
        <v>2.0821156360546374E-2</v>
      </c>
      <c r="N720" s="312">
        <v>53.192</v>
      </c>
      <c r="O720" s="27">
        <f>M720*N720</f>
        <v>1.1075189491301827</v>
      </c>
      <c r="P720" s="313">
        <f>M720*60*1000</f>
        <v>1249.2693816327824</v>
      </c>
      <c r="Q720" s="314">
        <f>P720*N720/1000</f>
        <v>66.451136947810951</v>
      </c>
    </row>
    <row r="721" spans="1:17" ht="12.75" customHeight="1">
      <c r="A721" s="379"/>
      <c r="B721" s="367" t="s">
        <v>307</v>
      </c>
      <c r="C721" s="35" t="s">
        <v>303</v>
      </c>
      <c r="D721" s="21">
        <v>11</v>
      </c>
      <c r="E721" s="21" t="s">
        <v>98</v>
      </c>
      <c r="F721" s="26">
        <f>G721+H721+I721</f>
        <v>25.41</v>
      </c>
      <c r="G721" s="26">
        <v>0</v>
      </c>
      <c r="H721" s="26">
        <v>0</v>
      </c>
      <c r="I721" s="26">
        <v>25.41</v>
      </c>
      <c r="J721" s="319">
        <v>1215.32</v>
      </c>
      <c r="K721" s="26">
        <v>25.41</v>
      </c>
      <c r="L721" s="319">
        <v>1215.32</v>
      </c>
      <c r="M721" s="311">
        <f>K721/L721</f>
        <v>2.0908073593785999E-2</v>
      </c>
      <c r="N721" s="312">
        <v>48.7</v>
      </c>
      <c r="O721" s="27">
        <f>M721*N721</f>
        <v>1.0182231840173781</v>
      </c>
      <c r="P721" s="313">
        <f>M721*60*1000</f>
        <v>1254.4844156271599</v>
      </c>
      <c r="Q721" s="314">
        <f>P721*N721/1000</f>
        <v>61.093391041042693</v>
      </c>
    </row>
    <row r="722" spans="1:17" ht="12.75" customHeight="1">
      <c r="A722" s="379"/>
      <c r="B722" s="367" t="s">
        <v>236</v>
      </c>
      <c r="C722" s="35" t="s">
        <v>226</v>
      </c>
      <c r="D722" s="21">
        <v>74</v>
      </c>
      <c r="E722" s="21">
        <v>1992</v>
      </c>
      <c r="F722" s="26">
        <v>109.871</v>
      </c>
      <c r="G722" s="26">
        <v>17.430199999999999</v>
      </c>
      <c r="H722" s="26">
        <v>10.36</v>
      </c>
      <c r="I722" s="26">
        <f>F722-G722-H722</f>
        <v>82.080799999999996</v>
      </c>
      <c r="J722" s="319">
        <v>3908.67</v>
      </c>
      <c r="K722" s="26">
        <f>I722</f>
        <v>82.080799999999996</v>
      </c>
      <c r="L722" s="319">
        <f>J722</f>
        <v>3908.67</v>
      </c>
      <c r="M722" s="311">
        <f>K722/L722</f>
        <v>2.0999675081293637E-2</v>
      </c>
      <c r="N722" s="312">
        <v>56.4</v>
      </c>
      <c r="O722" s="27">
        <f>M722*N722</f>
        <v>1.1843816745849611</v>
      </c>
      <c r="P722" s="313">
        <f>M722*60*1000</f>
        <v>1259.9805048776182</v>
      </c>
      <c r="Q722" s="314">
        <f>P722*N722/1000</f>
        <v>71.062900475097663</v>
      </c>
    </row>
    <row r="723" spans="1:17" ht="12.75" customHeight="1">
      <c r="A723" s="379"/>
      <c r="B723" s="367" t="s">
        <v>902</v>
      </c>
      <c r="C723" s="337" t="s">
        <v>899</v>
      </c>
      <c r="D723" s="338">
        <v>5</v>
      </c>
      <c r="E723" s="338">
        <v>1962</v>
      </c>
      <c r="F723" s="339">
        <v>3.9329999999999998</v>
      </c>
      <c r="G723" s="339">
        <v>0</v>
      </c>
      <c r="H723" s="339">
        <v>0</v>
      </c>
      <c r="I723" s="339">
        <v>3.9329990000000001</v>
      </c>
      <c r="J723" s="340">
        <v>187.09</v>
      </c>
      <c r="K723" s="339">
        <v>3.9329990000000001</v>
      </c>
      <c r="L723" s="340">
        <v>187.09</v>
      </c>
      <c r="M723" s="341">
        <v>2.1021962691752633E-2</v>
      </c>
      <c r="N723" s="342">
        <v>82.84</v>
      </c>
      <c r="O723" s="339">
        <v>1.7414593893847881</v>
      </c>
      <c r="P723" s="342">
        <v>1261.3177615051582</v>
      </c>
      <c r="Q723" s="343">
        <v>104.4875633630873</v>
      </c>
    </row>
    <row r="724" spans="1:17" ht="12.75" customHeight="1">
      <c r="A724" s="379"/>
      <c r="B724" s="367" t="s">
        <v>307</v>
      </c>
      <c r="C724" s="35" t="s">
        <v>304</v>
      </c>
      <c r="D724" s="21">
        <v>10</v>
      </c>
      <c r="E724" s="21" t="s">
        <v>98</v>
      </c>
      <c r="F724" s="26">
        <f>G724+H724+I724</f>
        <v>8.3030000000000008</v>
      </c>
      <c r="G724" s="26">
        <v>0.61199999999999999</v>
      </c>
      <c r="H724" s="26">
        <v>0.1</v>
      </c>
      <c r="I724" s="26">
        <v>7.5910000000000002</v>
      </c>
      <c r="J724" s="319">
        <v>360.91</v>
      </c>
      <c r="K724" s="26">
        <v>7.5910000000000002</v>
      </c>
      <c r="L724" s="319">
        <v>360.91</v>
      </c>
      <c r="M724" s="311">
        <f>K724/L724</f>
        <v>2.1032944501399239E-2</v>
      </c>
      <c r="N724" s="312">
        <v>48.7</v>
      </c>
      <c r="O724" s="27">
        <f>M724*N724</f>
        <v>1.0243043972181429</v>
      </c>
      <c r="P724" s="313">
        <f>M724*60*1000</f>
        <v>1261.9766700839543</v>
      </c>
      <c r="Q724" s="314">
        <f>P724*N724/1000</f>
        <v>61.45826383308858</v>
      </c>
    </row>
    <row r="725" spans="1:17" ht="12.75" customHeight="1">
      <c r="A725" s="379"/>
      <c r="B725" s="367" t="s">
        <v>195</v>
      </c>
      <c r="C725" s="32" t="s">
        <v>192</v>
      </c>
      <c r="D725" s="33">
        <v>29</v>
      </c>
      <c r="E725" s="33">
        <v>1959</v>
      </c>
      <c r="F725" s="34">
        <v>35.130000000000003</v>
      </c>
      <c r="G725" s="34">
        <v>4.2</v>
      </c>
      <c r="H725" s="34">
        <v>0</v>
      </c>
      <c r="I725" s="34">
        <v>30.930000000000003</v>
      </c>
      <c r="J725" s="310">
        <v>1470.5</v>
      </c>
      <c r="K725" s="34">
        <v>30.930000000000003</v>
      </c>
      <c r="L725" s="310">
        <v>1470.5</v>
      </c>
      <c r="M725" s="330">
        <v>2.1033662019721185E-2</v>
      </c>
      <c r="N725" s="331">
        <v>53.845999999999997</v>
      </c>
      <c r="O725" s="34">
        <v>1.1325785651139069</v>
      </c>
      <c r="P725" s="331">
        <v>1262.019721183271</v>
      </c>
      <c r="Q725" s="332">
        <v>67.954713906834414</v>
      </c>
    </row>
    <row r="726" spans="1:17" ht="12.75" customHeight="1">
      <c r="A726" s="379"/>
      <c r="B726" s="368" t="s">
        <v>137</v>
      </c>
      <c r="C726" s="35" t="s">
        <v>129</v>
      </c>
      <c r="D726" s="21">
        <v>5</v>
      </c>
      <c r="E726" s="21" t="s">
        <v>98</v>
      </c>
      <c r="F726" s="26">
        <f>G726+H726+I726</f>
        <v>7.4560000000000004</v>
      </c>
      <c r="G726" s="26">
        <v>0</v>
      </c>
      <c r="H726" s="26">
        <v>0</v>
      </c>
      <c r="I726" s="26">
        <v>7.4560000000000004</v>
      </c>
      <c r="J726" s="319">
        <v>351.84000000000003</v>
      </c>
      <c r="K726" s="26">
        <v>7.4560000000000004</v>
      </c>
      <c r="L726" s="319">
        <v>351.84000000000003</v>
      </c>
      <c r="M726" s="311">
        <f>K726/L726</f>
        <v>2.1191450659390633E-2</v>
      </c>
      <c r="N726" s="312">
        <v>53.192</v>
      </c>
      <c r="O726" s="27">
        <f>M726*N726</f>
        <v>1.1272156434743066</v>
      </c>
      <c r="P726" s="313">
        <f>M726*60*1000</f>
        <v>1271.487039563438</v>
      </c>
      <c r="Q726" s="314">
        <f>P726*N726/1000</f>
        <v>67.632938608458403</v>
      </c>
    </row>
    <row r="727" spans="1:17" ht="12.75" customHeight="1">
      <c r="A727" s="379"/>
      <c r="B727" s="367" t="s">
        <v>832</v>
      </c>
      <c r="C727" s="323" t="s">
        <v>826</v>
      </c>
      <c r="D727" s="324">
        <v>8</v>
      </c>
      <c r="E727" s="324">
        <v>1956</v>
      </c>
      <c r="F727" s="325">
        <v>9.9600000000000009</v>
      </c>
      <c r="G727" s="325">
        <v>0</v>
      </c>
      <c r="H727" s="325">
        <v>0</v>
      </c>
      <c r="I727" s="325">
        <v>9.9600000000000009</v>
      </c>
      <c r="J727" s="326">
        <v>469.85</v>
      </c>
      <c r="K727" s="325">
        <v>9.9600000000000009</v>
      </c>
      <c r="L727" s="326">
        <v>469.85</v>
      </c>
      <c r="M727" s="327">
        <v>2.1198254762158135E-2</v>
      </c>
      <c r="N727" s="328">
        <v>75.428000000000011</v>
      </c>
      <c r="O727" s="325">
        <v>1.5989419602000641</v>
      </c>
      <c r="P727" s="328">
        <v>1271.895285729488</v>
      </c>
      <c r="Q727" s="329">
        <v>95.93651761200384</v>
      </c>
    </row>
    <row r="728" spans="1:17" ht="12.75" customHeight="1">
      <c r="A728" s="379"/>
      <c r="B728" s="367" t="s">
        <v>626</v>
      </c>
      <c r="C728" s="35" t="s">
        <v>622</v>
      </c>
      <c r="D728" s="21">
        <v>24</v>
      </c>
      <c r="E728" s="21" t="s">
        <v>98</v>
      </c>
      <c r="F728" s="26">
        <f>G728+H728+I728</f>
        <v>23.428000000000001</v>
      </c>
      <c r="G728" s="26">
        <v>1.4</v>
      </c>
      <c r="H728" s="26">
        <v>0.2</v>
      </c>
      <c r="I728" s="26">
        <v>21.827999999999999</v>
      </c>
      <c r="J728" s="319">
        <v>1026.44</v>
      </c>
      <c r="K728" s="26">
        <v>21.827999999999999</v>
      </c>
      <c r="L728" s="319">
        <v>1026.44</v>
      </c>
      <c r="M728" s="311">
        <f>K728/L728</f>
        <v>2.126573399321928E-2</v>
      </c>
      <c r="N728" s="312">
        <v>52.6</v>
      </c>
      <c r="O728" s="27">
        <f>M728*N728</f>
        <v>1.1185776080433341</v>
      </c>
      <c r="P728" s="313">
        <f>M728*60*1000</f>
        <v>1275.9440395931567</v>
      </c>
      <c r="Q728" s="314">
        <f>P728*N728/1000</f>
        <v>67.11465648260004</v>
      </c>
    </row>
    <row r="729" spans="1:17" ht="12.75" customHeight="1">
      <c r="A729" s="379"/>
      <c r="B729" s="367" t="s">
        <v>798</v>
      </c>
      <c r="C729" s="323" t="s">
        <v>784</v>
      </c>
      <c r="D729" s="324">
        <v>60</v>
      </c>
      <c r="E729" s="324">
        <v>1981</v>
      </c>
      <c r="F729" s="325">
        <v>86.322000000000003</v>
      </c>
      <c r="G729" s="325">
        <v>9.6663739999999994</v>
      </c>
      <c r="H729" s="325">
        <v>9.6</v>
      </c>
      <c r="I729" s="325">
        <v>67.055625000000006</v>
      </c>
      <c r="J729" s="326">
        <v>3139.2</v>
      </c>
      <c r="K729" s="325">
        <v>67.055625000000006</v>
      </c>
      <c r="L729" s="326">
        <v>3139.2</v>
      </c>
      <c r="M729" s="327">
        <v>2.1360736811926608E-2</v>
      </c>
      <c r="N729" s="328">
        <v>68.997</v>
      </c>
      <c r="O729" s="325">
        <v>1.4738267578125002</v>
      </c>
      <c r="P729" s="328">
        <v>1281.6442087155963</v>
      </c>
      <c r="Q729" s="329">
        <v>88.429605468749997</v>
      </c>
    </row>
    <row r="730" spans="1:17" ht="12.75" customHeight="1">
      <c r="A730" s="379"/>
      <c r="B730" s="367" t="s">
        <v>347</v>
      </c>
      <c r="C730" s="35" t="s">
        <v>341</v>
      </c>
      <c r="D730" s="21">
        <v>4</v>
      </c>
      <c r="E730" s="21" t="s">
        <v>98</v>
      </c>
      <c r="F730" s="26">
        <v>5.415</v>
      </c>
      <c r="G730" s="26">
        <v>0</v>
      </c>
      <c r="H730" s="26">
        <v>0</v>
      </c>
      <c r="I730" s="26">
        <v>5.415</v>
      </c>
      <c r="J730" s="319">
        <v>253.29</v>
      </c>
      <c r="K730" s="26">
        <f>+I730</f>
        <v>5.415</v>
      </c>
      <c r="L730" s="319">
        <f>+J730</f>
        <v>253.29</v>
      </c>
      <c r="M730" s="311">
        <f>K730/L730</f>
        <v>2.1378656875518182E-2</v>
      </c>
      <c r="N730" s="312">
        <v>73.400000000000006</v>
      </c>
      <c r="O730" s="27">
        <f>M730*N730</f>
        <v>1.5691934146630346</v>
      </c>
      <c r="P730" s="313">
        <f>M730*60*1000</f>
        <v>1282.7194125310907</v>
      </c>
      <c r="Q730" s="314">
        <f>P730*N730/1000</f>
        <v>94.15160487978207</v>
      </c>
    </row>
    <row r="731" spans="1:17" ht="12.75" customHeight="1">
      <c r="A731" s="379"/>
      <c r="B731" s="367" t="s">
        <v>236</v>
      </c>
      <c r="C731" s="35" t="s">
        <v>227</v>
      </c>
      <c r="D731" s="21">
        <v>132</v>
      </c>
      <c r="E731" s="21">
        <v>1963</v>
      </c>
      <c r="F731" s="26">
        <v>63.1</v>
      </c>
      <c r="G731" s="26">
        <v>7.9291</v>
      </c>
      <c r="H731" s="26">
        <v>0</v>
      </c>
      <c r="I731" s="26">
        <f>F731-G731-H731</f>
        <v>55.170900000000003</v>
      </c>
      <c r="J731" s="319">
        <v>2577.5700000000002</v>
      </c>
      <c r="K731" s="26">
        <f>I731</f>
        <v>55.170900000000003</v>
      </c>
      <c r="L731" s="319">
        <f>J731</f>
        <v>2577.5700000000002</v>
      </c>
      <c r="M731" s="311">
        <f>K731/L731</f>
        <v>2.1404229565055458E-2</v>
      </c>
      <c r="N731" s="312">
        <v>56.4</v>
      </c>
      <c r="O731" s="27">
        <f>M731*N731</f>
        <v>1.2071985474691278</v>
      </c>
      <c r="P731" s="313">
        <f>M731*60*1000</f>
        <v>1284.2537739033276</v>
      </c>
      <c r="Q731" s="314">
        <f>P731*N731/1000</f>
        <v>72.431912848147661</v>
      </c>
    </row>
    <row r="732" spans="1:17" ht="12.75" customHeight="1">
      <c r="A732" s="379"/>
      <c r="B732" s="367" t="s">
        <v>798</v>
      </c>
      <c r="C732" s="323" t="s">
        <v>785</v>
      </c>
      <c r="D732" s="324">
        <v>47</v>
      </c>
      <c r="E732" s="324" t="s">
        <v>98</v>
      </c>
      <c r="F732" s="325">
        <v>45.825000000000003</v>
      </c>
      <c r="G732" s="325">
        <v>5.555612</v>
      </c>
      <c r="H732" s="325">
        <v>0</v>
      </c>
      <c r="I732" s="325">
        <v>40.269385999999997</v>
      </c>
      <c r="J732" s="326">
        <v>1879.63</v>
      </c>
      <c r="K732" s="325">
        <v>40.269385999999997</v>
      </c>
      <c r="L732" s="326">
        <v>1879.63</v>
      </c>
      <c r="M732" s="327">
        <v>2.1424102615940369E-2</v>
      </c>
      <c r="N732" s="328">
        <v>68.997</v>
      </c>
      <c r="O732" s="325">
        <v>1.4781988081920376</v>
      </c>
      <c r="P732" s="328">
        <v>1285.4461569564221</v>
      </c>
      <c r="Q732" s="329">
        <v>88.691928491522248</v>
      </c>
    </row>
    <row r="733" spans="1:17" ht="12.75" customHeight="1">
      <c r="A733" s="379"/>
      <c r="B733" s="367" t="s">
        <v>908</v>
      </c>
      <c r="C733" s="23" t="s">
        <v>931</v>
      </c>
      <c r="D733" s="24">
        <v>6</v>
      </c>
      <c r="E733" s="24">
        <v>1968</v>
      </c>
      <c r="F733" s="25">
        <v>5.4480000000000004</v>
      </c>
      <c r="G733" s="25">
        <v>0</v>
      </c>
      <c r="H733" s="25">
        <v>0</v>
      </c>
      <c r="I733" s="25">
        <v>5.4479990000000003</v>
      </c>
      <c r="J733" s="315">
        <v>252.14</v>
      </c>
      <c r="K733" s="25">
        <v>5.4479990000000003</v>
      </c>
      <c r="L733" s="315">
        <v>252.14</v>
      </c>
      <c r="M733" s="316">
        <v>2.1607039739827083E-2</v>
      </c>
      <c r="N733" s="317">
        <v>79.679000000000002</v>
      </c>
      <c r="O733" s="25">
        <v>1.7216273194296823</v>
      </c>
      <c r="P733" s="317">
        <v>1296.422384389625</v>
      </c>
      <c r="Q733" s="318">
        <v>103.29763916578094</v>
      </c>
    </row>
    <row r="734" spans="1:17" ht="12.75" customHeight="1">
      <c r="A734" s="379"/>
      <c r="B734" s="367" t="s">
        <v>347</v>
      </c>
      <c r="C734" s="35" t="s">
        <v>342</v>
      </c>
      <c r="D734" s="21">
        <v>4</v>
      </c>
      <c r="E734" s="21" t="s">
        <v>98</v>
      </c>
      <c r="F734" s="26">
        <v>3.9850000000000003</v>
      </c>
      <c r="G734" s="26">
        <v>5.0999999999999997E-2</v>
      </c>
      <c r="H734" s="26">
        <v>0.64</v>
      </c>
      <c r="I734" s="26">
        <v>3.294</v>
      </c>
      <c r="J734" s="319">
        <v>151.85</v>
      </c>
      <c r="K734" s="26">
        <f>+I734</f>
        <v>3.294</v>
      </c>
      <c r="L734" s="319">
        <f>+J734</f>
        <v>151.85</v>
      </c>
      <c r="M734" s="311">
        <f>K734/L734</f>
        <v>2.1692459664142245E-2</v>
      </c>
      <c r="N734" s="312">
        <v>73.400000000000006</v>
      </c>
      <c r="O734" s="27">
        <f>M734*N734</f>
        <v>1.592226539348041</v>
      </c>
      <c r="P734" s="313">
        <f>M734*60*1000</f>
        <v>1301.5475798485347</v>
      </c>
      <c r="Q734" s="314">
        <f>P734*N734/1000</f>
        <v>95.533592360882452</v>
      </c>
    </row>
    <row r="735" spans="1:17" ht="12.75" customHeight="1">
      <c r="A735" s="379"/>
      <c r="B735" s="367" t="s">
        <v>236</v>
      </c>
      <c r="C735" s="35" t="s">
        <v>228</v>
      </c>
      <c r="D735" s="21">
        <v>28</v>
      </c>
      <c r="E735" s="21">
        <v>1975</v>
      </c>
      <c r="F735" s="26">
        <v>27.2</v>
      </c>
      <c r="G735" s="26">
        <v>0</v>
      </c>
      <c r="H735" s="26">
        <v>0</v>
      </c>
      <c r="I735" s="26">
        <f>F735-G735-H735</f>
        <v>27.2</v>
      </c>
      <c r="J735" s="319">
        <v>1251.93</v>
      </c>
      <c r="K735" s="26">
        <f>I735</f>
        <v>27.2</v>
      </c>
      <c r="L735" s="319">
        <f>J735</f>
        <v>1251.93</v>
      </c>
      <c r="M735" s="311">
        <f>K735/L735</f>
        <v>2.1726454354476687E-2</v>
      </c>
      <c r="N735" s="312">
        <v>56.4</v>
      </c>
      <c r="O735" s="27">
        <f>M735*N735</f>
        <v>1.2253720255924851</v>
      </c>
      <c r="P735" s="313">
        <f>M735*60*1000</f>
        <v>1303.5872612686012</v>
      </c>
      <c r="Q735" s="314">
        <f>P735*N735/1000</f>
        <v>73.522321535549111</v>
      </c>
    </row>
    <row r="736" spans="1:17" ht="12.75" customHeight="1">
      <c r="A736" s="379"/>
      <c r="B736" s="368" t="s">
        <v>154</v>
      </c>
      <c r="C736" s="35" t="s">
        <v>150</v>
      </c>
      <c r="D736" s="21">
        <v>35</v>
      </c>
      <c r="E736" s="21" t="s">
        <v>139</v>
      </c>
      <c r="F736" s="26">
        <v>26.74</v>
      </c>
      <c r="G736" s="26">
        <v>0</v>
      </c>
      <c r="H736" s="26">
        <v>0</v>
      </c>
      <c r="I736" s="26">
        <v>26.74</v>
      </c>
      <c r="J736" s="319"/>
      <c r="K736" s="26">
        <v>26.74</v>
      </c>
      <c r="L736" s="319">
        <v>1228.48</v>
      </c>
      <c r="M736" s="311">
        <f>K736/L736</f>
        <v>2.1766736129200312E-2</v>
      </c>
      <c r="N736" s="312">
        <v>61.04</v>
      </c>
      <c r="O736" s="27">
        <f>M736*N736</f>
        <v>1.328641573326387</v>
      </c>
      <c r="P736" s="313">
        <f>M736*60*1000</f>
        <v>1306.0041677520187</v>
      </c>
      <c r="Q736" s="314">
        <f>P736*N736/1000</f>
        <v>79.718494399583221</v>
      </c>
    </row>
    <row r="737" spans="1:17" ht="12.75" customHeight="1">
      <c r="A737" s="379"/>
      <c r="B737" s="367" t="s">
        <v>347</v>
      </c>
      <c r="C737" s="35" t="s">
        <v>343</v>
      </c>
      <c r="D737" s="21">
        <v>7</v>
      </c>
      <c r="E737" s="21" t="s">
        <v>98</v>
      </c>
      <c r="F737" s="26">
        <v>10.253</v>
      </c>
      <c r="G737" s="26">
        <v>0.625</v>
      </c>
      <c r="H737" s="26">
        <v>1.1200000000000001</v>
      </c>
      <c r="I737" s="26">
        <v>8.5079999999999991</v>
      </c>
      <c r="J737" s="319">
        <v>387.52</v>
      </c>
      <c r="K737" s="26">
        <f>+I737</f>
        <v>8.5079999999999991</v>
      </c>
      <c r="L737" s="319">
        <f>+J737</f>
        <v>387.52</v>
      </c>
      <c r="M737" s="311">
        <f>K737/L737</f>
        <v>2.1954995871180841E-2</v>
      </c>
      <c r="N737" s="312">
        <v>73.400000000000006</v>
      </c>
      <c r="O737" s="27">
        <f>M737*N737</f>
        <v>1.6114966969446738</v>
      </c>
      <c r="P737" s="313">
        <f>M737*60*1000</f>
        <v>1317.2997522708506</v>
      </c>
      <c r="Q737" s="314">
        <f>P737*N737/1000</f>
        <v>96.689801816680443</v>
      </c>
    </row>
    <row r="738" spans="1:17" ht="12.75" customHeight="1">
      <c r="A738" s="379"/>
      <c r="B738" s="368" t="s">
        <v>154</v>
      </c>
      <c r="C738" s="35" t="s">
        <v>153</v>
      </c>
      <c r="D738" s="21">
        <v>42</v>
      </c>
      <c r="E738" s="21" t="s">
        <v>139</v>
      </c>
      <c r="F738" s="26">
        <v>23.49</v>
      </c>
      <c r="G738" s="26">
        <v>0</v>
      </c>
      <c r="H738" s="26">
        <v>0</v>
      </c>
      <c r="I738" s="26">
        <v>23.49</v>
      </c>
      <c r="J738" s="319"/>
      <c r="K738" s="26">
        <v>23.49</v>
      </c>
      <c r="L738" s="319">
        <v>1067.17</v>
      </c>
      <c r="M738" s="311">
        <f>K738/L738</f>
        <v>2.2011488328944777E-2</v>
      </c>
      <c r="N738" s="312">
        <v>61.04</v>
      </c>
      <c r="O738" s="27">
        <f>M738*N738</f>
        <v>1.3435812475987892</v>
      </c>
      <c r="P738" s="313">
        <f>M738*60*1000</f>
        <v>1320.6892997366865</v>
      </c>
      <c r="Q738" s="314">
        <f>P738*N738/1000</f>
        <v>80.61487485592734</v>
      </c>
    </row>
    <row r="739" spans="1:17" ht="12.75" customHeight="1">
      <c r="A739" s="379"/>
      <c r="B739" s="367" t="s">
        <v>798</v>
      </c>
      <c r="C739" s="323" t="s">
        <v>786</v>
      </c>
      <c r="D739" s="324">
        <v>48</v>
      </c>
      <c r="E739" s="324">
        <v>1963</v>
      </c>
      <c r="F739" s="325">
        <v>49.609000000000002</v>
      </c>
      <c r="G739" s="325">
        <v>6.900722</v>
      </c>
      <c r="H739" s="325">
        <v>0.49</v>
      </c>
      <c r="I739" s="325">
        <v>42.218274999999998</v>
      </c>
      <c r="J739" s="326">
        <v>1913.87</v>
      </c>
      <c r="K739" s="325">
        <v>42.218274999999998</v>
      </c>
      <c r="L739" s="326">
        <v>1913.87</v>
      </c>
      <c r="M739" s="327">
        <v>2.2059113210406142E-2</v>
      </c>
      <c r="N739" s="328">
        <v>68.997</v>
      </c>
      <c r="O739" s="325">
        <v>1.5220126341783926</v>
      </c>
      <c r="P739" s="328">
        <v>1323.5467926243684</v>
      </c>
      <c r="Q739" s="329">
        <v>91.320758050703546</v>
      </c>
    </row>
    <row r="740" spans="1:17" ht="12.75" customHeight="1">
      <c r="A740" s="379"/>
      <c r="B740" s="368" t="s">
        <v>349</v>
      </c>
      <c r="C740" s="28" t="s">
        <v>388</v>
      </c>
      <c r="D740" s="29">
        <v>12</v>
      </c>
      <c r="E740" s="30" t="s">
        <v>98</v>
      </c>
      <c r="F740" s="320">
        <v>16.920000000000002</v>
      </c>
      <c r="G740" s="320">
        <v>1.35</v>
      </c>
      <c r="H740" s="320">
        <v>1.92</v>
      </c>
      <c r="I740" s="320">
        <v>13.65</v>
      </c>
      <c r="J740" s="321">
        <v>617.34</v>
      </c>
      <c r="K740" s="320">
        <v>13.65</v>
      </c>
      <c r="L740" s="321">
        <v>617.34</v>
      </c>
      <c r="M740" s="311">
        <f>K740/L740</f>
        <v>2.2110992321897172E-2</v>
      </c>
      <c r="N740" s="322">
        <v>58.9</v>
      </c>
      <c r="O740" s="27">
        <f>M740*N740</f>
        <v>1.3023374477597434</v>
      </c>
      <c r="P740" s="313">
        <f>M740*60*1000</f>
        <v>1326.6595393138302</v>
      </c>
      <c r="Q740" s="314">
        <f>P740*N740/1000</f>
        <v>78.140246865584601</v>
      </c>
    </row>
    <row r="741" spans="1:17" ht="12.75" customHeight="1">
      <c r="A741" s="379"/>
      <c r="B741" s="367" t="s">
        <v>543</v>
      </c>
      <c r="C741" s="85" t="s">
        <v>563</v>
      </c>
      <c r="D741" s="33">
        <v>20</v>
      </c>
      <c r="E741" s="33">
        <v>1985</v>
      </c>
      <c r="F741" s="26">
        <v>28.6</v>
      </c>
      <c r="G741" s="26">
        <v>1.643</v>
      </c>
      <c r="H741" s="26">
        <v>3.2010000000000001</v>
      </c>
      <c r="I741" s="26">
        <v>23.756</v>
      </c>
      <c r="J741" s="310">
        <v>1072.5999999999999</v>
      </c>
      <c r="K741" s="26">
        <v>23.756</v>
      </c>
      <c r="L741" s="310">
        <v>1072.5999999999999</v>
      </c>
      <c r="M741" s="311">
        <f>K741/L741</f>
        <v>2.2148051463732988E-2</v>
      </c>
      <c r="N741" s="312">
        <v>73.248000000000005</v>
      </c>
      <c r="O741" s="27">
        <f>M741*N741</f>
        <v>1.622300473615514</v>
      </c>
      <c r="P741" s="313">
        <f>M741*60*1000</f>
        <v>1328.8830878239792</v>
      </c>
      <c r="Q741" s="314">
        <f>P741*N741/1000</f>
        <v>97.338028416930825</v>
      </c>
    </row>
    <row r="742" spans="1:17" ht="12.75" customHeight="1">
      <c r="A742" s="379"/>
      <c r="B742" s="367" t="s">
        <v>701</v>
      </c>
      <c r="C742" s="37" t="s">
        <v>691</v>
      </c>
      <c r="D742" s="38">
        <v>7</v>
      </c>
      <c r="E742" s="38" t="s">
        <v>98</v>
      </c>
      <c r="F742" s="39">
        <f>G742+H742+I742</f>
        <v>8.9</v>
      </c>
      <c r="G742" s="39">
        <v>0.65500000000000003</v>
      </c>
      <c r="H742" s="39">
        <v>0.96</v>
      </c>
      <c r="I742" s="39">
        <v>7.2850000000000001</v>
      </c>
      <c r="J742" s="344">
        <v>328.92</v>
      </c>
      <c r="K742" s="39">
        <f>I742</f>
        <v>7.2850000000000001</v>
      </c>
      <c r="L742" s="344">
        <f>J742</f>
        <v>328.92</v>
      </c>
      <c r="M742" s="345">
        <f>K742/L742</f>
        <v>2.214824273379545E-2</v>
      </c>
      <c r="N742" s="346">
        <v>48.2</v>
      </c>
      <c r="O742" s="40">
        <f>M742*N742</f>
        <v>1.0675452997689407</v>
      </c>
      <c r="P742" s="347">
        <f>M742*60*1000</f>
        <v>1328.894564027727</v>
      </c>
      <c r="Q742" s="348">
        <f>P742*N742/1000</f>
        <v>64.052717986136443</v>
      </c>
    </row>
    <row r="743" spans="1:17" ht="12.75" customHeight="1">
      <c r="A743" s="379"/>
      <c r="B743" s="368" t="s">
        <v>137</v>
      </c>
      <c r="C743" s="35" t="s">
        <v>130</v>
      </c>
      <c r="D743" s="21">
        <v>8</v>
      </c>
      <c r="E743" s="21" t="s">
        <v>98</v>
      </c>
      <c r="F743" s="26">
        <f>G743+H743+I743</f>
        <v>8.1549999999999994</v>
      </c>
      <c r="G743" s="26">
        <v>0</v>
      </c>
      <c r="H743" s="26">
        <v>0</v>
      </c>
      <c r="I743" s="26">
        <v>8.1549999999999994</v>
      </c>
      <c r="J743" s="319">
        <v>368.07</v>
      </c>
      <c r="K743" s="26">
        <v>8.1549999999999994</v>
      </c>
      <c r="L743" s="319">
        <v>368.07</v>
      </c>
      <c r="M743" s="311">
        <f>K743/L743</f>
        <v>2.2156111609204769E-2</v>
      </c>
      <c r="N743" s="312">
        <v>53.192</v>
      </c>
      <c r="O743" s="27">
        <f>M743*N743</f>
        <v>1.17852788871682</v>
      </c>
      <c r="P743" s="313">
        <f>M743*60*1000</f>
        <v>1329.3666965522862</v>
      </c>
      <c r="Q743" s="314">
        <f>P743*N743/1000</f>
        <v>70.711673323009208</v>
      </c>
    </row>
    <row r="744" spans="1:17" ht="12.75" customHeight="1">
      <c r="A744" s="379"/>
      <c r="B744" s="367" t="s">
        <v>832</v>
      </c>
      <c r="C744" s="323" t="s">
        <v>827</v>
      </c>
      <c r="D744" s="324">
        <v>6</v>
      </c>
      <c r="E744" s="324">
        <v>1959</v>
      </c>
      <c r="F744" s="325">
        <v>8.0790000000000006</v>
      </c>
      <c r="G744" s="325">
        <v>0.17161499999999999</v>
      </c>
      <c r="H744" s="325">
        <v>0.96</v>
      </c>
      <c r="I744" s="325">
        <v>6.9473839999999996</v>
      </c>
      <c r="J744" s="326">
        <v>313.25</v>
      </c>
      <c r="K744" s="325">
        <v>6.9473839999999996</v>
      </c>
      <c r="L744" s="326">
        <v>313.25</v>
      </c>
      <c r="M744" s="327">
        <v>2.2178400638467675E-2</v>
      </c>
      <c r="N744" s="328">
        <v>75.428000000000011</v>
      </c>
      <c r="O744" s="325">
        <v>1.67287240335834</v>
      </c>
      <c r="P744" s="328">
        <v>1330.7040383080607</v>
      </c>
      <c r="Q744" s="329">
        <v>100.37234420150043</v>
      </c>
    </row>
    <row r="745" spans="1:17" ht="12.75" customHeight="1">
      <c r="A745" s="379"/>
      <c r="B745" s="368" t="s">
        <v>349</v>
      </c>
      <c r="C745" s="28" t="s">
        <v>389</v>
      </c>
      <c r="D745" s="29">
        <v>16</v>
      </c>
      <c r="E745" s="30" t="s">
        <v>98</v>
      </c>
      <c r="F745" s="320">
        <v>24.46</v>
      </c>
      <c r="G745" s="320">
        <v>1.22</v>
      </c>
      <c r="H745" s="320">
        <v>2.33</v>
      </c>
      <c r="I745" s="320">
        <v>20.91</v>
      </c>
      <c r="J745" s="321">
        <v>939.96</v>
      </c>
      <c r="K745" s="320">
        <v>19.399999999999999</v>
      </c>
      <c r="L745" s="349">
        <v>872.36</v>
      </c>
      <c r="M745" s="311">
        <f>K745/L745</f>
        <v>2.223852537943051E-2</v>
      </c>
      <c r="N745" s="322">
        <v>58.9</v>
      </c>
      <c r="O745" s="27">
        <f>M745*N745</f>
        <v>1.309849144848457</v>
      </c>
      <c r="P745" s="313">
        <f>M745*60*1000</f>
        <v>1334.3115227658307</v>
      </c>
      <c r="Q745" s="314">
        <f>P745*N745/1000</f>
        <v>78.590948690907425</v>
      </c>
    </row>
    <row r="746" spans="1:17" ht="12.75" customHeight="1">
      <c r="A746" s="379"/>
      <c r="B746" s="368" t="s">
        <v>137</v>
      </c>
      <c r="C746" s="35" t="s">
        <v>131</v>
      </c>
      <c r="D746" s="21">
        <v>12</v>
      </c>
      <c r="E746" s="21">
        <v>1983</v>
      </c>
      <c r="F746" s="26">
        <f>G746+H746+I746</f>
        <v>19.600999999999999</v>
      </c>
      <c r="G746" s="26">
        <v>1.3031800000000002</v>
      </c>
      <c r="H746" s="26">
        <v>1.92</v>
      </c>
      <c r="I746" s="26">
        <v>16.37782</v>
      </c>
      <c r="J746" s="319">
        <v>733.91</v>
      </c>
      <c r="K746" s="26">
        <v>16.37782</v>
      </c>
      <c r="L746" s="319">
        <v>733.91</v>
      </c>
      <c r="M746" s="311">
        <f>K746/L746</f>
        <v>2.2315842542001064E-2</v>
      </c>
      <c r="N746" s="312">
        <v>53.192</v>
      </c>
      <c r="O746" s="27">
        <f>M746*N746</f>
        <v>1.1870242964941207</v>
      </c>
      <c r="P746" s="313">
        <f>M746*60*1000</f>
        <v>1338.9505525200639</v>
      </c>
      <c r="Q746" s="314">
        <f>P746*N746/1000</f>
        <v>71.221457789647232</v>
      </c>
    </row>
    <row r="747" spans="1:17" ht="12.75" customHeight="1">
      <c r="A747" s="379"/>
      <c r="B747" s="367" t="s">
        <v>832</v>
      </c>
      <c r="C747" s="323" t="s">
        <v>828</v>
      </c>
      <c r="D747" s="324">
        <v>12</v>
      </c>
      <c r="E747" s="324">
        <v>1971</v>
      </c>
      <c r="F747" s="325">
        <v>12.036199999999999</v>
      </c>
      <c r="G747" s="325">
        <v>0</v>
      </c>
      <c r="H747" s="325">
        <v>0</v>
      </c>
      <c r="I747" s="325">
        <v>12.036199</v>
      </c>
      <c r="J747" s="326">
        <v>538.79999999999995</v>
      </c>
      <c r="K747" s="325">
        <v>12.036199</v>
      </c>
      <c r="L747" s="326">
        <v>538.79999999999995</v>
      </c>
      <c r="M747" s="327">
        <v>2.2338899406087603E-2</v>
      </c>
      <c r="N747" s="328">
        <v>75.428000000000011</v>
      </c>
      <c r="O747" s="325">
        <v>1.684978504402376</v>
      </c>
      <c r="P747" s="328">
        <v>1340.3339643652564</v>
      </c>
      <c r="Q747" s="329">
        <v>101.09871026414257</v>
      </c>
    </row>
    <row r="748" spans="1:17" ht="12.75" customHeight="1">
      <c r="A748" s="379"/>
      <c r="B748" s="367" t="s">
        <v>832</v>
      </c>
      <c r="C748" s="323" t="s">
        <v>829</v>
      </c>
      <c r="D748" s="324">
        <v>8</v>
      </c>
      <c r="E748" s="324">
        <v>1962</v>
      </c>
      <c r="F748" s="325">
        <v>9.3710000000000004</v>
      </c>
      <c r="G748" s="325">
        <v>0.20399999999999999</v>
      </c>
      <c r="H748" s="325">
        <v>0.97</v>
      </c>
      <c r="I748" s="325">
        <v>8.1969989999999999</v>
      </c>
      <c r="J748" s="326">
        <v>366.73</v>
      </c>
      <c r="K748" s="325">
        <v>8.1969989999999999</v>
      </c>
      <c r="L748" s="326">
        <v>366.73</v>
      </c>
      <c r="M748" s="327">
        <v>2.2351591088811931E-2</v>
      </c>
      <c r="N748" s="328">
        <v>75.428000000000011</v>
      </c>
      <c r="O748" s="325">
        <v>1.6859358126469066</v>
      </c>
      <c r="P748" s="328">
        <v>1341.0954653287158</v>
      </c>
      <c r="Q748" s="329">
        <v>101.1561487588144</v>
      </c>
    </row>
    <row r="749" spans="1:17" ht="12.75" customHeight="1">
      <c r="A749" s="379"/>
      <c r="B749" s="367" t="s">
        <v>236</v>
      </c>
      <c r="C749" s="35" t="s">
        <v>229</v>
      </c>
      <c r="D749" s="21">
        <v>77</v>
      </c>
      <c r="E749" s="21">
        <v>1976</v>
      </c>
      <c r="F749" s="26">
        <v>35.121200000000002</v>
      </c>
      <c r="G749" s="26">
        <v>4.3392999999999997</v>
      </c>
      <c r="H749" s="26">
        <v>0.77</v>
      </c>
      <c r="I749" s="26">
        <f>F749-G749-H749</f>
        <v>30.011900000000001</v>
      </c>
      <c r="J749" s="319">
        <v>1338.95</v>
      </c>
      <c r="K749" s="26">
        <f>I749</f>
        <v>30.011900000000001</v>
      </c>
      <c r="L749" s="319">
        <f>J749</f>
        <v>1338.95</v>
      </c>
      <c r="M749" s="311">
        <f>K749/L749</f>
        <v>2.2414503902311513E-2</v>
      </c>
      <c r="N749" s="312">
        <v>56.4</v>
      </c>
      <c r="O749" s="27">
        <f>M749*N749</f>
        <v>1.2641780200903692</v>
      </c>
      <c r="P749" s="313">
        <f>M749*60*1000</f>
        <v>1344.8702341386906</v>
      </c>
      <c r="Q749" s="314">
        <f>P749*N749/1000</f>
        <v>75.850681205422148</v>
      </c>
    </row>
    <row r="750" spans="1:17" ht="12.75" customHeight="1">
      <c r="A750" s="379"/>
      <c r="B750" s="367" t="s">
        <v>909</v>
      </c>
      <c r="C750" s="23" t="s">
        <v>905</v>
      </c>
      <c r="D750" s="24">
        <v>8</v>
      </c>
      <c r="E750" s="24">
        <v>1972</v>
      </c>
      <c r="F750" s="25">
        <v>10.856</v>
      </c>
      <c r="G750" s="25">
        <v>0.30023699999999998</v>
      </c>
      <c r="H750" s="25">
        <v>0.67</v>
      </c>
      <c r="I750" s="25">
        <v>9.8857630000000007</v>
      </c>
      <c r="J750" s="315">
        <v>440.39</v>
      </c>
      <c r="K750" s="25">
        <v>9.8857630000000007</v>
      </c>
      <c r="L750" s="315">
        <v>440.39</v>
      </c>
      <c r="M750" s="316">
        <v>2.2447746315765574E-2</v>
      </c>
      <c r="N750" s="317">
        <v>79.679000000000002</v>
      </c>
      <c r="O750" s="25">
        <v>1.7886139786938853</v>
      </c>
      <c r="P750" s="317">
        <v>1346.8647789459344</v>
      </c>
      <c r="Q750" s="318">
        <v>107.3168387216331</v>
      </c>
    </row>
    <row r="751" spans="1:17" ht="12.75" customHeight="1">
      <c r="A751" s="379"/>
      <c r="B751" s="367" t="s">
        <v>626</v>
      </c>
      <c r="C751" s="35" t="s">
        <v>623</v>
      </c>
      <c r="D751" s="21">
        <v>14</v>
      </c>
      <c r="E751" s="21">
        <v>1944</v>
      </c>
      <c r="F751" s="26">
        <f>G751+H751+I751</f>
        <v>14.68</v>
      </c>
      <c r="G751" s="26">
        <v>0.66</v>
      </c>
      <c r="H751" s="26">
        <v>0.13</v>
      </c>
      <c r="I751" s="26">
        <v>13.89</v>
      </c>
      <c r="J751" s="319">
        <v>617.86</v>
      </c>
      <c r="K751" s="26">
        <v>13.89</v>
      </c>
      <c r="L751" s="319">
        <v>617.86</v>
      </c>
      <c r="M751" s="311">
        <f>K751/L751</f>
        <v>2.2480820897938045E-2</v>
      </c>
      <c r="N751" s="312">
        <v>52.6</v>
      </c>
      <c r="O751" s="27">
        <f>M751*N751</f>
        <v>1.1824911792315411</v>
      </c>
      <c r="P751" s="313">
        <f>M751*60*1000</f>
        <v>1348.8492538762825</v>
      </c>
      <c r="Q751" s="314">
        <f>P751*N751/1000</f>
        <v>70.94947075389247</v>
      </c>
    </row>
    <row r="752" spans="1:17" ht="12.75" customHeight="1">
      <c r="A752" s="379"/>
      <c r="B752" s="368" t="s">
        <v>137</v>
      </c>
      <c r="C752" s="35" t="s">
        <v>132</v>
      </c>
      <c r="D752" s="21">
        <v>22</v>
      </c>
      <c r="E752" s="21">
        <v>1987</v>
      </c>
      <c r="F752" s="26">
        <f>G752+H752+I752</f>
        <v>32.856999999999999</v>
      </c>
      <c r="G752" s="26">
        <v>2.6091930000000003</v>
      </c>
      <c r="H752" s="26">
        <v>3.52</v>
      </c>
      <c r="I752" s="26">
        <v>26.727806999999999</v>
      </c>
      <c r="J752" s="319">
        <v>1181.23</v>
      </c>
      <c r="K752" s="26">
        <v>26.727806999999999</v>
      </c>
      <c r="L752" s="319">
        <v>1181.23</v>
      </c>
      <c r="M752" s="311">
        <f>K752/L752</f>
        <v>2.2627098024940104E-2</v>
      </c>
      <c r="N752" s="312">
        <v>53.192</v>
      </c>
      <c r="O752" s="27">
        <f>M752*N752</f>
        <v>1.203580598142614</v>
      </c>
      <c r="P752" s="313">
        <f>M752*60*1000</f>
        <v>1357.6258814964062</v>
      </c>
      <c r="Q752" s="314">
        <f>P752*N752/1000</f>
        <v>72.214835888556848</v>
      </c>
    </row>
    <row r="753" spans="1:17" ht="12.75" customHeight="1">
      <c r="A753" s="379"/>
      <c r="B753" s="367" t="s">
        <v>701</v>
      </c>
      <c r="C753" s="37" t="s">
        <v>692</v>
      </c>
      <c r="D753" s="38">
        <v>4</v>
      </c>
      <c r="E753" s="38" t="s">
        <v>98</v>
      </c>
      <c r="F753" s="39">
        <f>G753+H753+I753</f>
        <v>6.6720000000000006</v>
      </c>
      <c r="G753" s="39">
        <v>0.27289999999999998</v>
      </c>
      <c r="H753" s="39">
        <v>0.64</v>
      </c>
      <c r="I753" s="39">
        <v>5.7591000000000001</v>
      </c>
      <c r="J753" s="344">
        <v>254.45</v>
      </c>
      <c r="K753" s="39">
        <f>I753</f>
        <v>5.7591000000000001</v>
      </c>
      <c r="L753" s="344">
        <f>J753</f>
        <v>254.45</v>
      </c>
      <c r="M753" s="345">
        <f>K753/L753</f>
        <v>2.2633523285517786E-2</v>
      </c>
      <c r="N753" s="346">
        <v>48.2</v>
      </c>
      <c r="O753" s="40">
        <f>M753*N753</f>
        <v>1.0909358223619574</v>
      </c>
      <c r="P753" s="347">
        <f>M753*60*1000</f>
        <v>1358.0113971310673</v>
      </c>
      <c r="Q753" s="348">
        <f>P753*N753/1000</f>
        <v>65.456149341717449</v>
      </c>
    </row>
    <row r="754" spans="1:17" ht="12.75" customHeight="1">
      <c r="A754" s="379"/>
      <c r="B754" s="368" t="s">
        <v>137</v>
      </c>
      <c r="C754" s="35" t="s">
        <v>133</v>
      </c>
      <c r="D754" s="21">
        <v>75</v>
      </c>
      <c r="E754" s="21">
        <v>1983</v>
      </c>
      <c r="F754" s="26">
        <f>G754+H754+I754</f>
        <v>84.902999999999992</v>
      </c>
      <c r="G754" s="26">
        <v>4.969309</v>
      </c>
      <c r="H754" s="26">
        <v>0.75</v>
      </c>
      <c r="I754" s="26">
        <v>79.183690999999996</v>
      </c>
      <c r="J754" s="319">
        <v>3490.14</v>
      </c>
      <c r="K754" s="26">
        <v>79.183690999999996</v>
      </c>
      <c r="L754" s="319">
        <v>3490.14</v>
      </c>
      <c r="M754" s="311">
        <f>K754/L754</f>
        <v>2.268782656283129E-2</v>
      </c>
      <c r="N754" s="312">
        <v>53.192</v>
      </c>
      <c r="O754" s="27">
        <f>M754*N754</f>
        <v>1.2068108705301219</v>
      </c>
      <c r="P754" s="313">
        <f>M754*60*1000</f>
        <v>1361.2695937698772</v>
      </c>
      <c r="Q754" s="314">
        <f>P754*N754/1000</f>
        <v>72.408652231807309</v>
      </c>
    </row>
    <row r="755" spans="1:17" ht="12.75" customHeight="1">
      <c r="A755" s="379"/>
      <c r="B755" s="367" t="s">
        <v>958</v>
      </c>
      <c r="C755" s="44" t="s">
        <v>954</v>
      </c>
      <c r="D755" s="45">
        <v>12</v>
      </c>
      <c r="E755" s="45">
        <v>1972</v>
      </c>
      <c r="F755" s="43">
        <v>13.8165</v>
      </c>
      <c r="G755" s="43">
        <v>1.53</v>
      </c>
      <c r="H755" s="43">
        <v>0</v>
      </c>
      <c r="I755" s="43">
        <v>12.286500999999999</v>
      </c>
      <c r="J755" s="333">
        <v>538.39</v>
      </c>
      <c r="K755" s="43">
        <v>12.286500999999999</v>
      </c>
      <c r="L755" s="333">
        <v>538.39</v>
      </c>
      <c r="M755" s="334">
        <v>2.2820819480302384E-2</v>
      </c>
      <c r="N755" s="335">
        <v>61.040000000000006</v>
      </c>
      <c r="O755" s="43">
        <v>1.3929828210776576</v>
      </c>
      <c r="P755" s="335">
        <v>1369.2491688181431</v>
      </c>
      <c r="Q755" s="336">
        <v>83.578969264659463</v>
      </c>
    </row>
    <row r="756" spans="1:17" ht="12.75" customHeight="1">
      <c r="A756" s="379"/>
      <c r="B756" s="367" t="s">
        <v>958</v>
      </c>
      <c r="C756" s="44" t="s">
        <v>953</v>
      </c>
      <c r="D756" s="45">
        <v>33</v>
      </c>
      <c r="E756" s="45">
        <v>1978</v>
      </c>
      <c r="F756" s="43">
        <v>28.135899999999999</v>
      </c>
      <c r="G756" s="43">
        <v>2.754</v>
      </c>
      <c r="H756" s="43">
        <v>0.27</v>
      </c>
      <c r="I756" s="43">
        <v>25.111899999999999</v>
      </c>
      <c r="J756" s="333">
        <v>1095.47</v>
      </c>
      <c r="K756" s="43">
        <v>25.111899999999999</v>
      </c>
      <c r="L756" s="333">
        <v>1095.47</v>
      </c>
      <c r="M756" s="334">
        <v>2.2923402740376277E-2</v>
      </c>
      <c r="N756" s="335">
        <v>61.040000000000006</v>
      </c>
      <c r="O756" s="43">
        <v>1.399244503272568</v>
      </c>
      <c r="P756" s="335">
        <v>1375.4041644225765</v>
      </c>
      <c r="Q756" s="336">
        <v>83.954670196354087</v>
      </c>
    </row>
    <row r="757" spans="1:17" ht="12.75" customHeight="1">
      <c r="A757" s="379"/>
      <c r="B757" s="368" t="s">
        <v>96</v>
      </c>
      <c r="C757" s="35" t="s">
        <v>94</v>
      </c>
      <c r="D757" s="21">
        <v>24</v>
      </c>
      <c r="E757" s="21">
        <v>1981</v>
      </c>
      <c r="F757" s="26">
        <v>27.565999999999999</v>
      </c>
      <c r="G757" s="26">
        <v>0.77800000000000002</v>
      </c>
      <c r="H757" s="26">
        <v>3.84</v>
      </c>
      <c r="I757" s="26">
        <v>22.948</v>
      </c>
      <c r="J757" s="319">
        <v>996.81</v>
      </c>
      <c r="K757" s="26">
        <v>22.948</v>
      </c>
      <c r="L757" s="319">
        <v>996.81</v>
      </c>
      <c r="M757" s="311">
        <f t="shared" ref="M757:M765" si="90">K757/L757</f>
        <v>2.3021438388459187E-2</v>
      </c>
      <c r="N757" s="312">
        <v>63.1</v>
      </c>
      <c r="O757" s="27">
        <f t="shared" ref="O757:O765" si="91">M757*N757</f>
        <v>1.4526527623117746</v>
      </c>
      <c r="P757" s="313">
        <f t="shared" ref="P757:P765" si="92">M757*60*1000</f>
        <v>1381.2863033075514</v>
      </c>
      <c r="Q757" s="314">
        <f t="shared" ref="Q757:Q765" si="93">P757*N757/1000</f>
        <v>87.159165738706491</v>
      </c>
    </row>
    <row r="758" spans="1:17" ht="12.75" customHeight="1">
      <c r="A758" s="379"/>
      <c r="B758" s="368" t="s">
        <v>137</v>
      </c>
      <c r="C758" s="35" t="s">
        <v>134</v>
      </c>
      <c r="D758" s="21">
        <v>40</v>
      </c>
      <c r="E758" s="21">
        <v>1985</v>
      </c>
      <c r="F758" s="26">
        <f>G758+H758+I758</f>
        <v>47.776000000000003</v>
      </c>
      <c r="G758" s="26">
        <v>3.6262400000000001</v>
      </c>
      <c r="H758" s="26">
        <v>6.4</v>
      </c>
      <c r="I758" s="26">
        <v>37.749760000000002</v>
      </c>
      <c r="J758" s="319">
        <v>1630.93</v>
      </c>
      <c r="K758" s="26">
        <v>37.749760000000002</v>
      </c>
      <c r="L758" s="319">
        <v>1630.93</v>
      </c>
      <c r="M758" s="311">
        <f t="shared" si="90"/>
        <v>2.3146155874255794E-2</v>
      </c>
      <c r="N758" s="312">
        <v>53.192</v>
      </c>
      <c r="O758" s="27">
        <f t="shared" si="91"/>
        <v>1.2311903232634143</v>
      </c>
      <c r="P758" s="313">
        <f t="shared" si="92"/>
        <v>1388.7693524553476</v>
      </c>
      <c r="Q758" s="314">
        <f t="shared" si="93"/>
        <v>73.87141939580485</v>
      </c>
    </row>
    <row r="759" spans="1:17" ht="12.75" customHeight="1">
      <c r="A759" s="379"/>
      <c r="B759" s="367" t="s">
        <v>701</v>
      </c>
      <c r="C759" s="37" t="s">
        <v>693</v>
      </c>
      <c r="D759" s="38">
        <v>18</v>
      </c>
      <c r="E759" s="38" t="s">
        <v>98</v>
      </c>
      <c r="F759" s="39">
        <f>G759+H759+I759</f>
        <v>20.2</v>
      </c>
      <c r="G759" s="39">
        <v>1.9103000000000001</v>
      </c>
      <c r="H759" s="39">
        <v>0</v>
      </c>
      <c r="I759" s="39">
        <v>18.2897</v>
      </c>
      <c r="J759" s="344">
        <v>788.29</v>
      </c>
      <c r="K759" s="39">
        <f>I759</f>
        <v>18.2897</v>
      </c>
      <c r="L759" s="344">
        <f>J759</f>
        <v>788.29</v>
      </c>
      <c r="M759" s="345">
        <f t="shared" si="90"/>
        <v>2.3201740476220679E-2</v>
      </c>
      <c r="N759" s="346">
        <v>48.2</v>
      </c>
      <c r="O759" s="40">
        <f t="shared" si="91"/>
        <v>1.1183238909538369</v>
      </c>
      <c r="P759" s="347">
        <f t="shared" si="92"/>
        <v>1392.1044285732407</v>
      </c>
      <c r="Q759" s="348">
        <f t="shared" si="93"/>
        <v>67.099433457230205</v>
      </c>
    </row>
    <row r="760" spans="1:17" ht="12.75" customHeight="1">
      <c r="A760" s="379"/>
      <c r="B760" s="367" t="s">
        <v>236</v>
      </c>
      <c r="C760" s="35" t="s">
        <v>230</v>
      </c>
      <c r="D760" s="21">
        <v>24</v>
      </c>
      <c r="E760" s="21">
        <v>1959</v>
      </c>
      <c r="F760" s="26">
        <v>23.14</v>
      </c>
      <c r="G760" s="26">
        <v>1.4045000000000001</v>
      </c>
      <c r="H760" s="26">
        <v>0.24</v>
      </c>
      <c r="I760" s="26">
        <f>F760-G760-H760</f>
        <v>21.495500000000003</v>
      </c>
      <c r="J760" s="319">
        <v>923.54</v>
      </c>
      <c r="K760" s="26">
        <f>I760</f>
        <v>21.495500000000003</v>
      </c>
      <c r="L760" s="319">
        <f>J760</f>
        <v>923.54</v>
      </c>
      <c r="M760" s="311">
        <f t="shared" si="90"/>
        <v>2.3275115317149236E-2</v>
      </c>
      <c r="N760" s="312">
        <v>56.4</v>
      </c>
      <c r="O760" s="27">
        <f t="shared" si="91"/>
        <v>1.3127165038872168</v>
      </c>
      <c r="P760" s="313">
        <f t="shared" si="92"/>
        <v>1396.5069190289544</v>
      </c>
      <c r="Q760" s="314">
        <f t="shared" si="93"/>
        <v>78.762990233233026</v>
      </c>
    </row>
    <row r="761" spans="1:17" ht="12.75" customHeight="1">
      <c r="A761" s="379"/>
      <c r="B761" s="368" t="s">
        <v>154</v>
      </c>
      <c r="C761" s="35" t="s">
        <v>151</v>
      </c>
      <c r="D761" s="21">
        <v>8</v>
      </c>
      <c r="E761" s="21" t="s">
        <v>139</v>
      </c>
      <c r="F761" s="26">
        <v>8.8510000000000009</v>
      </c>
      <c r="G761" s="26">
        <v>0</v>
      </c>
      <c r="H761" s="26">
        <v>0</v>
      </c>
      <c r="I761" s="26">
        <v>8.8510000000000009</v>
      </c>
      <c r="J761" s="319"/>
      <c r="K761" s="26">
        <v>8.8510000000000009</v>
      </c>
      <c r="L761" s="319">
        <v>378.95</v>
      </c>
      <c r="M761" s="311">
        <f t="shared" si="90"/>
        <v>2.3356643356643361E-2</v>
      </c>
      <c r="N761" s="312">
        <v>61.04</v>
      </c>
      <c r="O761" s="27">
        <f t="shared" si="91"/>
        <v>1.4256895104895106</v>
      </c>
      <c r="P761" s="313">
        <f t="shared" si="92"/>
        <v>1401.3986013986018</v>
      </c>
      <c r="Q761" s="314">
        <f t="shared" si="93"/>
        <v>85.541370629370647</v>
      </c>
    </row>
    <row r="762" spans="1:17" ht="12.75" customHeight="1">
      <c r="A762" s="379"/>
      <c r="B762" s="367" t="s">
        <v>347</v>
      </c>
      <c r="C762" s="35" t="s">
        <v>344</v>
      </c>
      <c r="D762" s="21">
        <v>6</v>
      </c>
      <c r="E762" s="21" t="s">
        <v>98</v>
      </c>
      <c r="F762" s="26">
        <v>5.4909999999999997</v>
      </c>
      <c r="G762" s="26">
        <v>0</v>
      </c>
      <c r="H762" s="26">
        <v>0</v>
      </c>
      <c r="I762" s="26">
        <v>5.4909999999999997</v>
      </c>
      <c r="J762" s="319">
        <v>234.73</v>
      </c>
      <c r="K762" s="26">
        <f>+I762</f>
        <v>5.4909999999999997</v>
      </c>
      <c r="L762" s="319">
        <f>+J762</f>
        <v>234.73</v>
      </c>
      <c r="M762" s="311">
        <f t="shared" si="90"/>
        <v>2.3392834320282878E-2</v>
      </c>
      <c r="N762" s="312">
        <v>73.400000000000006</v>
      </c>
      <c r="O762" s="27">
        <f t="shared" si="91"/>
        <v>1.7170340391087633</v>
      </c>
      <c r="P762" s="313">
        <f t="shared" si="92"/>
        <v>1403.5700592169726</v>
      </c>
      <c r="Q762" s="314">
        <f t="shared" si="93"/>
        <v>103.02204234652579</v>
      </c>
    </row>
    <row r="763" spans="1:17" ht="12.75" customHeight="1">
      <c r="A763" s="379"/>
      <c r="B763" s="368" t="s">
        <v>349</v>
      </c>
      <c r="C763" s="28" t="s">
        <v>390</v>
      </c>
      <c r="D763" s="36">
        <v>19</v>
      </c>
      <c r="E763" s="30" t="s">
        <v>98</v>
      </c>
      <c r="F763" s="320">
        <v>17.600000000000001</v>
      </c>
      <c r="G763" s="320">
        <v>1.39</v>
      </c>
      <c r="H763" s="320">
        <v>0.49</v>
      </c>
      <c r="I763" s="320">
        <v>15.72</v>
      </c>
      <c r="J763" s="321">
        <v>670.33</v>
      </c>
      <c r="K763" s="320">
        <v>15.72</v>
      </c>
      <c r="L763" s="321">
        <v>670.33</v>
      </c>
      <c r="M763" s="311">
        <f t="shared" si="90"/>
        <v>2.345113600763803E-2</v>
      </c>
      <c r="N763" s="322">
        <v>58.9</v>
      </c>
      <c r="O763" s="27">
        <f t="shared" si="91"/>
        <v>1.3812719108498799</v>
      </c>
      <c r="P763" s="313">
        <f t="shared" si="92"/>
        <v>1407.0681604582817</v>
      </c>
      <c r="Q763" s="314">
        <f t="shared" si="93"/>
        <v>82.876314650992796</v>
      </c>
    </row>
    <row r="764" spans="1:17" ht="12.75" customHeight="1">
      <c r="A764" s="379"/>
      <c r="B764" s="367" t="s">
        <v>236</v>
      </c>
      <c r="C764" s="35" t="s">
        <v>231</v>
      </c>
      <c r="D764" s="21">
        <v>32</v>
      </c>
      <c r="E764" s="21">
        <v>1981</v>
      </c>
      <c r="F764" s="26">
        <v>32.245800000000003</v>
      </c>
      <c r="G764" s="26">
        <v>3.0352000000000001</v>
      </c>
      <c r="H764" s="26">
        <v>0.32</v>
      </c>
      <c r="I764" s="26">
        <f>F764-G764-H764</f>
        <v>28.890600000000003</v>
      </c>
      <c r="J764" s="319">
        <v>1226.73</v>
      </c>
      <c r="K764" s="26">
        <f>I764</f>
        <v>28.890600000000003</v>
      </c>
      <c r="L764" s="319">
        <f>J764</f>
        <v>1226.73</v>
      </c>
      <c r="M764" s="311">
        <f t="shared" si="90"/>
        <v>2.3550903621823875E-2</v>
      </c>
      <c r="N764" s="312">
        <v>56.4</v>
      </c>
      <c r="O764" s="27">
        <f t="shared" si="91"/>
        <v>1.3282709642708665</v>
      </c>
      <c r="P764" s="313">
        <f t="shared" si="92"/>
        <v>1413.0542173094325</v>
      </c>
      <c r="Q764" s="314">
        <f t="shared" si="93"/>
        <v>79.696257856251989</v>
      </c>
    </row>
    <row r="765" spans="1:17" ht="12.75" customHeight="1">
      <c r="A765" s="379"/>
      <c r="B765" s="368" t="s">
        <v>384</v>
      </c>
      <c r="C765" s="31" t="s">
        <v>391</v>
      </c>
      <c r="D765" s="36">
        <v>39</v>
      </c>
      <c r="E765" s="30" t="s">
        <v>98</v>
      </c>
      <c r="F765" s="320">
        <v>35.049999999999997</v>
      </c>
      <c r="G765" s="320">
        <v>2.2799999999999998</v>
      </c>
      <c r="H765" s="320">
        <v>4.84</v>
      </c>
      <c r="I765" s="320">
        <v>27.92</v>
      </c>
      <c r="J765" s="349">
        <v>1183.53</v>
      </c>
      <c r="K765" s="320">
        <v>27.92</v>
      </c>
      <c r="L765" s="349">
        <v>1183.53</v>
      </c>
      <c r="M765" s="311">
        <f t="shared" si="90"/>
        <v>2.3590445531587709E-2</v>
      </c>
      <c r="N765" s="322">
        <v>58.9</v>
      </c>
      <c r="O765" s="27">
        <f t="shared" si="91"/>
        <v>1.3894772418105161</v>
      </c>
      <c r="P765" s="313">
        <f t="shared" si="92"/>
        <v>1415.4267318952625</v>
      </c>
      <c r="Q765" s="314">
        <f t="shared" si="93"/>
        <v>83.368634508630961</v>
      </c>
    </row>
    <row r="766" spans="1:17" ht="12.75" customHeight="1">
      <c r="A766" s="379"/>
      <c r="B766" s="367" t="s">
        <v>958</v>
      </c>
      <c r="C766" s="44" t="s">
        <v>957</v>
      </c>
      <c r="D766" s="45">
        <v>51</v>
      </c>
      <c r="E766" s="45">
        <v>1986</v>
      </c>
      <c r="F766" s="43">
        <v>53.314</v>
      </c>
      <c r="G766" s="43">
        <v>2.9325000000000001</v>
      </c>
      <c r="H766" s="43">
        <v>6.79</v>
      </c>
      <c r="I766" s="43">
        <v>43.591504</v>
      </c>
      <c r="J766" s="333">
        <v>1842.82</v>
      </c>
      <c r="K766" s="43">
        <v>43.591504</v>
      </c>
      <c r="L766" s="333">
        <v>1842.82</v>
      </c>
      <c r="M766" s="334">
        <v>2.3654781259157161E-2</v>
      </c>
      <c r="N766" s="335">
        <v>61.040000000000006</v>
      </c>
      <c r="O766" s="43">
        <v>1.4438878480589532</v>
      </c>
      <c r="P766" s="335">
        <v>1419.2868755494296</v>
      </c>
      <c r="Q766" s="336">
        <v>86.633270883537193</v>
      </c>
    </row>
    <row r="767" spans="1:17" ht="12.75" customHeight="1">
      <c r="A767" s="379"/>
      <c r="B767" s="367" t="s">
        <v>542</v>
      </c>
      <c r="C767" s="85" t="s">
        <v>554</v>
      </c>
      <c r="D767" s="33">
        <v>18</v>
      </c>
      <c r="E767" s="33">
        <v>1987</v>
      </c>
      <c r="F767" s="26">
        <v>19.928000000000001</v>
      </c>
      <c r="G767" s="26">
        <v>2.097</v>
      </c>
      <c r="H767" s="26">
        <v>2.4</v>
      </c>
      <c r="I767" s="26">
        <v>15.430999999999999</v>
      </c>
      <c r="J767" s="310">
        <v>650.79999999999995</v>
      </c>
      <c r="K767" s="26">
        <v>15.430999999999999</v>
      </c>
      <c r="L767" s="310">
        <v>650.79999999999995</v>
      </c>
      <c r="M767" s="311">
        <f>K767/L767</f>
        <v>2.3710817455439459E-2</v>
      </c>
      <c r="N767" s="312">
        <v>73.248000000000005</v>
      </c>
      <c r="O767" s="27">
        <f>M767*N767</f>
        <v>1.7367699569760295</v>
      </c>
      <c r="P767" s="313">
        <f>M767*60*1000</f>
        <v>1422.6490473263675</v>
      </c>
      <c r="Q767" s="314">
        <f>P767*N767/1000</f>
        <v>104.20619741856177</v>
      </c>
    </row>
    <row r="768" spans="1:17" ht="12.75" customHeight="1">
      <c r="A768" s="379"/>
      <c r="B768" s="367" t="s">
        <v>902</v>
      </c>
      <c r="C768" s="337" t="s">
        <v>900</v>
      </c>
      <c r="D768" s="338">
        <v>6</v>
      </c>
      <c r="E768" s="338">
        <v>1910</v>
      </c>
      <c r="F768" s="339">
        <v>8.484</v>
      </c>
      <c r="G768" s="339">
        <v>0.30599999999999999</v>
      </c>
      <c r="H768" s="339">
        <v>0.96</v>
      </c>
      <c r="I768" s="339">
        <v>7.2179989999999998</v>
      </c>
      <c r="J768" s="340">
        <v>303.89999999999998</v>
      </c>
      <c r="K768" s="339">
        <v>7.2179989999999998</v>
      </c>
      <c r="L768" s="340">
        <v>303.89999999999998</v>
      </c>
      <c r="M768" s="341">
        <v>2.3751230667982889E-2</v>
      </c>
      <c r="N768" s="342">
        <v>82.84</v>
      </c>
      <c r="O768" s="339">
        <v>1.9675519485357027</v>
      </c>
      <c r="P768" s="342">
        <v>1425.0738400789733</v>
      </c>
      <c r="Q768" s="343">
        <v>118.05311691214216</v>
      </c>
    </row>
    <row r="769" spans="1:17" ht="12.75" customHeight="1">
      <c r="A769" s="379"/>
      <c r="B769" s="367" t="s">
        <v>832</v>
      </c>
      <c r="C769" s="323" t="s">
        <v>830</v>
      </c>
      <c r="D769" s="324">
        <v>5</v>
      </c>
      <c r="E769" s="324">
        <v>1935</v>
      </c>
      <c r="F769" s="325">
        <v>8.1259999999999994</v>
      </c>
      <c r="G769" s="325">
        <v>0.15876299999999999</v>
      </c>
      <c r="H769" s="325">
        <v>0.32</v>
      </c>
      <c r="I769" s="325">
        <v>7.6472370000000005</v>
      </c>
      <c r="J769" s="326">
        <v>321.79000000000002</v>
      </c>
      <c r="K769" s="325">
        <v>7.6472370000000005</v>
      </c>
      <c r="L769" s="326">
        <v>321.79000000000002</v>
      </c>
      <c r="M769" s="327">
        <v>2.3764681935423724E-2</v>
      </c>
      <c r="N769" s="328">
        <v>75.428000000000011</v>
      </c>
      <c r="O769" s="325">
        <v>1.7925224290251409</v>
      </c>
      <c r="P769" s="328">
        <v>1425.8809161254233</v>
      </c>
      <c r="Q769" s="329">
        <v>107.55134574150844</v>
      </c>
    </row>
    <row r="770" spans="1:17" ht="12.75" customHeight="1">
      <c r="A770" s="379"/>
      <c r="B770" s="367" t="s">
        <v>701</v>
      </c>
      <c r="C770" s="37" t="s">
        <v>694</v>
      </c>
      <c r="D770" s="38">
        <v>7</v>
      </c>
      <c r="E770" s="38" t="s">
        <v>98</v>
      </c>
      <c r="F770" s="39">
        <f>G770+H770+I770</f>
        <v>7.5600000000000005</v>
      </c>
      <c r="G770" s="39">
        <v>0.21829999999999999</v>
      </c>
      <c r="H770" s="39">
        <v>0</v>
      </c>
      <c r="I770" s="39">
        <v>7.3417000000000003</v>
      </c>
      <c r="J770" s="344">
        <v>305.18</v>
      </c>
      <c r="K770" s="39">
        <f>I770</f>
        <v>7.3417000000000003</v>
      </c>
      <c r="L770" s="344">
        <f>J770</f>
        <v>305.18</v>
      </c>
      <c r="M770" s="345">
        <f>K770/L770</f>
        <v>2.4056949996723247E-2</v>
      </c>
      <c r="N770" s="346">
        <v>48.2</v>
      </c>
      <c r="O770" s="40">
        <f>M770*N770</f>
        <v>1.1595449898420607</v>
      </c>
      <c r="P770" s="347">
        <f>M770*60*1000</f>
        <v>1443.4169998033947</v>
      </c>
      <c r="Q770" s="348">
        <f>P770*N770/1000</f>
        <v>69.572699390523624</v>
      </c>
    </row>
    <row r="771" spans="1:17" ht="12.75" customHeight="1">
      <c r="A771" s="379"/>
      <c r="B771" s="367" t="s">
        <v>798</v>
      </c>
      <c r="C771" s="323" t="s">
        <v>787</v>
      </c>
      <c r="D771" s="324">
        <v>108</v>
      </c>
      <c r="E771" s="324">
        <v>1990</v>
      </c>
      <c r="F771" s="325">
        <v>91.248999999999995</v>
      </c>
      <c r="G771" s="325">
        <v>10.305166</v>
      </c>
      <c r="H771" s="325">
        <v>17.2</v>
      </c>
      <c r="I771" s="325">
        <v>63.743841000000003</v>
      </c>
      <c r="J771" s="326">
        <v>2642.7</v>
      </c>
      <c r="K771" s="325">
        <v>63.743841000000003</v>
      </c>
      <c r="L771" s="326">
        <v>2642.7</v>
      </c>
      <c r="M771" s="327">
        <v>2.4120725394482918E-2</v>
      </c>
      <c r="N771" s="328">
        <v>68.997</v>
      </c>
      <c r="O771" s="325">
        <v>1.6642576900431378</v>
      </c>
      <c r="P771" s="328">
        <v>1447.2435236689751</v>
      </c>
      <c r="Q771" s="329">
        <v>99.855461402588276</v>
      </c>
    </row>
    <row r="772" spans="1:17" ht="12.75" customHeight="1">
      <c r="A772" s="379"/>
      <c r="B772" s="367" t="s">
        <v>628</v>
      </c>
      <c r="C772" s="35" t="s">
        <v>656</v>
      </c>
      <c r="D772" s="21">
        <v>12</v>
      </c>
      <c r="E772" s="21">
        <v>1960</v>
      </c>
      <c r="F772" s="26">
        <v>14.2</v>
      </c>
      <c r="G772" s="26">
        <v>0.81599999999999995</v>
      </c>
      <c r="H772" s="26">
        <v>0.09</v>
      </c>
      <c r="I772" s="26">
        <v>13.29</v>
      </c>
      <c r="J772" s="319">
        <v>550.28</v>
      </c>
      <c r="K772" s="26">
        <v>13.29</v>
      </c>
      <c r="L772" s="319">
        <v>550.28</v>
      </c>
      <c r="M772" s="311">
        <f>K772/L772</f>
        <v>2.4151341135421965E-2</v>
      </c>
      <c r="N772" s="312">
        <v>81.099999999999994</v>
      </c>
      <c r="O772" s="27">
        <f>M772*N772</f>
        <v>1.9586737660827211</v>
      </c>
      <c r="P772" s="313">
        <f>M772*60*1000</f>
        <v>1449.080468125318</v>
      </c>
      <c r="Q772" s="314">
        <f>P772*N772/1000</f>
        <v>117.52042596496329</v>
      </c>
    </row>
    <row r="773" spans="1:17" ht="12.75" customHeight="1">
      <c r="A773" s="379"/>
      <c r="B773" s="367" t="s">
        <v>195</v>
      </c>
      <c r="C773" s="32" t="s">
        <v>190</v>
      </c>
      <c r="D773" s="33">
        <v>55</v>
      </c>
      <c r="E773" s="33">
        <v>1977</v>
      </c>
      <c r="F773" s="34">
        <v>67.62</v>
      </c>
      <c r="G773" s="34">
        <v>5.28</v>
      </c>
      <c r="H773" s="34">
        <v>8.56</v>
      </c>
      <c r="I773" s="34">
        <v>53.78</v>
      </c>
      <c r="J773" s="310">
        <v>2217.3200000000002</v>
      </c>
      <c r="K773" s="34">
        <v>53.78</v>
      </c>
      <c r="L773" s="310">
        <v>2217.3200000000002</v>
      </c>
      <c r="M773" s="330">
        <v>2.425450543899843E-2</v>
      </c>
      <c r="N773" s="331">
        <v>53.845999999999997</v>
      </c>
      <c r="O773" s="34">
        <v>1.3060080998683095</v>
      </c>
      <c r="P773" s="331">
        <v>1455.2703263399058</v>
      </c>
      <c r="Q773" s="332">
        <v>78.36048599209856</v>
      </c>
    </row>
    <row r="774" spans="1:17" ht="12.75" customHeight="1">
      <c r="A774" s="379"/>
      <c r="B774" s="368" t="s">
        <v>979</v>
      </c>
      <c r="C774" s="41" t="s">
        <v>978</v>
      </c>
      <c r="D774" s="42">
        <v>20</v>
      </c>
      <c r="E774" s="42">
        <v>1968</v>
      </c>
      <c r="F774" s="43">
        <v>20.097999999999999</v>
      </c>
      <c r="G774" s="43">
        <v>0</v>
      </c>
      <c r="H774" s="43">
        <v>0</v>
      </c>
      <c r="I774" s="43">
        <v>20.098004</v>
      </c>
      <c r="J774" s="333">
        <v>828.47</v>
      </c>
      <c r="K774" s="43">
        <v>20.098004</v>
      </c>
      <c r="L774" s="333">
        <v>828.47</v>
      </c>
      <c r="M774" s="334">
        <v>2.4259181382548553E-2</v>
      </c>
      <c r="N774" s="335">
        <v>67.253000000000014</v>
      </c>
      <c r="O774" s="43">
        <v>1.6315027255205381</v>
      </c>
      <c r="P774" s="335">
        <v>1455.5508829529131</v>
      </c>
      <c r="Q774" s="336">
        <v>97.89016353123229</v>
      </c>
    </row>
    <row r="775" spans="1:17" ht="12.75" customHeight="1">
      <c r="A775" s="379"/>
      <c r="B775" s="367" t="s">
        <v>507</v>
      </c>
      <c r="C775" s="350" t="s">
        <v>505</v>
      </c>
      <c r="D775" s="351">
        <v>9</v>
      </c>
      <c r="E775" s="351" t="s">
        <v>504</v>
      </c>
      <c r="F775" s="352">
        <f>SUM(G775+H775+I775)</f>
        <v>6.2</v>
      </c>
      <c r="G775" s="352"/>
      <c r="H775" s="352">
        <v>0</v>
      </c>
      <c r="I775" s="352">
        <v>6.2</v>
      </c>
      <c r="J775" s="353">
        <v>255.12</v>
      </c>
      <c r="K775" s="352">
        <v>6.2</v>
      </c>
      <c r="L775" s="353">
        <v>255.1</v>
      </c>
      <c r="M775" s="311">
        <f>K775/L775</f>
        <v>2.430419443355547E-2</v>
      </c>
      <c r="N775" s="312">
        <v>55.4</v>
      </c>
      <c r="O775" s="27">
        <f>M775*N775</f>
        <v>1.3464523716189731</v>
      </c>
      <c r="P775" s="313">
        <f>M775*60*1000</f>
        <v>1458.2516660133283</v>
      </c>
      <c r="Q775" s="314">
        <f>P775*N775/1000</f>
        <v>80.787142297138388</v>
      </c>
    </row>
    <row r="776" spans="1:17" ht="12.75" customHeight="1">
      <c r="A776" s="379"/>
      <c r="B776" s="367" t="s">
        <v>628</v>
      </c>
      <c r="C776" s="35" t="s">
        <v>657</v>
      </c>
      <c r="D776" s="21">
        <v>27</v>
      </c>
      <c r="E776" s="21">
        <v>1987</v>
      </c>
      <c r="F776" s="26">
        <v>32.4</v>
      </c>
      <c r="G776" s="26">
        <v>1.867</v>
      </c>
      <c r="H776" s="26">
        <v>3.52</v>
      </c>
      <c r="I776" s="26">
        <v>27.01</v>
      </c>
      <c r="J776" s="319">
        <v>1110.1500000000001</v>
      </c>
      <c r="K776" s="26">
        <v>27.01</v>
      </c>
      <c r="L776" s="319">
        <v>1110.1500000000001</v>
      </c>
      <c r="M776" s="311">
        <f>K776/L776</f>
        <v>2.4330045489348286E-2</v>
      </c>
      <c r="N776" s="312">
        <v>81.099999999999994</v>
      </c>
      <c r="O776" s="27">
        <f>M776*N776</f>
        <v>1.9731666891861459</v>
      </c>
      <c r="P776" s="313">
        <f>M776*60*1000</f>
        <v>1459.802729360897</v>
      </c>
      <c r="Q776" s="314">
        <f>P776*N776/1000</f>
        <v>118.39000135116875</v>
      </c>
    </row>
    <row r="777" spans="1:17" ht="12.75" customHeight="1">
      <c r="A777" s="379"/>
      <c r="B777" s="367" t="s">
        <v>902</v>
      </c>
      <c r="C777" s="337" t="s">
        <v>901</v>
      </c>
      <c r="D777" s="338">
        <v>6</v>
      </c>
      <c r="E777" s="338">
        <v>1930</v>
      </c>
      <c r="F777" s="339">
        <v>7.4939999999999998</v>
      </c>
      <c r="G777" s="339">
        <v>0.20399999999999999</v>
      </c>
      <c r="H777" s="339">
        <v>0.8</v>
      </c>
      <c r="I777" s="339">
        <v>6.49</v>
      </c>
      <c r="J777" s="340">
        <v>266.7</v>
      </c>
      <c r="K777" s="339">
        <v>6.49</v>
      </c>
      <c r="L777" s="340">
        <v>266.7</v>
      </c>
      <c r="M777" s="341">
        <v>2.4334458192725911E-2</v>
      </c>
      <c r="N777" s="342">
        <v>82.84</v>
      </c>
      <c r="O777" s="339">
        <v>2.0158665166854144</v>
      </c>
      <c r="P777" s="342">
        <v>1460.0674915635548</v>
      </c>
      <c r="Q777" s="343">
        <v>120.95199100112488</v>
      </c>
    </row>
    <row r="778" spans="1:17" ht="12.75" customHeight="1">
      <c r="A778" s="379"/>
      <c r="B778" s="367" t="s">
        <v>701</v>
      </c>
      <c r="C778" s="37" t="s">
        <v>695</v>
      </c>
      <c r="D778" s="38">
        <v>6</v>
      </c>
      <c r="E778" s="38" t="s">
        <v>98</v>
      </c>
      <c r="F778" s="39">
        <f>G778+H778+I778</f>
        <v>9.4499999999999993</v>
      </c>
      <c r="G778" s="39">
        <v>0.76959999999999995</v>
      </c>
      <c r="H778" s="39">
        <v>0.8</v>
      </c>
      <c r="I778" s="39">
        <v>7.8803999999999998</v>
      </c>
      <c r="J778" s="344">
        <v>323.73</v>
      </c>
      <c r="K778" s="39">
        <f>I778</f>
        <v>7.8803999999999998</v>
      </c>
      <c r="L778" s="344">
        <f>J778</f>
        <v>323.73</v>
      </c>
      <c r="M778" s="345">
        <f>K778/L778</f>
        <v>2.4342507645259939E-2</v>
      </c>
      <c r="N778" s="346">
        <v>48.2</v>
      </c>
      <c r="O778" s="40">
        <f>M778*N778</f>
        <v>1.1733088685015292</v>
      </c>
      <c r="P778" s="347">
        <f>M778*60*1000</f>
        <v>1460.5504587155965</v>
      </c>
      <c r="Q778" s="348">
        <f>P778*N778/1000</f>
        <v>70.39853211009175</v>
      </c>
    </row>
    <row r="779" spans="1:17" ht="12.75" customHeight="1">
      <c r="A779" s="379"/>
      <c r="B779" s="367" t="s">
        <v>798</v>
      </c>
      <c r="C779" s="323" t="s">
        <v>788</v>
      </c>
      <c r="D779" s="324">
        <v>25</v>
      </c>
      <c r="E779" s="324">
        <v>1940</v>
      </c>
      <c r="F779" s="325">
        <v>45.755000000000003</v>
      </c>
      <c r="G779" s="325">
        <v>4.6012880000000003</v>
      </c>
      <c r="H779" s="325">
        <v>3.52</v>
      </c>
      <c r="I779" s="325">
        <v>37.633712000000003</v>
      </c>
      <c r="J779" s="326">
        <v>1544.26</v>
      </c>
      <c r="K779" s="325">
        <v>37.633712000000003</v>
      </c>
      <c r="L779" s="326">
        <v>1544.26</v>
      </c>
      <c r="M779" s="327">
        <v>2.4370062036185618E-2</v>
      </c>
      <c r="N779" s="328">
        <v>68.997</v>
      </c>
      <c r="O779" s="325">
        <v>1.6814611703106992</v>
      </c>
      <c r="P779" s="328">
        <v>1462.2037221711371</v>
      </c>
      <c r="Q779" s="329">
        <v>100.88767021864194</v>
      </c>
    </row>
    <row r="780" spans="1:17" ht="12.75" customHeight="1">
      <c r="A780" s="379"/>
      <c r="B780" s="367" t="s">
        <v>541</v>
      </c>
      <c r="C780" s="35" t="s">
        <v>526</v>
      </c>
      <c r="D780" s="21">
        <v>46</v>
      </c>
      <c r="E780" s="21">
        <v>1975</v>
      </c>
      <c r="F780" s="26">
        <v>46.524999999999999</v>
      </c>
      <c r="G780" s="26">
        <v>3.0139999999999998</v>
      </c>
      <c r="H780" s="26">
        <v>0.72</v>
      </c>
      <c r="I780" s="26">
        <v>42.790999999999997</v>
      </c>
      <c r="J780" s="319">
        <v>1810.77</v>
      </c>
      <c r="K780" s="26">
        <v>38.167000000000002</v>
      </c>
      <c r="L780" s="319">
        <v>1565.53</v>
      </c>
      <c r="M780" s="311">
        <f>K780/L780</f>
        <v>2.4379603073719443E-2</v>
      </c>
      <c r="N780" s="312">
        <v>70.741</v>
      </c>
      <c r="O780" s="27">
        <f>M780*N780</f>
        <v>1.7246375010379871</v>
      </c>
      <c r="P780" s="313">
        <f>M780*60*1000</f>
        <v>1462.7761844231666</v>
      </c>
      <c r="Q780" s="314">
        <f>P780*N780/1000</f>
        <v>103.47825006227923</v>
      </c>
    </row>
    <row r="781" spans="1:17" ht="12.75" customHeight="1">
      <c r="A781" s="379"/>
      <c r="B781" s="367" t="s">
        <v>266</v>
      </c>
      <c r="C781" s="32" t="s">
        <v>255</v>
      </c>
      <c r="D781" s="33">
        <v>12</v>
      </c>
      <c r="E781" s="33">
        <v>1984</v>
      </c>
      <c r="F781" s="34">
        <f>SUM(G781:I781)</f>
        <v>8.0109999999999992</v>
      </c>
      <c r="G781" s="34">
        <v>0</v>
      </c>
      <c r="H781" s="34">
        <v>0</v>
      </c>
      <c r="I781" s="34">
        <v>8.0109999999999992</v>
      </c>
      <c r="J781" s="310">
        <v>327.84</v>
      </c>
      <c r="K781" s="34">
        <v>8.0109999999999992</v>
      </c>
      <c r="L781" s="310">
        <v>327.84</v>
      </c>
      <c r="M781" s="330">
        <f>K781/L781</f>
        <v>2.4435700341630062E-2</v>
      </c>
      <c r="N781" s="331">
        <v>73.599999999999994</v>
      </c>
      <c r="O781" s="34">
        <f>M781*N781</f>
        <v>1.7984675451439724</v>
      </c>
      <c r="P781" s="331">
        <f>M781*60*1000</f>
        <v>1466.1420204978037</v>
      </c>
      <c r="Q781" s="332">
        <f>P781*N781/1000</f>
        <v>107.90805270863835</v>
      </c>
    </row>
    <row r="782" spans="1:17" ht="12.75" customHeight="1">
      <c r="A782" s="379"/>
      <c r="B782" s="368" t="s">
        <v>604</v>
      </c>
      <c r="C782" s="35" t="s">
        <v>593</v>
      </c>
      <c r="D782" s="21">
        <v>65</v>
      </c>
      <c r="E782" s="21">
        <v>1963</v>
      </c>
      <c r="F782" s="26">
        <v>35.557000000000002</v>
      </c>
      <c r="G782" s="26">
        <v>2.7480000000000002</v>
      </c>
      <c r="H782" s="26">
        <v>0.65</v>
      </c>
      <c r="I782" s="26">
        <f>F782-G782-H782</f>
        <v>32.159000000000006</v>
      </c>
      <c r="J782" s="319">
        <v>1312.02</v>
      </c>
      <c r="K782" s="26">
        <v>32.158610000000003</v>
      </c>
      <c r="L782" s="319">
        <v>1312.02</v>
      </c>
      <c r="M782" s="311">
        <f>K782/L782</f>
        <v>2.4510762031066603E-2</v>
      </c>
      <c r="N782" s="312">
        <v>50.14</v>
      </c>
      <c r="O782" s="27">
        <f>M782*N782</f>
        <v>1.2289696082376795</v>
      </c>
      <c r="P782" s="313">
        <f>M782*60*1000</f>
        <v>1470.6457218639962</v>
      </c>
      <c r="Q782" s="314">
        <f>P782*N782/1000</f>
        <v>73.73817649426077</v>
      </c>
    </row>
    <row r="783" spans="1:17" ht="12.75" customHeight="1">
      <c r="A783" s="379"/>
      <c r="B783" s="367" t="s">
        <v>798</v>
      </c>
      <c r="C783" s="323" t="s">
        <v>789</v>
      </c>
      <c r="D783" s="324">
        <v>32</v>
      </c>
      <c r="E783" s="324">
        <v>1960</v>
      </c>
      <c r="F783" s="325">
        <v>33.808999999999997</v>
      </c>
      <c r="G783" s="325">
        <v>3.6494879999999998</v>
      </c>
      <c r="H783" s="325">
        <v>0.32</v>
      </c>
      <c r="I783" s="325">
        <v>29.839513</v>
      </c>
      <c r="J783" s="326">
        <v>1214.6199999999999</v>
      </c>
      <c r="K783" s="325">
        <v>29.839513</v>
      </c>
      <c r="L783" s="326">
        <v>1214.6199999999999</v>
      </c>
      <c r="M783" s="327">
        <v>2.4566953450461875E-2</v>
      </c>
      <c r="N783" s="328">
        <v>68.997</v>
      </c>
      <c r="O783" s="325">
        <v>1.6950460872215181</v>
      </c>
      <c r="P783" s="328">
        <v>1474.0172070277124</v>
      </c>
      <c r="Q783" s="329">
        <v>101.70276523329106</v>
      </c>
    </row>
    <row r="784" spans="1:17" ht="12.75" customHeight="1">
      <c r="A784" s="379"/>
      <c r="B784" s="367" t="s">
        <v>347</v>
      </c>
      <c r="C784" s="35" t="s">
        <v>338</v>
      </c>
      <c r="D784" s="21">
        <v>9</v>
      </c>
      <c r="E784" s="21" t="s">
        <v>98</v>
      </c>
      <c r="F784" s="26">
        <v>15.464</v>
      </c>
      <c r="G784" s="26">
        <v>1.3260000000000001</v>
      </c>
      <c r="H784" s="26">
        <v>1.44</v>
      </c>
      <c r="I784" s="26">
        <v>12.698</v>
      </c>
      <c r="J784" s="319">
        <v>515.76</v>
      </c>
      <c r="K784" s="26">
        <f>+I784</f>
        <v>12.698</v>
      </c>
      <c r="L784" s="319">
        <f>+J784</f>
        <v>515.76</v>
      </c>
      <c r="M784" s="311">
        <f>K784/L784</f>
        <v>2.46199782844734E-2</v>
      </c>
      <c r="N784" s="312">
        <v>73.400000000000006</v>
      </c>
      <c r="O784" s="27">
        <f>M784*N784</f>
        <v>1.8071064060803477</v>
      </c>
      <c r="P784" s="313">
        <f>M784*60*1000</f>
        <v>1477.198697068404</v>
      </c>
      <c r="Q784" s="314">
        <f>P784*N784/1000</f>
        <v>108.42638436482088</v>
      </c>
    </row>
    <row r="785" spans="1:17" ht="12.75" customHeight="1">
      <c r="A785" s="379"/>
      <c r="B785" s="367" t="s">
        <v>195</v>
      </c>
      <c r="C785" s="32" t="s">
        <v>193</v>
      </c>
      <c r="D785" s="33">
        <v>12</v>
      </c>
      <c r="E785" s="33">
        <v>1956</v>
      </c>
      <c r="F785" s="34">
        <v>16.88</v>
      </c>
      <c r="G785" s="34">
        <v>1.05</v>
      </c>
      <c r="H785" s="34">
        <v>0</v>
      </c>
      <c r="I785" s="34">
        <v>15.829999999999998</v>
      </c>
      <c r="J785" s="310">
        <v>640.27</v>
      </c>
      <c r="K785" s="34">
        <v>15.829999999999998</v>
      </c>
      <c r="L785" s="310">
        <v>640.27</v>
      </c>
      <c r="M785" s="330">
        <v>2.472394458587783E-2</v>
      </c>
      <c r="N785" s="331">
        <v>53.845999999999997</v>
      </c>
      <c r="O785" s="34">
        <v>1.3312855201711775</v>
      </c>
      <c r="P785" s="331">
        <v>1483.4366751526697</v>
      </c>
      <c r="Q785" s="332">
        <v>79.877131210270647</v>
      </c>
    </row>
    <row r="786" spans="1:17" ht="12.75" customHeight="1">
      <c r="A786" s="379"/>
      <c r="B786" s="367" t="s">
        <v>307</v>
      </c>
      <c r="C786" s="35" t="s">
        <v>305</v>
      </c>
      <c r="D786" s="21">
        <v>12</v>
      </c>
      <c r="E786" s="21" t="s">
        <v>98</v>
      </c>
      <c r="F786" s="26">
        <f>G786+H786+I786</f>
        <v>15.535</v>
      </c>
      <c r="G786" s="26">
        <v>0.255</v>
      </c>
      <c r="H786" s="26">
        <v>1.92</v>
      </c>
      <c r="I786" s="26">
        <v>13.36</v>
      </c>
      <c r="J786" s="319">
        <v>540.32000000000005</v>
      </c>
      <c r="K786" s="26">
        <v>13.36</v>
      </c>
      <c r="L786" s="319">
        <v>540.32000000000005</v>
      </c>
      <c r="M786" s="311">
        <f>K786/L786</f>
        <v>2.472608824400355E-2</v>
      </c>
      <c r="N786" s="312">
        <v>48.7</v>
      </c>
      <c r="O786" s="27">
        <f>M786*N786</f>
        <v>1.2041604974829729</v>
      </c>
      <c r="P786" s="313">
        <f>M786*60*1000</f>
        <v>1483.5652946402129</v>
      </c>
      <c r="Q786" s="314">
        <f>P786*N786/1000</f>
        <v>72.249629848978373</v>
      </c>
    </row>
    <row r="787" spans="1:17" ht="12.75" customHeight="1">
      <c r="A787" s="379"/>
      <c r="B787" s="367" t="s">
        <v>541</v>
      </c>
      <c r="C787" s="35" t="s">
        <v>525</v>
      </c>
      <c r="D787" s="21">
        <v>5</v>
      </c>
      <c r="E787" s="21">
        <v>1932</v>
      </c>
      <c r="F787" s="26">
        <v>6.6440000000000001</v>
      </c>
      <c r="G787" s="26">
        <v>0.28299999999999997</v>
      </c>
      <c r="H787" s="26">
        <v>0.08</v>
      </c>
      <c r="I787" s="26">
        <v>6.2809999999999997</v>
      </c>
      <c r="J787" s="319">
        <v>253.41</v>
      </c>
      <c r="K787" s="26">
        <v>4.0510000000000002</v>
      </c>
      <c r="L787" s="319">
        <v>163.44</v>
      </c>
      <c r="M787" s="311">
        <f>K787/L787</f>
        <v>2.4785854136074401E-2</v>
      </c>
      <c r="N787" s="312">
        <v>70.741</v>
      </c>
      <c r="O787" s="27">
        <f>M787*N787</f>
        <v>1.7533761074400391</v>
      </c>
      <c r="P787" s="313">
        <f>M787*60*1000</f>
        <v>1487.1512481644641</v>
      </c>
      <c r="Q787" s="314">
        <f>P787*N787/1000</f>
        <v>105.20256644640236</v>
      </c>
    </row>
    <row r="788" spans="1:17" ht="12.75" customHeight="1">
      <c r="A788" s="379"/>
      <c r="B788" s="368" t="s">
        <v>604</v>
      </c>
      <c r="C788" s="35" t="s">
        <v>594</v>
      </c>
      <c r="D788" s="21">
        <v>9</v>
      </c>
      <c r="E788" s="21">
        <v>1955</v>
      </c>
      <c r="F788" s="26">
        <v>10.62</v>
      </c>
      <c r="G788" s="26">
        <v>0.64359999999999995</v>
      </c>
      <c r="H788" s="26">
        <v>7.0000000000000007E-2</v>
      </c>
      <c r="I788" s="26">
        <f>F788-G788-H788</f>
        <v>9.9063999999999997</v>
      </c>
      <c r="J788" s="319">
        <v>399.33</v>
      </c>
      <c r="K788" s="26">
        <v>8.4830000000000005</v>
      </c>
      <c r="L788" s="319">
        <v>341.96</v>
      </c>
      <c r="M788" s="311">
        <f>K788/L788</f>
        <v>2.4806994970171952E-2</v>
      </c>
      <c r="N788" s="312">
        <v>50.14</v>
      </c>
      <c r="O788" s="27">
        <f>M788*N788</f>
        <v>1.2438227278044216</v>
      </c>
      <c r="P788" s="313">
        <f>M788*60*1000</f>
        <v>1488.4196982103172</v>
      </c>
      <c r="Q788" s="314">
        <f>P788*N788/1000</f>
        <v>74.629363668265299</v>
      </c>
    </row>
    <row r="789" spans="1:17" ht="12.75" customHeight="1">
      <c r="A789" s="379"/>
      <c r="B789" s="368" t="s">
        <v>604</v>
      </c>
      <c r="C789" s="35" t="s">
        <v>595</v>
      </c>
      <c r="D789" s="21">
        <v>8</v>
      </c>
      <c r="E789" s="21">
        <v>1953</v>
      </c>
      <c r="F789" s="26">
        <v>8.3849999999999998</v>
      </c>
      <c r="G789" s="26">
        <v>0.95699999999999996</v>
      </c>
      <c r="H789" s="26">
        <v>0.06</v>
      </c>
      <c r="I789" s="26">
        <f>F789-G789-H789</f>
        <v>7.3680000000000003</v>
      </c>
      <c r="J789" s="319">
        <v>273.27999999999997</v>
      </c>
      <c r="K789" s="26">
        <v>5.0957299999999996</v>
      </c>
      <c r="L789" s="319">
        <v>205.31</v>
      </c>
      <c r="M789" s="311">
        <f>K789/L789</f>
        <v>2.4819687302128485E-2</v>
      </c>
      <c r="N789" s="312">
        <v>50.14</v>
      </c>
      <c r="O789" s="27">
        <f>M789*N789</f>
        <v>1.2444591213287224</v>
      </c>
      <c r="P789" s="313">
        <f>M789*60*1000</f>
        <v>1489.1812381277091</v>
      </c>
      <c r="Q789" s="314">
        <f>P789*N789/1000</f>
        <v>74.667547279723337</v>
      </c>
    </row>
    <row r="790" spans="1:17" ht="12.75" customHeight="1">
      <c r="A790" s="379"/>
      <c r="B790" s="367" t="s">
        <v>507</v>
      </c>
      <c r="C790" s="350" t="s">
        <v>501</v>
      </c>
      <c r="D790" s="351">
        <v>8</v>
      </c>
      <c r="E790" s="351">
        <v>1975</v>
      </c>
      <c r="F790" s="352">
        <f>SUM(G790+H790+I790)</f>
        <v>10</v>
      </c>
      <c r="G790" s="352"/>
      <c r="H790" s="352">
        <v>0</v>
      </c>
      <c r="I790" s="352">
        <v>10</v>
      </c>
      <c r="J790" s="353">
        <v>402.69</v>
      </c>
      <c r="K790" s="352">
        <v>10</v>
      </c>
      <c r="L790" s="353">
        <v>402.69</v>
      </c>
      <c r="M790" s="311">
        <f>K790/L790</f>
        <v>2.4832998087859149E-2</v>
      </c>
      <c r="N790" s="312">
        <v>55.4</v>
      </c>
      <c r="O790" s="27">
        <f>M790*N790</f>
        <v>1.3757480940673967</v>
      </c>
      <c r="P790" s="313">
        <f>M790*60*1000</f>
        <v>1489.9798852715489</v>
      </c>
      <c r="Q790" s="314">
        <f>P790*N790/1000</f>
        <v>82.544885644043816</v>
      </c>
    </row>
    <row r="791" spans="1:17" ht="12.75" customHeight="1">
      <c r="A791" s="379"/>
      <c r="B791" s="367" t="s">
        <v>195</v>
      </c>
      <c r="C791" s="32" t="s">
        <v>185</v>
      </c>
      <c r="D791" s="33">
        <v>28</v>
      </c>
      <c r="E791" s="33">
        <v>1957</v>
      </c>
      <c r="F791" s="34">
        <v>36.36</v>
      </c>
      <c r="G791" s="34">
        <v>0</v>
      </c>
      <c r="H791" s="34">
        <v>0</v>
      </c>
      <c r="I791" s="34">
        <v>36.36</v>
      </c>
      <c r="J791" s="310">
        <v>1461.6</v>
      </c>
      <c r="K791" s="34">
        <v>32.343384236453204</v>
      </c>
      <c r="L791" s="310">
        <v>1300.1400000000001</v>
      </c>
      <c r="M791" s="330">
        <v>2.4876847290640394E-2</v>
      </c>
      <c r="N791" s="331">
        <v>53.845999999999997</v>
      </c>
      <c r="O791" s="34">
        <v>1.3395187192118225</v>
      </c>
      <c r="P791" s="331">
        <v>1492.6108374384237</v>
      </c>
      <c r="Q791" s="332">
        <v>80.371123152709359</v>
      </c>
    </row>
    <row r="792" spans="1:17" ht="12.75" customHeight="1">
      <c r="A792" s="379"/>
      <c r="B792" s="367" t="s">
        <v>627</v>
      </c>
      <c r="C792" s="35" t="s">
        <v>640</v>
      </c>
      <c r="D792" s="21">
        <v>10</v>
      </c>
      <c r="E792" s="21">
        <v>1978</v>
      </c>
      <c r="F792" s="26">
        <v>16</v>
      </c>
      <c r="G792" s="26">
        <v>0.82</v>
      </c>
      <c r="H792" s="26">
        <v>1.52</v>
      </c>
      <c r="I792" s="26">
        <v>13.7</v>
      </c>
      <c r="J792" s="319">
        <v>550</v>
      </c>
      <c r="K792" s="26">
        <v>13.7</v>
      </c>
      <c r="L792" s="319">
        <v>550</v>
      </c>
      <c r="M792" s="311">
        <f t="shared" ref="M792:M816" si="94">K792/L792</f>
        <v>2.4909090909090909E-2</v>
      </c>
      <c r="N792" s="312">
        <v>81.099999999999994</v>
      </c>
      <c r="O792" s="27">
        <f t="shared" ref="O792:O816" si="95">M792*N792</f>
        <v>2.0201272727272723</v>
      </c>
      <c r="P792" s="313">
        <f>M792*60*1000</f>
        <v>1494.5454545454547</v>
      </c>
      <c r="Q792" s="314">
        <f>P792*N792/1000</f>
        <v>121.20763636363637</v>
      </c>
    </row>
    <row r="793" spans="1:17" ht="12.75" customHeight="1">
      <c r="A793" s="379"/>
      <c r="B793" s="367" t="s">
        <v>701</v>
      </c>
      <c r="C793" s="37" t="s">
        <v>696</v>
      </c>
      <c r="D793" s="38">
        <v>5</v>
      </c>
      <c r="E793" s="38" t="s">
        <v>98</v>
      </c>
      <c r="F793" s="39">
        <f>G793+H793+I793</f>
        <v>6.01</v>
      </c>
      <c r="G793" s="39">
        <v>0.4093</v>
      </c>
      <c r="H793" s="39">
        <v>0.8</v>
      </c>
      <c r="I793" s="39">
        <v>4.8007</v>
      </c>
      <c r="J793" s="344">
        <v>192.6</v>
      </c>
      <c r="K793" s="39">
        <f>I793</f>
        <v>4.8007</v>
      </c>
      <c r="L793" s="344">
        <f>J793</f>
        <v>192.6</v>
      </c>
      <c r="M793" s="345">
        <f t="shared" si="94"/>
        <v>2.49257528556594E-2</v>
      </c>
      <c r="N793" s="346">
        <v>48.2</v>
      </c>
      <c r="O793" s="40">
        <f t="shared" si="95"/>
        <v>1.2014212876427832</v>
      </c>
      <c r="P793" s="347">
        <f>M793*60*1000</f>
        <v>1495.5451713395639</v>
      </c>
      <c r="Q793" s="348">
        <f>P793*N793/1000</f>
        <v>72.08527725856699</v>
      </c>
    </row>
    <row r="794" spans="1:17" ht="12.75" customHeight="1">
      <c r="A794" s="379"/>
      <c r="B794" s="368" t="s">
        <v>476</v>
      </c>
      <c r="C794" s="35" t="s">
        <v>466</v>
      </c>
      <c r="D794" s="21">
        <v>8</v>
      </c>
      <c r="E794" s="21">
        <v>1959</v>
      </c>
      <c r="F794" s="26"/>
      <c r="G794" s="26">
        <v>0.36899999999999999</v>
      </c>
      <c r="H794" s="26">
        <v>1.28</v>
      </c>
      <c r="I794" s="26">
        <v>9.0570000000000004</v>
      </c>
      <c r="J794" s="319">
        <v>363.07</v>
      </c>
      <c r="K794" s="26">
        <f>I794</f>
        <v>9.0570000000000004</v>
      </c>
      <c r="L794" s="319">
        <f>J794</f>
        <v>363.07</v>
      </c>
      <c r="M794" s="311">
        <f t="shared" si="94"/>
        <v>2.4945602776324127E-2</v>
      </c>
      <c r="N794" s="312">
        <v>57.116</v>
      </c>
      <c r="O794" s="27">
        <f t="shared" si="95"/>
        <v>1.4247930481725288</v>
      </c>
      <c r="P794" s="313">
        <f>M794*60*1000</f>
        <v>1496.7361665794476</v>
      </c>
      <c r="Q794" s="314">
        <f>P794*N794/1000</f>
        <v>85.487582890351732</v>
      </c>
    </row>
    <row r="795" spans="1:17" ht="12.75" customHeight="1">
      <c r="A795" s="379"/>
      <c r="B795" s="368" t="s">
        <v>154</v>
      </c>
      <c r="C795" s="35" t="s">
        <v>149</v>
      </c>
      <c r="D795" s="21">
        <v>12</v>
      </c>
      <c r="E795" s="21" t="s">
        <v>139</v>
      </c>
      <c r="F795" s="26">
        <v>16.832000000000001</v>
      </c>
      <c r="G795" s="26">
        <v>0</v>
      </c>
      <c r="H795" s="26">
        <v>0</v>
      </c>
      <c r="I795" s="26">
        <v>16.832000000000001</v>
      </c>
      <c r="J795" s="319"/>
      <c r="K795" s="26">
        <v>16.832000000000001</v>
      </c>
      <c r="L795" s="319">
        <v>673.93</v>
      </c>
      <c r="M795" s="311">
        <f t="shared" si="94"/>
        <v>2.497588770347069E-2</v>
      </c>
      <c r="N795" s="312">
        <v>61.04</v>
      </c>
      <c r="O795" s="27">
        <f t="shared" si="95"/>
        <v>1.5245281854198509</v>
      </c>
      <c r="P795" s="313">
        <f>M795*60*1000</f>
        <v>1498.5532622082414</v>
      </c>
      <c r="Q795" s="314">
        <f>P795*N795/1000</f>
        <v>91.471691125191043</v>
      </c>
    </row>
    <row r="796" spans="1:17" ht="12.75" customHeight="1">
      <c r="A796" s="379"/>
      <c r="B796" s="367" t="s">
        <v>266</v>
      </c>
      <c r="C796" s="32" t="s">
        <v>256</v>
      </c>
      <c r="D796" s="33">
        <v>10</v>
      </c>
      <c r="E796" s="33">
        <v>1973</v>
      </c>
      <c r="F796" s="34">
        <f>SUM(G796:I796)</f>
        <v>20.123000000000001</v>
      </c>
      <c r="G796" s="34">
        <v>0</v>
      </c>
      <c r="H796" s="34">
        <v>0</v>
      </c>
      <c r="I796" s="34">
        <v>20.123000000000001</v>
      </c>
      <c r="J796" s="310">
        <v>804.68</v>
      </c>
      <c r="K796" s="34">
        <v>20.123000000000001</v>
      </c>
      <c r="L796" s="310">
        <v>804.68</v>
      </c>
      <c r="M796" s="330">
        <f t="shared" si="94"/>
        <v>2.5007456380175975E-2</v>
      </c>
      <c r="N796" s="331">
        <v>73.599999999999994</v>
      </c>
      <c r="O796" s="34">
        <f t="shared" si="95"/>
        <v>1.8405487895809516</v>
      </c>
      <c r="P796" s="331">
        <f>M796*60*1000</f>
        <v>1500.4473828105583</v>
      </c>
      <c r="Q796" s="332">
        <f>P796*N796/1000</f>
        <v>110.43292737485709</v>
      </c>
    </row>
    <row r="797" spans="1:17" ht="12.75" customHeight="1">
      <c r="A797" s="379"/>
      <c r="B797" s="367" t="s">
        <v>435</v>
      </c>
      <c r="C797" s="32" t="s">
        <v>430</v>
      </c>
      <c r="D797" s="33">
        <v>24</v>
      </c>
      <c r="E797" s="33">
        <v>1960</v>
      </c>
      <c r="F797" s="34">
        <v>22.91</v>
      </c>
      <c r="G797" s="34"/>
      <c r="H797" s="34"/>
      <c r="I797" s="34">
        <v>22.91</v>
      </c>
      <c r="J797" s="310">
        <v>914.41</v>
      </c>
      <c r="K797" s="34">
        <v>22.91</v>
      </c>
      <c r="L797" s="310">
        <v>914.41</v>
      </c>
      <c r="M797" s="330">
        <f t="shared" si="94"/>
        <v>2.5054406666593761E-2</v>
      </c>
      <c r="N797" s="331">
        <v>61.366999999999997</v>
      </c>
      <c r="O797" s="34">
        <f t="shared" si="95"/>
        <v>1.5375137739088593</v>
      </c>
      <c r="P797" s="331">
        <f>M797*1000*60</f>
        <v>1503.2643999956256</v>
      </c>
      <c r="Q797" s="332">
        <f>O797*60</f>
        <v>92.250826434531561</v>
      </c>
    </row>
    <row r="798" spans="1:17" ht="12.75" customHeight="1">
      <c r="A798" s="379"/>
      <c r="B798" s="368" t="s">
        <v>476</v>
      </c>
      <c r="C798" s="35" t="s">
        <v>467</v>
      </c>
      <c r="D798" s="21">
        <v>44</v>
      </c>
      <c r="E798" s="21">
        <v>1980</v>
      </c>
      <c r="F798" s="26"/>
      <c r="G798" s="26">
        <v>2.899</v>
      </c>
      <c r="H798" s="26">
        <v>4.8639999999999999</v>
      </c>
      <c r="I798" s="26">
        <v>45.073999999999998</v>
      </c>
      <c r="J798" s="319">
        <v>1797.46</v>
      </c>
      <c r="K798" s="26">
        <f t="shared" ref="K798:L800" si="96">I798</f>
        <v>45.073999999999998</v>
      </c>
      <c r="L798" s="319">
        <f t="shared" si="96"/>
        <v>1797.46</v>
      </c>
      <c r="M798" s="311">
        <f t="shared" si="94"/>
        <v>2.5076496834421903E-2</v>
      </c>
      <c r="N798" s="312">
        <v>57.116</v>
      </c>
      <c r="O798" s="27">
        <f t="shared" si="95"/>
        <v>1.4322691931948415</v>
      </c>
      <c r="P798" s="313">
        <f t="shared" ref="P798:P816" si="97">M798*60*1000</f>
        <v>1504.5898100653142</v>
      </c>
      <c r="Q798" s="314">
        <f t="shared" ref="Q798:Q816" si="98">P798*N798/1000</f>
        <v>85.936151591690489</v>
      </c>
    </row>
    <row r="799" spans="1:17" ht="12.75" customHeight="1">
      <c r="A799" s="379"/>
      <c r="B799" s="367" t="s">
        <v>236</v>
      </c>
      <c r="C799" s="35" t="s">
        <v>232</v>
      </c>
      <c r="D799" s="21">
        <v>18</v>
      </c>
      <c r="E799" s="21">
        <v>1958</v>
      </c>
      <c r="F799" s="26">
        <v>29.684000000000001</v>
      </c>
      <c r="G799" s="26">
        <v>2.7675999999999998</v>
      </c>
      <c r="H799" s="26">
        <v>1.77</v>
      </c>
      <c r="I799" s="26">
        <f>F799-G799-H799</f>
        <v>25.146400000000003</v>
      </c>
      <c r="J799" s="319">
        <v>1002.78</v>
      </c>
      <c r="K799" s="26">
        <f t="shared" si="96"/>
        <v>25.146400000000003</v>
      </c>
      <c r="L799" s="319">
        <f t="shared" si="96"/>
        <v>1002.78</v>
      </c>
      <c r="M799" s="311">
        <f t="shared" si="94"/>
        <v>2.5076686810666351E-2</v>
      </c>
      <c r="N799" s="312">
        <v>56.4</v>
      </c>
      <c r="O799" s="27">
        <f t="shared" si="95"/>
        <v>1.4143251361215821</v>
      </c>
      <c r="P799" s="313">
        <f t="shared" si="97"/>
        <v>1504.6012086399812</v>
      </c>
      <c r="Q799" s="314">
        <f t="shared" si="98"/>
        <v>84.859508167294948</v>
      </c>
    </row>
    <row r="800" spans="1:17" ht="12.75" customHeight="1">
      <c r="A800" s="379"/>
      <c r="B800" s="368" t="s">
        <v>476</v>
      </c>
      <c r="C800" s="35" t="s">
        <v>468</v>
      </c>
      <c r="D800" s="21">
        <v>142</v>
      </c>
      <c r="E800" s="21">
        <v>1982</v>
      </c>
      <c r="F800" s="26"/>
      <c r="G800" s="26">
        <v>2.4700000000000002</v>
      </c>
      <c r="H800" s="26">
        <v>1.06</v>
      </c>
      <c r="I800" s="26">
        <v>84.123000000000005</v>
      </c>
      <c r="J800" s="319">
        <v>3341.04</v>
      </c>
      <c r="K800" s="26">
        <f t="shared" si="96"/>
        <v>84.123000000000005</v>
      </c>
      <c r="L800" s="319">
        <f t="shared" si="96"/>
        <v>3341.04</v>
      </c>
      <c r="M800" s="311">
        <f t="shared" si="94"/>
        <v>2.517868687594282E-2</v>
      </c>
      <c r="N800" s="312">
        <v>57.116</v>
      </c>
      <c r="O800" s="27">
        <f t="shared" si="95"/>
        <v>1.4381058796063502</v>
      </c>
      <c r="P800" s="313">
        <f t="shared" si="97"/>
        <v>1510.7212125565693</v>
      </c>
      <c r="Q800" s="314">
        <f t="shared" si="98"/>
        <v>86.286352776381008</v>
      </c>
    </row>
    <row r="801" spans="1:17" ht="12.75" customHeight="1">
      <c r="A801" s="379"/>
      <c r="B801" s="367" t="s">
        <v>627</v>
      </c>
      <c r="C801" s="35" t="s">
        <v>641</v>
      </c>
      <c r="D801" s="21">
        <v>20</v>
      </c>
      <c r="E801" s="21">
        <v>1971</v>
      </c>
      <c r="F801" s="26">
        <v>29.89</v>
      </c>
      <c r="G801" s="26">
        <v>2.36</v>
      </c>
      <c r="H801" s="26">
        <v>3.2</v>
      </c>
      <c r="I801" s="26">
        <v>24.33</v>
      </c>
      <c r="J801" s="319">
        <v>965.39</v>
      </c>
      <c r="K801" s="26">
        <v>24.327000000000002</v>
      </c>
      <c r="L801" s="319">
        <v>965.39</v>
      </c>
      <c r="M801" s="311">
        <f t="shared" si="94"/>
        <v>2.5199142315540872E-2</v>
      </c>
      <c r="N801" s="312">
        <v>81.099999999999994</v>
      </c>
      <c r="O801" s="27">
        <f t="shared" si="95"/>
        <v>2.0436504417903647</v>
      </c>
      <c r="P801" s="313">
        <f t="shared" si="97"/>
        <v>1511.9485389324523</v>
      </c>
      <c r="Q801" s="314">
        <f t="shared" si="98"/>
        <v>122.61902650742188</v>
      </c>
    </row>
    <row r="802" spans="1:17" ht="12.75" customHeight="1">
      <c r="A802" s="379"/>
      <c r="B802" s="368" t="s">
        <v>476</v>
      </c>
      <c r="C802" s="35" t="s">
        <v>469</v>
      </c>
      <c r="D802" s="21">
        <v>12</v>
      </c>
      <c r="E802" s="21">
        <v>1956</v>
      </c>
      <c r="F802" s="26"/>
      <c r="G802" s="26">
        <v>0.47399999999999998</v>
      </c>
      <c r="H802" s="26">
        <v>0.12</v>
      </c>
      <c r="I802" s="26">
        <v>14.391999999999999</v>
      </c>
      <c r="J802" s="319">
        <v>569.76</v>
      </c>
      <c r="K802" s="26">
        <f>I802</f>
        <v>14.391999999999999</v>
      </c>
      <c r="L802" s="319">
        <f>J802</f>
        <v>569.76</v>
      </c>
      <c r="M802" s="311">
        <f t="shared" si="94"/>
        <v>2.5259758494804829E-2</v>
      </c>
      <c r="N802" s="312">
        <v>57.116</v>
      </c>
      <c r="O802" s="27">
        <f t="shared" si="95"/>
        <v>1.4427363661892727</v>
      </c>
      <c r="P802" s="313">
        <f t="shared" si="97"/>
        <v>1515.5855096882897</v>
      </c>
      <c r="Q802" s="314">
        <f t="shared" si="98"/>
        <v>86.564181971356348</v>
      </c>
    </row>
    <row r="803" spans="1:17" ht="12.75" customHeight="1">
      <c r="A803" s="379"/>
      <c r="B803" s="368" t="s">
        <v>739</v>
      </c>
      <c r="C803" s="35" t="s">
        <v>734</v>
      </c>
      <c r="D803" s="21">
        <v>12</v>
      </c>
      <c r="E803" s="21"/>
      <c r="F803" s="26">
        <f>SUM(G803+H803+I803)</f>
        <v>15.8</v>
      </c>
      <c r="G803" s="26">
        <v>0.56100000000000005</v>
      </c>
      <c r="H803" s="26">
        <v>1.92</v>
      </c>
      <c r="I803" s="26">
        <v>13.319000000000001</v>
      </c>
      <c r="J803" s="319">
        <v>527.23</v>
      </c>
      <c r="K803" s="26">
        <v>13.319000000000001</v>
      </c>
      <c r="L803" s="319">
        <v>527.23</v>
      </c>
      <c r="M803" s="311">
        <f t="shared" si="94"/>
        <v>2.526221952468562E-2</v>
      </c>
      <c r="N803" s="312">
        <v>51.45</v>
      </c>
      <c r="O803" s="27">
        <f t="shared" si="95"/>
        <v>1.2997411945450752</v>
      </c>
      <c r="P803" s="313">
        <f t="shared" si="97"/>
        <v>1515.7331714811373</v>
      </c>
      <c r="Q803" s="314">
        <f t="shared" si="98"/>
        <v>77.984471672704515</v>
      </c>
    </row>
    <row r="804" spans="1:17" ht="12.75" customHeight="1">
      <c r="A804" s="379"/>
      <c r="B804" s="368" t="s">
        <v>154</v>
      </c>
      <c r="C804" s="35" t="s">
        <v>148</v>
      </c>
      <c r="D804" s="21">
        <v>8</v>
      </c>
      <c r="E804" s="21" t="s">
        <v>139</v>
      </c>
      <c r="F804" s="26">
        <v>8.6709999999999994</v>
      </c>
      <c r="G804" s="26">
        <v>0</v>
      </c>
      <c r="H804" s="26">
        <v>0</v>
      </c>
      <c r="I804" s="26">
        <v>8.6709999999999994</v>
      </c>
      <c r="J804" s="319"/>
      <c r="K804" s="26">
        <v>8.6709999999999994</v>
      </c>
      <c r="L804" s="319">
        <v>342.1</v>
      </c>
      <c r="M804" s="311">
        <f t="shared" si="94"/>
        <v>2.534638994446068E-2</v>
      </c>
      <c r="N804" s="312">
        <v>61.04</v>
      </c>
      <c r="O804" s="27">
        <f t="shared" si="95"/>
        <v>1.5471436422098799</v>
      </c>
      <c r="P804" s="313">
        <f t="shared" si="97"/>
        <v>1520.7833966676408</v>
      </c>
      <c r="Q804" s="314">
        <f t="shared" si="98"/>
        <v>92.828618532592799</v>
      </c>
    </row>
    <row r="805" spans="1:17" ht="12.75" customHeight="1">
      <c r="A805" s="379"/>
      <c r="B805" s="368" t="s">
        <v>739</v>
      </c>
      <c r="C805" s="35" t="s">
        <v>733</v>
      </c>
      <c r="D805" s="21">
        <v>8</v>
      </c>
      <c r="E805" s="21">
        <v>1960</v>
      </c>
      <c r="F805" s="26">
        <f>SUM(G805+H805+I805)</f>
        <v>11.284000000000001</v>
      </c>
      <c r="G805" s="26">
        <v>0.86699999999999999</v>
      </c>
      <c r="H805" s="26">
        <v>1.28</v>
      </c>
      <c r="I805" s="26">
        <v>9.1370000000000005</v>
      </c>
      <c r="J805" s="319">
        <v>358.27</v>
      </c>
      <c r="K805" s="26">
        <v>8.07</v>
      </c>
      <c r="L805" s="319">
        <v>316.48</v>
      </c>
      <c r="M805" s="311">
        <f t="shared" si="94"/>
        <v>2.5499241658240645E-2</v>
      </c>
      <c r="N805" s="312">
        <v>51.45</v>
      </c>
      <c r="O805" s="27">
        <f t="shared" si="95"/>
        <v>1.3119359833164812</v>
      </c>
      <c r="P805" s="313">
        <f t="shared" si="97"/>
        <v>1529.9544994944388</v>
      </c>
      <c r="Q805" s="314">
        <f t="shared" si="98"/>
        <v>78.716158998988874</v>
      </c>
    </row>
    <row r="806" spans="1:17" ht="12.75" customHeight="1">
      <c r="A806" s="379"/>
      <c r="B806" s="367" t="s">
        <v>507</v>
      </c>
      <c r="C806" s="350" t="s">
        <v>506</v>
      </c>
      <c r="D806" s="351">
        <v>8</v>
      </c>
      <c r="E806" s="351">
        <v>1962</v>
      </c>
      <c r="F806" s="352">
        <f>SUM(G806+H806+I806)</f>
        <v>11.1</v>
      </c>
      <c r="G806" s="352">
        <v>0.7</v>
      </c>
      <c r="H806" s="352">
        <v>1.3</v>
      </c>
      <c r="I806" s="352">
        <v>9.1</v>
      </c>
      <c r="J806" s="353">
        <v>354.74</v>
      </c>
      <c r="K806" s="352">
        <v>7.8</v>
      </c>
      <c r="L806" s="353">
        <v>305.78699999999998</v>
      </c>
      <c r="M806" s="311">
        <f t="shared" si="94"/>
        <v>2.550795161337794E-2</v>
      </c>
      <c r="N806" s="312">
        <v>55.4</v>
      </c>
      <c r="O806" s="27">
        <f t="shared" si="95"/>
        <v>1.4131405193811377</v>
      </c>
      <c r="P806" s="313">
        <f t="shared" si="97"/>
        <v>1530.4770968026764</v>
      </c>
      <c r="Q806" s="314">
        <f t="shared" si="98"/>
        <v>84.788431162868278</v>
      </c>
    </row>
    <row r="807" spans="1:17" ht="12.75" customHeight="1">
      <c r="A807" s="379"/>
      <c r="B807" s="367" t="s">
        <v>627</v>
      </c>
      <c r="C807" s="35" t="s">
        <v>642</v>
      </c>
      <c r="D807" s="21">
        <v>10</v>
      </c>
      <c r="E807" s="21">
        <v>1976</v>
      </c>
      <c r="F807" s="26">
        <v>7.9359999999999999</v>
      </c>
      <c r="G807" s="26">
        <v>0.98</v>
      </c>
      <c r="H807" s="26">
        <v>0.09</v>
      </c>
      <c r="I807" s="26">
        <v>6.86</v>
      </c>
      <c r="J807" s="319">
        <v>268.02</v>
      </c>
      <c r="K807" s="26">
        <v>6.86</v>
      </c>
      <c r="L807" s="319">
        <v>268.02</v>
      </c>
      <c r="M807" s="311">
        <f t="shared" si="94"/>
        <v>2.5595104842922173E-2</v>
      </c>
      <c r="N807" s="312">
        <v>81.099999999999994</v>
      </c>
      <c r="O807" s="27">
        <f t="shared" si="95"/>
        <v>2.0757630027609881</v>
      </c>
      <c r="P807" s="313">
        <f t="shared" si="97"/>
        <v>1535.7062905753305</v>
      </c>
      <c r="Q807" s="314">
        <f t="shared" si="98"/>
        <v>124.54578016565929</v>
      </c>
    </row>
    <row r="808" spans="1:17" ht="12.75" customHeight="1">
      <c r="A808" s="379"/>
      <c r="B808" s="368" t="s">
        <v>96</v>
      </c>
      <c r="C808" s="35" t="s">
        <v>95</v>
      </c>
      <c r="D808" s="21">
        <v>8</v>
      </c>
      <c r="E808" s="21">
        <v>1992</v>
      </c>
      <c r="F808" s="26">
        <v>10.704000000000001</v>
      </c>
      <c r="G808" s="26">
        <v>0.622</v>
      </c>
      <c r="H808" s="26">
        <v>0.08</v>
      </c>
      <c r="I808" s="26">
        <v>10.002000000000001</v>
      </c>
      <c r="J808" s="319">
        <v>390.46</v>
      </c>
      <c r="K808" s="26">
        <v>10.002000000000001</v>
      </c>
      <c r="L808" s="319">
        <v>390.46</v>
      </c>
      <c r="M808" s="311">
        <f t="shared" si="94"/>
        <v>2.5615940173129133E-2</v>
      </c>
      <c r="N808" s="312">
        <v>63.1</v>
      </c>
      <c r="O808" s="27">
        <f t="shared" si="95"/>
        <v>1.6163658249244484</v>
      </c>
      <c r="P808" s="313">
        <f t="shared" si="97"/>
        <v>1536.9564103877481</v>
      </c>
      <c r="Q808" s="314">
        <f t="shared" si="98"/>
        <v>96.981949495466907</v>
      </c>
    </row>
    <row r="809" spans="1:17" ht="12.75" customHeight="1">
      <c r="A809" s="379"/>
      <c r="B809" s="368" t="s">
        <v>604</v>
      </c>
      <c r="C809" s="35" t="s">
        <v>596</v>
      </c>
      <c r="D809" s="21">
        <v>6</v>
      </c>
      <c r="E809" s="21">
        <v>1959</v>
      </c>
      <c r="F809" s="26">
        <v>5.38</v>
      </c>
      <c r="G809" s="26">
        <v>0.31900000000000001</v>
      </c>
      <c r="H809" s="26">
        <v>0.06</v>
      </c>
      <c r="I809" s="26">
        <f>F809-G809-H809</f>
        <v>5.0010000000000003</v>
      </c>
      <c r="J809" s="319">
        <v>225.56</v>
      </c>
      <c r="K809" s="26">
        <v>3.8687499999999999</v>
      </c>
      <c r="L809" s="319">
        <v>149.31</v>
      </c>
      <c r="M809" s="311">
        <f t="shared" si="94"/>
        <v>2.5910856607059139E-2</v>
      </c>
      <c r="N809" s="312">
        <v>50.14</v>
      </c>
      <c r="O809" s="27">
        <f t="shared" si="95"/>
        <v>1.2991703502779453</v>
      </c>
      <c r="P809" s="313">
        <f t="shared" si="97"/>
        <v>1554.6513964235482</v>
      </c>
      <c r="Q809" s="314">
        <f t="shared" si="98"/>
        <v>77.950221016676707</v>
      </c>
    </row>
    <row r="810" spans="1:17" ht="12.75" customHeight="1">
      <c r="A810" s="379"/>
      <c r="B810" s="367" t="s">
        <v>541</v>
      </c>
      <c r="C810" s="35" t="s">
        <v>524</v>
      </c>
      <c r="D810" s="21">
        <v>12</v>
      </c>
      <c r="E810" s="21">
        <v>1965</v>
      </c>
      <c r="F810" s="26">
        <v>14.909000000000001</v>
      </c>
      <c r="G810" s="26">
        <v>0.96299999999999997</v>
      </c>
      <c r="H810" s="26">
        <v>0.192</v>
      </c>
      <c r="I810" s="26">
        <v>13.754</v>
      </c>
      <c r="J810" s="319">
        <v>529.58000000000004</v>
      </c>
      <c r="K810" s="26">
        <v>12.465</v>
      </c>
      <c r="L810" s="319">
        <v>479.98</v>
      </c>
      <c r="M810" s="311">
        <f t="shared" si="94"/>
        <v>2.5969832076336512E-2</v>
      </c>
      <c r="N810" s="312">
        <v>70.741</v>
      </c>
      <c r="O810" s="27">
        <f t="shared" si="95"/>
        <v>1.8371318909121213</v>
      </c>
      <c r="P810" s="313">
        <f t="shared" si="97"/>
        <v>1558.1899245801906</v>
      </c>
      <c r="Q810" s="314">
        <f t="shared" si="98"/>
        <v>110.22791345472726</v>
      </c>
    </row>
    <row r="811" spans="1:17" ht="12.75" customHeight="1">
      <c r="A811" s="379"/>
      <c r="B811" s="368" t="s">
        <v>137</v>
      </c>
      <c r="C811" s="35" t="s">
        <v>135</v>
      </c>
      <c r="D811" s="21">
        <v>50</v>
      </c>
      <c r="E811" s="21">
        <v>1981</v>
      </c>
      <c r="F811" s="26">
        <f>G811+H811+I811</f>
        <v>44.84</v>
      </c>
      <c r="G811" s="26">
        <v>0</v>
      </c>
      <c r="H811" s="26">
        <v>0</v>
      </c>
      <c r="I811" s="26">
        <v>44.84</v>
      </c>
      <c r="J811" s="319">
        <v>1718.54</v>
      </c>
      <c r="K811" s="26">
        <v>44.84</v>
      </c>
      <c r="L811" s="319">
        <v>1718.54</v>
      </c>
      <c r="M811" s="311">
        <f t="shared" si="94"/>
        <v>2.6091915230369966E-2</v>
      </c>
      <c r="N811" s="312">
        <v>53.192</v>
      </c>
      <c r="O811" s="27">
        <f t="shared" si="95"/>
        <v>1.3878811549338392</v>
      </c>
      <c r="P811" s="313">
        <f t="shared" si="97"/>
        <v>1565.514913822198</v>
      </c>
      <c r="Q811" s="314">
        <f t="shared" si="98"/>
        <v>83.272869296030365</v>
      </c>
    </row>
    <row r="812" spans="1:17" ht="12.75" customHeight="1">
      <c r="A812" s="379"/>
      <c r="B812" s="367" t="s">
        <v>541</v>
      </c>
      <c r="C812" s="35" t="s">
        <v>523</v>
      </c>
      <c r="D812" s="21">
        <v>6</v>
      </c>
      <c r="E812" s="21">
        <v>1972</v>
      </c>
      <c r="F812" s="26">
        <v>5.1740000000000004</v>
      </c>
      <c r="G812" s="26">
        <v>0.68</v>
      </c>
      <c r="H812" s="26">
        <v>0.08</v>
      </c>
      <c r="I812" s="26">
        <v>4.4139999999999997</v>
      </c>
      <c r="J812" s="319">
        <v>395.27</v>
      </c>
      <c r="K812" s="26">
        <v>4.149</v>
      </c>
      <c r="L812" s="319">
        <v>158.16</v>
      </c>
      <c r="M812" s="311">
        <f t="shared" si="94"/>
        <v>2.6232928679817906E-2</v>
      </c>
      <c r="N812" s="312">
        <v>70.741</v>
      </c>
      <c r="O812" s="27">
        <f t="shared" si="95"/>
        <v>1.8557436077389984</v>
      </c>
      <c r="P812" s="313">
        <f t="shared" si="97"/>
        <v>1573.9757207890743</v>
      </c>
      <c r="Q812" s="314">
        <f t="shared" si="98"/>
        <v>111.34461646433991</v>
      </c>
    </row>
    <row r="813" spans="1:17" ht="12.75" customHeight="1">
      <c r="A813" s="379"/>
      <c r="B813" s="367" t="s">
        <v>701</v>
      </c>
      <c r="C813" s="37" t="s">
        <v>698</v>
      </c>
      <c r="D813" s="38">
        <v>6</v>
      </c>
      <c r="E813" s="38" t="s">
        <v>98</v>
      </c>
      <c r="F813" s="39">
        <f>G813+H813+I813</f>
        <v>6.25</v>
      </c>
      <c r="G813" s="39">
        <v>0.21829999999999999</v>
      </c>
      <c r="H813" s="39">
        <v>0</v>
      </c>
      <c r="I813" s="39">
        <v>6.0316999999999998</v>
      </c>
      <c r="J813" s="344">
        <v>229.69</v>
      </c>
      <c r="K813" s="39">
        <f t="shared" ref="K813:L815" si="99">I813</f>
        <v>6.0316999999999998</v>
      </c>
      <c r="L813" s="344">
        <f t="shared" si="99"/>
        <v>229.69</v>
      </c>
      <c r="M813" s="345">
        <f t="shared" si="94"/>
        <v>2.6260176759980842E-2</v>
      </c>
      <c r="N813" s="346">
        <v>48.2</v>
      </c>
      <c r="O813" s="40">
        <f t="shared" si="95"/>
        <v>1.2657405198310767</v>
      </c>
      <c r="P813" s="347">
        <f t="shared" si="97"/>
        <v>1575.6106055988505</v>
      </c>
      <c r="Q813" s="348">
        <f t="shared" si="98"/>
        <v>75.944431189864602</v>
      </c>
    </row>
    <row r="814" spans="1:17" ht="12.75" customHeight="1">
      <c r="A814" s="379"/>
      <c r="B814" s="368" t="s">
        <v>476</v>
      </c>
      <c r="C814" s="35" t="s">
        <v>470</v>
      </c>
      <c r="D814" s="21">
        <v>6</v>
      </c>
      <c r="E814" s="21">
        <v>1936</v>
      </c>
      <c r="F814" s="26"/>
      <c r="G814" s="26">
        <v>0.89600000000000002</v>
      </c>
      <c r="H814" s="26">
        <v>0.06</v>
      </c>
      <c r="I814" s="26">
        <v>7.0119999999999996</v>
      </c>
      <c r="J814" s="319">
        <v>266.57</v>
      </c>
      <c r="K814" s="26">
        <f t="shared" si="99"/>
        <v>7.0119999999999996</v>
      </c>
      <c r="L814" s="319">
        <f t="shared" si="99"/>
        <v>266.57</v>
      </c>
      <c r="M814" s="311">
        <f t="shared" si="94"/>
        <v>2.6304535394080352E-2</v>
      </c>
      <c r="N814" s="312">
        <v>57.116</v>
      </c>
      <c r="O814" s="27">
        <f t="shared" si="95"/>
        <v>1.5024098435682933</v>
      </c>
      <c r="P814" s="313">
        <f t="shared" si="97"/>
        <v>1578.2721236448212</v>
      </c>
      <c r="Q814" s="314">
        <f t="shared" si="98"/>
        <v>90.144590614097609</v>
      </c>
    </row>
    <row r="815" spans="1:17" ht="12.75" customHeight="1">
      <c r="A815" s="379"/>
      <c r="B815" s="368" t="s">
        <v>476</v>
      </c>
      <c r="C815" s="35" t="s">
        <v>471</v>
      </c>
      <c r="D815" s="21">
        <v>8</v>
      </c>
      <c r="E815" s="21">
        <v>1961</v>
      </c>
      <c r="F815" s="26"/>
      <c r="G815" s="26">
        <v>0.42199999999999999</v>
      </c>
      <c r="H815" s="26">
        <v>0.91900000000000004</v>
      </c>
      <c r="I815" s="26">
        <v>8.3390000000000004</v>
      </c>
      <c r="J815" s="319">
        <v>316.22000000000003</v>
      </c>
      <c r="K815" s="26">
        <f t="shared" si="99"/>
        <v>8.3390000000000004</v>
      </c>
      <c r="L815" s="319">
        <f t="shared" si="99"/>
        <v>316.22000000000003</v>
      </c>
      <c r="M815" s="311">
        <f t="shared" si="94"/>
        <v>2.6370881032192775E-2</v>
      </c>
      <c r="N815" s="312">
        <v>57.116</v>
      </c>
      <c r="O815" s="27">
        <f t="shared" si="95"/>
        <v>1.5061992410347225</v>
      </c>
      <c r="P815" s="313">
        <f t="shared" si="97"/>
        <v>1582.2528619315665</v>
      </c>
      <c r="Q815" s="314">
        <f t="shared" si="98"/>
        <v>90.371954462083352</v>
      </c>
    </row>
    <row r="816" spans="1:17" ht="12.75" customHeight="1">
      <c r="A816" s="379"/>
      <c r="B816" s="367" t="s">
        <v>541</v>
      </c>
      <c r="C816" s="35" t="s">
        <v>540</v>
      </c>
      <c r="D816" s="21">
        <v>40</v>
      </c>
      <c r="E816" s="21">
        <v>1980</v>
      </c>
      <c r="F816" s="26">
        <v>58.545999999999999</v>
      </c>
      <c r="G816" s="26">
        <v>3.6419999999999999</v>
      </c>
      <c r="H816" s="26">
        <v>6.24</v>
      </c>
      <c r="I816" s="26">
        <v>48.664000000000001</v>
      </c>
      <c r="J816" s="319">
        <v>1888.23</v>
      </c>
      <c r="K816" s="354">
        <v>48.41</v>
      </c>
      <c r="L816" s="319">
        <v>1833.49</v>
      </c>
      <c r="M816" s="311">
        <f t="shared" si="94"/>
        <v>2.6403198272147651E-2</v>
      </c>
      <c r="N816" s="312">
        <v>70.739999999999995</v>
      </c>
      <c r="O816" s="27">
        <f t="shared" si="95"/>
        <v>1.8677622457717247</v>
      </c>
      <c r="P816" s="313">
        <f t="shared" si="97"/>
        <v>1584.191896328859</v>
      </c>
      <c r="Q816" s="314">
        <f t="shared" si="98"/>
        <v>112.06573474630348</v>
      </c>
    </row>
    <row r="817" spans="1:17" ht="12.75" customHeight="1">
      <c r="A817" s="379"/>
      <c r="B817" s="367" t="s">
        <v>958</v>
      </c>
      <c r="C817" s="44" t="s">
        <v>955</v>
      </c>
      <c r="D817" s="45">
        <v>45</v>
      </c>
      <c r="E817" s="45">
        <v>1973</v>
      </c>
      <c r="F817" s="43">
        <v>31.152999999999999</v>
      </c>
      <c r="G817" s="43">
        <v>0</v>
      </c>
      <c r="H817" s="43">
        <v>0</v>
      </c>
      <c r="I817" s="43">
        <v>31.152998</v>
      </c>
      <c r="J817" s="333">
        <v>1179.28</v>
      </c>
      <c r="K817" s="43">
        <v>31.152998</v>
      </c>
      <c r="L817" s="333">
        <v>1179.28</v>
      </c>
      <c r="M817" s="334">
        <v>2.6416964588562512E-2</v>
      </c>
      <c r="N817" s="335">
        <v>61.040000000000006</v>
      </c>
      <c r="O817" s="43">
        <v>1.6124915184858559</v>
      </c>
      <c r="P817" s="335">
        <v>1585.0178753137507</v>
      </c>
      <c r="Q817" s="336">
        <v>96.74949110915135</v>
      </c>
    </row>
    <row r="818" spans="1:17" ht="12.75" customHeight="1">
      <c r="A818" s="379"/>
      <c r="B818" s="367" t="s">
        <v>195</v>
      </c>
      <c r="C818" s="32" t="s">
        <v>191</v>
      </c>
      <c r="D818" s="33">
        <v>20</v>
      </c>
      <c r="E818" s="33">
        <v>1959</v>
      </c>
      <c r="F818" s="34">
        <v>29.25</v>
      </c>
      <c r="G818" s="34">
        <v>3.21</v>
      </c>
      <c r="H818" s="34">
        <v>0</v>
      </c>
      <c r="I818" s="34">
        <v>26.04</v>
      </c>
      <c r="J818" s="310">
        <v>985.37</v>
      </c>
      <c r="K818" s="34">
        <v>26.04</v>
      </c>
      <c r="L818" s="310">
        <v>985.37</v>
      </c>
      <c r="M818" s="330">
        <v>2.6426621472137368E-2</v>
      </c>
      <c r="N818" s="331">
        <v>53.845999999999997</v>
      </c>
      <c r="O818" s="34">
        <v>1.4229678597887085</v>
      </c>
      <c r="P818" s="331">
        <v>1585.597288328242</v>
      </c>
      <c r="Q818" s="332">
        <v>85.378071587322509</v>
      </c>
    </row>
    <row r="819" spans="1:17" ht="12.75" customHeight="1">
      <c r="A819" s="379"/>
      <c r="B819" s="367" t="s">
        <v>701</v>
      </c>
      <c r="C819" s="37" t="s">
        <v>697</v>
      </c>
      <c r="D819" s="38">
        <v>17</v>
      </c>
      <c r="E819" s="38" t="s">
        <v>98</v>
      </c>
      <c r="F819" s="39">
        <f>G819+H819+I819</f>
        <v>21.5</v>
      </c>
      <c r="G819" s="39">
        <v>0.81869999999999998</v>
      </c>
      <c r="H819" s="39">
        <v>0</v>
      </c>
      <c r="I819" s="39">
        <v>20.6813</v>
      </c>
      <c r="J819" s="344">
        <v>781.98</v>
      </c>
      <c r="K819" s="39">
        <f>I819</f>
        <v>20.6813</v>
      </c>
      <c r="L819" s="344">
        <f>J819</f>
        <v>781.98</v>
      </c>
      <c r="M819" s="345">
        <f t="shared" ref="M819:M828" si="100">K819/L819</f>
        <v>2.6447351594669939E-2</v>
      </c>
      <c r="N819" s="346">
        <v>48.2</v>
      </c>
      <c r="O819" s="40">
        <f t="shared" ref="O819:O828" si="101">M819*N819</f>
        <v>1.2747623468630911</v>
      </c>
      <c r="P819" s="347">
        <f t="shared" ref="P819:P825" si="102">M819*60*1000</f>
        <v>1586.8410956801963</v>
      </c>
      <c r="Q819" s="348">
        <f t="shared" ref="Q819:Q825" si="103">P819*N819/1000</f>
        <v>76.485740811785462</v>
      </c>
    </row>
    <row r="820" spans="1:17" ht="12.75" customHeight="1">
      <c r="A820" s="379"/>
      <c r="B820" s="367" t="s">
        <v>347</v>
      </c>
      <c r="C820" s="35" t="s">
        <v>345</v>
      </c>
      <c r="D820" s="21">
        <v>15</v>
      </c>
      <c r="E820" s="21" t="s">
        <v>98</v>
      </c>
      <c r="F820" s="26">
        <v>14.097999999999999</v>
      </c>
      <c r="G820" s="26">
        <v>0.66300000000000003</v>
      </c>
      <c r="H820" s="26">
        <v>0.14899999999999999</v>
      </c>
      <c r="I820" s="26">
        <v>13.286</v>
      </c>
      <c r="J820" s="319">
        <v>502.04</v>
      </c>
      <c r="K820" s="26">
        <f>+I820</f>
        <v>13.286</v>
      </c>
      <c r="L820" s="319">
        <f>+J820</f>
        <v>502.04</v>
      </c>
      <c r="M820" s="311">
        <f t="shared" si="100"/>
        <v>2.6464026770775233E-2</v>
      </c>
      <c r="N820" s="312">
        <v>73.400000000000006</v>
      </c>
      <c r="O820" s="27">
        <f t="shared" si="101"/>
        <v>1.9424595649749024</v>
      </c>
      <c r="P820" s="313">
        <f t="shared" si="102"/>
        <v>1587.8416062465139</v>
      </c>
      <c r="Q820" s="314">
        <f t="shared" si="103"/>
        <v>116.54757389849412</v>
      </c>
    </row>
    <row r="821" spans="1:17" ht="12.75" customHeight="1">
      <c r="A821" s="379"/>
      <c r="B821" s="367" t="s">
        <v>507</v>
      </c>
      <c r="C821" s="350" t="s">
        <v>503</v>
      </c>
      <c r="D821" s="351">
        <v>6</v>
      </c>
      <c r="E821" s="351" t="s">
        <v>504</v>
      </c>
      <c r="F821" s="352">
        <f>SUM(G821+H821+I821)</f>
        <v>7.9</v>
      </c>
      <c r="G821" s="352">
        <v>0.3</v>
      </c>
      <c r="H821" s="352">
        <v>0.9</v>
      </c>
      <c r="I821" s="352">
        <v>6.7</v>
      </c>
      <c r="J821" s="353">
        <v>252.5</v>
      </c>
      <c r="K821" s="352">
        <v>6.7</v>
      </c>
      <c r="L821" s="353">
        <v>252.5</v>
      </c>
      <c r="M821" s="311">
        <f t="shared" si="100"/>
        <v>2.6534653465346534E-2</v>
      </c>
      <c r="N821" s="312">
        <v>55.4</v>
      </c>
      <c r="O821" s="27">
        <f t="shared" si="101"/>
        <v>1.470019801980198</v>
      </c>
      <c r="P821" s="313">
        <f t="shared" si="102"/>
        <v>1592.079207920792</v>
      </c>
      <c r="Q821" s="314">
        <f t="shared" si="103"/>
        <v>88.201188118811871</v>
      </c>
    </row>
    <row r="822" spans="1:17" ht="12.75" customHeight="1">
      <c r="A822" s="379"/>
      <c r="B822" s="367" t="s">
        <v>236</v>
      </c>
      <c r="C822" s="35" t="s">
        <v>233</v>
      </c>
      <c r="D822" s="21">
        <v>9</v>
      </c>
      <c r="E822" s="21">
        <v>1962</v>
      </c>
      <c r="F822" s="26">
        <v>13.850099999999999</v>
      </c>
      <c r="G822" s="26">
        <v>0.93600000000000005</v>
      </c>
      <c r="H822" s="26">
        <v>0.09</v>
      </c>
      <c r="I822" s="26">
        <f>F822-G822-H822</f>
        <v>12.8241</v>
      </c>
      <c r="J822" s="319">
        <v>482.49</v>
      </c>
      <c r="K822" s="26">
        <f>I822</f>
        <v>12.8241</v>
      </c>
      <c r="L822" s="319">
        <f>J822</f>
        <v>482.49</v>
      </c>
      <c r="M822" s="311">
        <f t="shared" si="100"/>
        <v>2.6578996455885094E-2</v>
      </c>
      <c r="N822" s="312">
        <v>56.4</v>
      </c>
      <c r="O822" s="27">
        <f t="shared" si="101"/>
        <v>1.4990554001119192</v>
      </c>
      <c r="P822" s="313">
        <f t="shared" si="102"/>
        <v>1594.7397873531058</v>
      </c>
      <c r="Q822" s="314">
        <f t="shared" si="103"/>
        <v>89.943324006715159</v>
      </c>
    </row>
    <row r="823" spans="1:17" ht="12.75" customHeight="1">
      <c r="A823" s="379"/>
      <c r="B823" s="367" t="s">
        <v>628</v>
      </c>
      <c r="C823" s="35" t="s">
        <v>658</v>
      </c>
      <c r="D823" s="21">
        <v>14</v>
      </c>
      <c r="E823" s="21">
        <v>1963</v>
      </c>
      <c r="F823" s="26">
        <v>14</v>
      </c>
      <c r="G823" s="26">
        <v>0</v>
      </c>
      <c r="H823" s="26">
        <v>0</v>
      </c>
      <c r="I823" s="26">
        <v>14</v>
      </c>
      <c r="J823" s="319">
        <v>526.47</v>
      </c>
      <c r="K823" s="26">
        <v>14</v>
      </c>
      <c r="L823" s="319">
        <v>526.47</v>
      </c>
      <c r="M823" s="311">
        <f t="shared" si="100"/>
        <v>2.6592208482914506E-2</v>
      </c>
      <c r="N823" s="312">
        <v>81.099999999999994</v>
      </c>
      <c r="O823" s="27">
        <f t="shared" si="101"/>
        <v>2.1566281079643663</v>
      </c>
      <c r="P823" s="313">
        <f t="shared" si="102"/>
        <v>1595.5325089748703</v>
      </c>
      <c r="Q823" s="314">
        <f t="shared" si="103"/>
        <v>129.39768647786198</v>
      </c>
    </row>
    <row r="824" spans="1:17" ht="12.75" customHeight="1">
      <c r="A824" s="379"/>
      <c r="B824" s="367" t="s">
        <v>627</v>
      </c>
      <c r="C824" s="35" t="s">
        <v>643</v>
      </c>
      <c r="D824" s="21">
        <v>12</v>
      </c>
      <c r="E824" s="21">
        <v>1971</v>
      </c>
      <c r="F824" s="26">
        <v>21.199000000000002</v>
      </c>
      <c r="G824" s="26">
        <v>0.92500000000000004</v>
      </c>
      <c r="H824" s="26">
        <v>1.84</v>
      </c>
      <c r="I824" s="26">
        <v>18.433</v>
      </c>
      <c r="J824" s="319">
        <v>691.43</v>
      </c>
      <c r="K824" s="26">
        <v>18.433</v>
      </c>
      <c r="L824" s="319">
        <v>691.43</v>
      </c>
      <c r="M824" s="311">
        <f t="shared" si="100"/>
        <v>2.6659242439581739E-2</v>
      </c>
      <c r="N824" s="312">
        <v>81.099999999999994</v>
      </c>
      <c r="O824" s="27">
        <f t="shared" si="101"/>
        <v>2.1620645618500789</v>
      </c>
      <c r="P824" s="313">
        <f t="shared" si="102"/>
        <v>1599.5545463749042</v>
      </c>
      <c r="Q824" s="314">
        <f t="shared" si="103"/>
        <v>129.72387371100473</v>
      </c>
    </row>
    <row r="825" spans="1:17" ht="12.75" customHeight="1">
      <c r="A825" s="379"/>
      <c r="B825" s="368" t="s">
        <v>476</v>
      </c>
      <c r="C825" s="35" t="s">
        <v>472</v>
      </c>
      <c r="D825" s="21">
        <v>139</v>
      </c>
      <c r="E825" s="21">
        <v>1978</v>
      </c>
      <c r="F825" s="26"/>
      <c r="G825" s="26">
        <v>4.6379999999999999</v>
      </c>
      <c r="H825" s="26">
        <v>0.95</v>
      </c>
      <c r="I825" s="26">
        <v>84.647999999999996</v>
      </c>
      <c r="J825" s="319">
        <v>3170.08</v>
      </c>
      <c r="K825" s="26">
        <f>I825</f>
        <v>84.647999999999996</v>
      </c>
      <c r="L825" s="319">
        <f>J825</f>
        <v>3170.08</v>
      </c>
      <c r="M825" s="311">
        <f t="shared" si="100"/>
        <v>2.6702165245041133E-2</v>
      </c>
      <c r="N825" s="312">
        <v>57.116</v>
      </c>
      <c r="O825" s="27">
        <f t="shared" si="101"/>
        <v>1.5251208701357692</v>
      </c>
      <c r="P825" s="313">
        <f t="shared" si="102"/>
        <v>1602.1299147024679</v>
      </c>
      <c r="Q825" s="314">
        <f t="shared" si="103"/>
        <v>91.507252208146156</v>
      </c>
    </row>
    <row r="826" spans="1:17" ht="12.75" customHeight="1">
      <c r="A826" s="379"/>
      <c r="B826" s="367" t="s">
        <v>435</v>
      </c>
      <c r="C826" s="32" t="s">
        <v>427</v>
      </c>
      <c r="D826" s="33">
        <v>8</v>
      </c>
      <c r="E826" s="33">
        <v>1976</v>
      </c>
      <c r="F826" s="34">
        <v>10.8</v>
      </c>
      <c r="G826" s="34"/>
      <c r="H826" s="34"/>
      <c r="I826" s="34">
        <v>10.8</v>
      </c>
      <c r="J826" s="310">
        <v>404.24</v>
      </c>
      <c r="K826" s="34">
        <v>10.8</v>
      </c>
      <c r="L826" s="310">
        <v>404.24</v>
      </c>
      <c r="M826" s="330">
        <f t="shared" si="100"/>
        <v>2.6716801899861468E-2</v>
      </c>
      <c r="N826" s="331">
        <v>61.366999999999997</v>
      </c>
      <c r="O826" s="34">
        <f t="shared" si="101"/>
        <v>1.6395299821887988</v>
      </c>
      <c r="P826" s="331">
        <f>M826*1000*60</f>
        <v>1603.0081139916881</v>
      </c>
      <c r="Q826" s="332">
        <f>O826*60</f>
        <v>98.37179893132793</v>
      </c>
    </row>
    <row r="827" spans="1:17" ht="12.75" customHeight="1">
      <c r="A827" s="379"/>
      <c r="B827" s="367" t="s">
        <v>435</v>
      </c>
      <c r="C827" s="32" t="s">
        <v>433</v>
      </c>
      <c r="D827" s="33">
        <v>7</v>
      </c>
      <c r="E827" s="33">
        <v>1955</v>
      </c>
      <c r="F827" s="34">
        <v>8.7200000000000006</v>
      </c>
      <c r="G827" s="34"/>
      <c r="H827" s="34"/>
      <c r="I827" s="34">
        <v>8.7200000000000006</v>
      </c>
      <c r="J827" s="310">
        <v>326.22000000000003</v>
      </c>
      <c r="K827" s="34">
        <v>8.7200000000000006</v>
      </c>
      <c r="L827" s="310">
        <v>326.22000000000003</v>
      </c>
      <c r="M827" s="330">
        <f t="shared" si="100"/>
        <v>2.6730427318987185E-2</v>
      </c>
      <c r="N827" s="331">
        <v>61.366999999999997</v>
      </c>
      <c r="O827" s="34">
        <f t="shared" si="101"/>
        <v>1.6403661332842865</v>
      </c>
      <c r="P827" s="331">
        <f>M827*1000*60</f>
        <v>1603.825639139231</v>
      </c>
      <c r="Q827" s="332">
        <f>O827*60</f>
        <v>98.421967997057195</v>
      </c>
    </row>
    <row r="828" spans="1:17" ht="12.75" customHeight="1">
      <c r="A828" s="379"/>
      <c r="B828" s="367" t="s">
        <v>347</v>
      </c>
      <c r="C828" s="35" t="s">
        <v>346</v>
      </c>
      <c r="D828" s="21">
        <v>5</v>
      </c>
      <c r="E828" s="21" t="s">
        <v>98</v>
      </c>
      <c r="F828" s="26">
        <v>8.5470000000000006</v>
      </c>
      <c r="G828" s="26">
        <v>0.255</v>
      </c>
      <c r="H828" s="26">
        <v>1.2</v>
      </c>
      <c r="I828" s="26">
        <v>7.0919999999999996</v>
      </c>
      <c r="J828" s="319">
        <v>265.25</v>
      </c>
      <c r="K828" s="26">
        <f>+I828</f>
        <v>7.0919999999999996</v>
      </c>
      <c r="L828" s="319">
        <f>+J828</f>
        <v>265.25</v>
      </c>
      <c r="M828" s="311">
        <f t="shared" si="100"/>
        <v>2.6737040527803957E-2</v>
      </c>
      <c r="N828" s="312">
        <v>73.400000000000006</v>
      </c>
      <c r="O828" s="27">
        <f t="shared" si="101"/>
        <v>1.9624987747408107</v>
      </c>
      <c r="P828" s="313">
        <f>M828*60*1000</f>
        <v>1604.2224316682375</v>
      </c>
      <c r="Q828" s="314">
        <f>P828*N828/1000</f>
        <v>117.74992648444865</v>
      </c>
    </row>
    <row r="829" spans="1:17" ht="12.75" customHeight="1">
      <c r="A829" s="379"/>
      <c r="B829" s="367" t="s">
        <v>878</v>
      </c>
      <c r="C829" s="337" t="s">
        <v>875</v>
      </c>
      <c r="D829" s="338">
        <v>9</v>
      </c>
      <c r="E829" s="338">
        <v>1959</v>
      </c>
      <c r="F829" s="339">
        <v>9.0960000000000001</v>
      </c>
      <c r="G829" s="339">
        <v>0.48338999999999999</v>
      </c>
      <c r="H829" s="339">
        <v>0</v>
      </c>
      <c r="I829" s="339">
        <v>8.6126090000000008</v>
      </c>
      <c r="J829" s="340">
        <v>321.39999999999998</v>
      </c>
      <c r="K829" s="339">
        <v>8.6126090000000008</v>
      </c>
      <c r="L829" s="340">
        <v>321.39999999999998</v>
      </c>
      <c r="M829" s="341">
        <v>2.6797165525824521E-2</v>
      </c>
      <c r="N829" s="342">
        <v>84.039000000000001</v>
      </c>
      <c r="O829" s="339">
        <v>2.2520069936247671</v>
      </c>
      <c r="P829" s="342">
        <v>1607.8299315494712</v>
      </c>
      <c r="Q829" s="343">
        <v>135.12041961748602</v>
      </c>
    </row>
    <row r="830" spans="1:17" ht="12.75" customHeight="1">
      <c r="A830" s="379"/>
      <c r="B830" s="367" t="s">
        <v>701</v>
      </c>
      <c r="C830" s="37" t="s">
        <v>699</v>
      </c>
      <c r="D830" s="38">
        <v>12</v>
      </c>
      <c r="E830" s="38" t="s">
        <v>98</v>
      </c>
      <c r="F830" s="39">
        <f>G830+H830+I830</f>
        <v>15.600000000000001</v>
      </c>
      <c r="G830" s="39">
        <v>1.4081999999999999</v>
      </c>
      <c r="H830" s="39">
        <v>0</v>
      </c>
      <c r="I830" s="39">
        <v>14.191800000000001</v>
      </c>
      <c r="J830" s="344">
        <v>529.6</v>
      </c>
      <c r="K830" s="39">
        <f>I830</f>
        <v>14.191800000000001</v>
      </c>
      <c r="L830" s="344">
        <f>J830</f>
        <v>529.6</v>
      </c>
      <c r="M830" s="345">
        <f t="shared" ref="M830:M836" si="104">K830/L830</f>
        <v>2.6797205438066466E-2</v>
      </c>
      <c r="N830" s="346">
        <v>48.2</v>
      </c>
      <c r="O830" s="40">
        <f t="shared" ref="O830:O836" si="105">M830*N830</f>
        <v>1.2916253021148036</v>
      </c>
      <c r="P830" s="347">
        <f t="shared" ref="P830:P836" si="106">M830*60*1000</f>
        <v>1607.8323262839879</v>
      </c>
      <c r="Q830" s="348">
        <f t="shared" ref="Q830:Q836" si="107">P830*N830/1000</f>
        <v>77.49751812688821</v>
      </c>
    </row>
    <row r="831" spans="1:17" ht="12.75" customHeight="1">
      <c r="A831" s="379"/>
      <c r="B831" s="368" t="s">
        <v>137</v>
      </c>
      <c r="C831" s="35" t="s">
        <v>136</v>
      </c>
      <c r="D831" s="21">
        <v>22</v>
      </c>
      <c r="E831" s="21">
        <v>1990</v>
      </c>
      <c r="F831" s="26">
        <f>G831+H831+I831</f>
        <v>45.132999999999996</v>
      </c>
      <c r="G831" s="26">
        <v>3.0596399999999999</v>
      </c>
      <c r="H831" s="26">
        <v>3.52</v>
      </c>
      <c r="I831" s="26">
        <v>38.553359999999998</v>
      </c>
      <c r="J831" s="319">
        <v>1435.18</v>
      </c>
      <c r="K831" s="26">
        <v>38.553359999999998</v>
      </c>
      <c r="L831" s="319">
        <v>1435.18</v>
      </c>
      <c r="M831" s="311">
        <f t="shared" si="104"/>
        <v>2.6863083376301229E-2</v>
      </c>
      <c r="N831" s="312">
        <v>53.192</v>
      </c>
      <c r="O831" s="27">
        <f t="shared" si="105"/>
        <v>1.428901130952215</v>
      </c>
      <c r="P831" s="313">
        <f t="shared" si="106"/>
        <v>1611.7850025780738</v>
      </c>
      <c r="Q831" s="314">
        <f t="shared" si="107"/>
        <v>85.734067857132899</v>
      </c>
    </row>
    <row r="832" spans="1:17" ht="12.75" customHeight="1">
      <c r="A832" s="379"/>
      <c r="B832" s="367" t="s">
        <v>266</v>
      </c>
      <c r="C832" s="32" t="s">
        <v>257</v>
      </c>
      <c r="D832" s="33">
        <v>7</v>
      </c>
      <c r="E832" s="33">
        <v>1984</v>
      </c>
      <c r="F832" s="34">
        <f>SUM(G832:I832)</f>
        <v>9.3849999999999998</v>
      </c>
      <c r="G832" s="34">
        <v>0</v>
      </c>
      <c r="H832" s="34">
        <v>0</v>
      </c>
      <c r="I832" s="34">
        <v>9.3849999999999998</v>
      </c>
      <c r="J832" s="310">
        <v>349.29</v>
      </c>
      <c r="K832" s="34">
        <v>9.3849999999999998</v>
      </c>
      <c r="L832" s="310">
        <v>349.29</v>
      </c>
      <c r="M832" s="330">
        <f t="shared" si="104"/>
        <v>2.6868790975979842E-2</v>
      </c>
      <c r="N832" s="331">
        <v>73.599999999999994</v>
      </c>
      <c r="O832" s="34">
        <f t="shared" si="105"/>
        <v>1.9775430158321163</v>
      </c>
      <c r="P832" s="331">
        <f t="shared" si="106"/>
        <v>1612.1274585587905</v>
      </c>
      <c r="Q832" s="332">
        <f t="shared" si="107"/>
        <v>118.65258094992697</v>
      </c>
    </row>
    <row r="833" spans="1:17" ht="12.75" customHeight="1">
      <c r="A833" s="379"/>
      <c r="B833" s="368" t="s">
        <v>604</v>
      </c>
      <c r="C833" s="35" t="s">
        <v>597</v>
      </c>
      <c r="D833" s="21">
        <v>6</v>
      </c>
      <c r="E833" s="21">
        <v>1953</v>
      </c>
      <c r="F833" s="26">
        <v>5.98</v>
      </c>
      <c r="G833" s="26">
        <v>0.58299999999999996</v>
      </c>
      <c r="H833" s="26">
        <v>0.04</v>
      </c>
      <c r="I833" s="26">
        <f>F833-G833-H833</f>
        <v>5.3570000000000002</v>
      </c>
      <c r="J833" s="319">
        <v>272.16000000000003</v>
      </c>
      <c r="K833" s="26">
        <v>3.8424900000000002</v>
      </c>
      <c r="L833" s="319">
        <v>142.96</v>
      </c>
      <c r="M833" s="311">
        <f t="shared" si="104"/>
        <v>2.6878077783995521E-2</v>
      </c>
      <c r="N833" s="312">
        <v>50.14</v>
      </c>
      <c r="O833" s="27">
        <f t="shared" si="105"/>
        <v>1.3476668200895354</v>
      </c>
      <c r="P833" s="313">
        <f t="shared" si="106"/>
        <v>1612.6846670397313</v>
      </c>
      <c r="Q833" s="314">
        <f t="shared" si="107"/>
        <v>80.860009205372137</v>
      </c>
    </row>
    <row r="834" spans="1:17" ht="12.75" customHeight="1">
      <c r="A834" s="379"/>
      <c r="B834" s="368" t="s">
        <v>476</v>
      </c>
      <c r="C834" s="35" t="s">
        <v>473</v>
      </c>
      <c r="D834" s="21">
        <v>4</v>
      </c>
      <c r="E834" s="21">
        <v>1940</v>
      </c>
      <c r="F834" s="26"/>
      <c r="G834" s="26">
        <v>0</v>
      </c>
      <c r="H834" s="26">
        <v>0</v>
      </c>
      <c r="I834" s="26">
        <v>4.3559999999999999</v>
      </c>
      <c r="J834" s="319">
        <v>161.63</v>
      </c>
      <c r="K834" s="26">
        <f>I834</f>
        <v>4.3559999999999999</v>
      </c>
      <c r="L834" s="319">
        <f>J834</f>
        <v>161.63</v>
      </c>
      <c r="M834" s="311">
        <f t="shared" si="104"/>
        <v>2.6950442368372209E-2</v>
      </c>
      <c r="N834" s="312">
        <v>57.116</v>
      </c>
      <c r="O834" s="27">
        <f t="shared" si="105"/>
        <v>1.5393014663119471</v>
      </c>
      <c r="P834" s="313">
        <f t="shared" si="106"/>
        <v>1617.0265421023325</v>
      </c>
      <c r="Q834" s="314">
        <f t="shared" si="107"/>
        <v>92.358087978716824</v>
      </c>
    </row>
    <row r="835" spans="1:17" ht="12.75" customHeight="1">
      <c r="A835" s="379"/>
      <c r="B835" s="368" t="s">
        <v>476</v>
      </c>
      <c r="C835" s="35" t="s">
        <v>474</v>
      </c>
      <c r="D835" s="21">
        <v>8</v>
      </c>
      <c r="E835" s="21">
        <v>1959</v>
      </c>
      <c r="F835" s="26"/>
      <c r="G835" s="26">
        <v>0</v>
      </c>
      <c r="H835" s="26">
        <v>0</v>
      </c>
      <c r="I835" s="26">
        <v>9.6999999999999993</v>
      </c>
      <c r="J835" s="319">
        <v>359.86</v>
      </c>
      <c r="K835" s="26">
        <f>I835</f>
        <v>9.6999999999999993</v>
      </c>
      <c r="L835" s="319">
        <f>J835</f>
        <v>359.86</v>
      </c>
      <c r="M835" s="311">
        <f t="shared" si="104"/>
        <v>2.6954926916022894E-2</v>
      </c>
      <c r="N835" s="312">
        <v>57.116</v>
      </c>
      <c r="O835" s="27">
        <f t="shared" si="105"/>
        <v>1.5395576057355636</v>
      </c>
      <c r="P835" s="313">
        <f t="shared" si="106"/>
        <v>1617.2956149613735</v>
      </c>
      <c r="Q835" s="314">
        <f t="shared" si="107"/>
        <v>92.373456344133814</v>
      </c>
    </row>
    <row r="836" spans="1:17" ht="12.75" customHeight="1">
      <c r="A836" s="379"/>
      <c r="B836" s="367" t="s">
        <v>266</v>
      </c>
      <c r="C836" s="32" t="s">
        <v>258</v>
      </c>
      <c r="D836" s="33">
        <v>8</v>
      </c>
      <c r="E836" s="33">
        <v>1965</v>
      </c>
      <c r="F836" s="34">
        <f>SUM(G836:I836)</f>
        <v>10.792</v>
      </c>
      <c r="G836" s="34">
        <v>0</v>
      </c>
      <c r="H836" s="34">
        <v>0</v>
      </c>
      <c r="I836" s="34">
        <v>10.792</v>
      </c>
      <c r="J836" s="310">
        <v>398.85</v>
      </c>
      <c r="K836" s="34">
        <v>10.792</v>
      </c>
      <c r="L836" s="310">
        <v>398.85</v>
      </c>
      <c r="M836" s="330">
        <f t="shared" si="104"/>
        <v>2.7057791149554967E-2</v>
      </c>
      <c r="N836" s="331">
        <v>73.599999999999994</v>
      </c>
      <c r="O836" s="34">
        <f t="shared" si="105"/>
        <v>1.9914534286072454</v>
      </c>
      <c r="P836" s="331">
        <f t="shared" si="106"/>
        <v>1623.4674689732979</v>
      </c>
      <c r="Q836" s="332">
        <f t="shared" si="107"/>
        <v>119.4872057164347</v>
      </c>
    </row>
    <row r="837" spans="1:17" ht="12.75" customHeight="1">
      <c r="A837" s="379"/>
      <c r="B837" s="367" t="s">
        <v>832</v>
      </c>
      <c r="C837" s="323" t="s">
        <v>831</v>
      </c>
      <c r="D837" s="324">
        <v>8</v>
      </c>
      <c r="E837" s="324">
        <v>1969</v>
      </c>
      <c r="F837" s="325">
        <v>11.2889</v>
      </c>
      <c r="G837" s="325">
        <v>0</v>
      </c>
      <c r="H837" s="325">
        <v>0</v>
      </c>
      <c r="I837" s="325">
        <v>11.2889</v>
      </c>
      <c r="J837" s="326">
        <v>416.7</v>
      </c>
      <c r="K837" s="325">
        <v>11.2889</v>
      </c>
      <c r="L837" s="326">
        <v>416.7</v>
      </c>
      <c r="M837" s="327">
        <v>2.7091192704583635E-2</v>
      </c>
      <c r="N837" s="328">
        <v>71.831000000000017</v>
      </c>
      <c r="O837" s="325">
        <v>1.9459874631629475</v>
      </c>
      <c r="P837" s="328">
        <v>1625.471562275018</v>
      </c>
      <c r="Q837" s="329">
        <v>116.75924778977684</v>
      </c>
    </row>
    <row r="838" spans="1:17" ht="12.75" customHeight="1">
      <c r="A838" s="379"/>
      <c r="B838" s="367" t="s">
        <v>627</v>
      </c>
      <c r="C838" s="35" t="s">
        <v>644</v>
      </c>
      <c r="D838" s="21">
        <v>20</v>
      </c>
      <c r="E838" s="21">
        <v>1973</v>
      </c>
      <c r="F838" s="26">
        <v>30.41</v>
      </c>
      <c r="G838" s="26">
        <v>1.579</v>
      </c>
      <c r="H838" s="26">
        <v>3.12</v>
      </c>
      <c r="I838" s="26">
        <v>25.71</v>
      </c>
      <c r="J838" s="319">
        <v>948.15</v>
      </c>
      <c r="K838" s="26">
        <v>25.71</v>
      </c>
      <c r="L838" s="319">
        <v>948.15</v>
      </c>
      <c r="M838" s="311">
        <f>K838/L838</f>
        <v>2.7115962664135424E-2</v>
      </c>
      <c r="N838" s="312">
        <v>81.099999999999994</v>
      </c>
      <c r="O838" s="27">
        <f>M838*N838</f>
        <v>2.1991045720613829</v>
      </c>
      <c r="P838" s="313">
        <f>M838*60*1000</f>
        <v>1626.9577598481255</v>
      </c>
      <c r="Q838" s="314">
        <f>P838*N838/1000</f>
        <v>131.94627432368296</v>
      </c>
    </row>
    <row r="839" spans="1:17" ht="12.75" customHeight="1">
      <c r="A839" s="379"/>
      <c r="B839" s="367" t="s">
        <v>266</v>
      </c>
      <c r="C839" s="32" t="s">
        <v>259</v>
      </c>
      <c r="D839" s="33">
        <v>6</v>
      </c>
      <c r="E839" s="33">
        <v>1971</v>
      </c>
      <c r="F839" s="34">
        <f>SUM(G839:I839)</f>
        <v>8.9120000000000008</v>
      </c>
      <c r="G839" s="34">
        <v>0</v>
      </c>
      <c r="H839" s="34">
        <v>0</v>
      </c>
      <c r="I839" s="34">
        <v>8.9120000000000008</v>
      </c>
      <c r="J839" s="310">
        <v>328.45</v>
      </c>
      <c r="K839" s="34">
        <v>8.9120000000000008</v>
      </c>
      <c r="L839" s="310">
        <v>328.45</v>
      </c>
      <c r="M839" s="330">
        <f>K839/L839</f>
        <v>2.7133505860861627E-2</v>
      </c>
      <c r="N839" s="331">
        <v>73.599999999999994</v>
      </c>
      <c r="O839" s="34">
        <f>M839*N839</f>
        <v>1.9970260313594157</v>
      </c>
      <c r="P839" s="331">
        <f>M839*60*1000</f>
        <v>1628.0103516516976</v>
      </c>
      <c r="Q839" s="332">
        <f>P839*N839/1000</f>
        <v>119.82156188156493</v>
      </c>
    </row>
    <row r="840" spans="1:17" ht="12.75" customHeight="1">
      <c r="A840" s="379"/>
      <c r="B840" s="367" t="s">
        <v>266</v>
      </c>
      <c r="C840" s="32" t="s">
        <v>260</v>
      </c>
      <c r="D840" s="33">
        <v>8</v>
      </c>
      <c r="E840" s="33">
        <v>1966</v>
      </c>
      <c r="F840" s="34">
        <f>SUM(G840:I840)</f>
        <v>9.5630000000000006</v>
      </c>
      <c r="G840" s="34">
        <v>0</v>
      </c>
      <c r="H840" s="34">
        <v>0</v>
      </c>
      <c r="I840" s="34">
        <v>9.5630000000000006</v>
      </c>
      <c r="J840" s="310">
        <v>350.82</v>
      </c>
      <c r="K840" s="34">
        <v>9.5630000000000006</v>
      </c>
      <c r="L840" s="310">
        <v>350.82</v>
      </c>
      <c r="M840" s="330">
        <f>K840/L840</f>
        <v>2.7258993215894194E-2</v>
      </c>
      <c r="N840" s="331">
        <v>73.599999999999994</v>
      </c>
      <c r="O840" s="34">
        <f>M840*N840</f>
        <v>2.0062619006898124</v>
      </c>
      <c r="P840" s="331">
        <f>M840*60*1000</f>
        <v>1635.5395929536517</v>
      </c>
      <c r="Q840" s="332">
        <f>P840*N840/1000</f>
        <v>120.37571404138875</v>
      </c>
    </row>
    <row r="841" spans="1:17" ht="12.75" customHeight="1">
      <c r="A841" s="379"/>
      <c r="B841" s="367" t="s">
        <v>84</v>
      </c>
      <c r="C841" s="35" t="s">
        <v>81</v>
      </c>
      <c r="D841" s="21">
        <v>9</v>
      </c>
      <c r="E841" s="21">
        <v>1983</v>
      </c>
      <c r="F841" s="26">
        <v>13.3</v>
      </c>
      <c r="G841" s="26">
        <v>0.56100000000000005</v>
      </c>
      <c r="H841" s="26">
        <v>1.44</v>
      </c>
      <c r="I841" s="26">
        <v>11.298999999999999</v>
      </c>
      <c r="J841" s="319">
        <v>414</v>
      </c>
      <c r="K841" s="26">
        <v>11.298999999999999</v>
      </c>
      <c r="L841" s="319">
        <v>414</v>
      </c>
      <c r="M841" s="311">
        <f>K841/L841</f>
        <v>2.7292270531400965E-2</v>
      </c>
      <c r="N841" s="312">
        <v>48.94</v>
      </c>
      <c r="O841" s="27">
        <f>M841*N841</f>
        <v>1.3356837198067633</v>
      </c>
      <c r="P841" s="313">
        <f>M841*60*1000</f>
        <v>1637.5362318840578</v>
      </c>
      <c r="Q841" s="314">
        <f>P841*N841/1000</f>
        <v>80.141023188405782</v>
      </c>
    </row>
    <row r="842" spans="1:17" ht="12.75" customHeight="1">
      <c r="A842" s="379"/>
      <c r="B842" s="367" t="s">
        <v>908</v>
      </c>
      <c r="C842" s="23" t="s">
        <v>932</v>
      </c>
      <c r="D842" s="24">
        <v>6</v>
      </c>
      <c r="E842" s="24">
        <v>1961</v>
      </c>
      <c r="F842" s="25">
        <v>9.9339999999999993</v>
      </c>
      <c r="G842" s="25">
        <v>0</v>
      </c>
      <c r="H842" s="25">
        <v>0</v>
      </c>
      <c r="I842" s="25">
        <v>9.9339999999999993</v>
      </c>
      <c r="J842" s="315">
        <v>362.24</v>
      </c>
      <c r="K842" s="25">
        <v>9.9339999999999993</v>
      </c>
      <c r="L842" s="315">
        <v>362.24</v>
      </c>
      <c r="M842" s="316">
        <v>2.7423807420494696E-2</v>
      </c>
      <c r="N842" s="317">
        <v>79.679000000000002</v>
      </c>
      <c r="O842" s="25">
        <v>2.1851015514575969</v>
      </c>
      <c r="P842" s="317">
        <v>1645.4284452296818</v>
      </c>
      <c r="Q842" s="318">
        <v>131.1060930874558</v>
      </c>
    </row>
    <row r="843" spans="1:17" ht="12.75" customHeight="1">
      <c r="A843" s="379"/>
      <c r="B843" s="367" t="s">
        <v>958</v>
      </c>
      <c r="C843" s="44" t="s">
        <v>956</v>
      </c>
      <c r="D843" s="45">
        <v>12</v>
      </c>
      <c r="E843" s="45">
        <v>1967</v>
      </c>
      <c r="F843" s="43">
        <v>15.907999999999999</v>
      </c>
      <c r="G843" s="43">
        <v>1.377</v>
      </c>
      <c r="H843" s="43">
        <v>0</v>
      </c>
      <c r="I843" s="43">
        <v>14.530999</v>
      </c>
      <c r="J843" s="333">
        <v>529.73</v>
      </c>
      <c r="K843" s="43">
        <v>14.530999</v>
      </c>
      <c r="L843" s="333">
        <v>529.73</v>
      </c>
      <c r="M843" s="334">
        <v>2.7430953504615559E-2</v>
      </c>
      <c r="N843" s="335">
        <v>61.040000000000006</v>
      </c>
      <c r="O843" s="43">
        <v>1.6743854019217339</v>
      </c>
      <c r="P843" s="335">
        <v>1645.8572102769335</v>
      </c>
      <c r="Q843" s="336">
        <v>100.46312411530403</v>
      </c>
    </row>
    <row r="844" spans="1:17" ht="12.75" customHeight="1">
      <c r="A844" s="379"/>
      <c r="B844" s="367" t="s">
        <v>541</v>
      </c>
      <c r="C844" s="35" t="s">
        <v>539</v>
      </c>
      <c r="D844" s="21">
        <v>3</v>
      </c>
      <c r="E844" s="21">
        <v>1988</v>
      </c>
      <c r="F844" s="26">
        <v>5.2649999999999997</v>
      </c>
      <c r="G844" s="26">
        <v>0.18099999999999999</v>
      </c>
      <c r="H844" s="26">
        <v>0.48</v>
      </c>
      <c r="I844" s="26">
        <v>4.6040000000000001</v>
      </c>
      <c r="J844" s="319">
        <v>167.31</v>
      </c>
      <c r="K844" s="26">
        <v>4.6040000000000001</v>
      </c>
      <c r="L844" s="319">
        <v>167.31</v>
      </c>
      <c r="M844" s="311">
        <f t="shared" ref="M844:M858" si="108">K844/L844</f>
        <v>2.751778136393521E-2</v>
      </c>
      <c r="N844" s="312">
        <v>70.741</v>
      </c>
      <c r="O844" s="27">
        <f t="shared" ref="O844:O858" si="109">M844*N844</f>
        <v>1.9466353714661406</v>
      </c>
      <c r="P844" s="313">
        <f t="shared" ref="P844:P849" si="110">M844*60*1000</f>
        <v>1651.0668818361125</v>
      </c>
      <c r="Q844" s="314">
        <f t="shared" ref="Q844:Q849" si="111">P844*N844/1000</f>
        <v>116.79812228796844</v>
      </c>
    </row>
    <row r="845" spans="1:17" ht="12.75" customHeight="1">
      <c r="A845" s="379"/>
      <c r="B845" s="367" t="s">
        <v>541</v>
      </c>
      <c r="C845" s="35" t="s">
        <v>538</v>
      </c>
      <c r="D845" s="21">
        <v>8</v>
      </c>
      <c r="E845" s="21">
        <v>1965</v>
      </c>
      <c r="F845" s="26">
        <v>12.27</v>
      </c>
      <c r="G845" s="26">
        <v>0.96299999999999997</v>
      </c>
      <c r="H845" s="26">
        <v>0.128</v>
      </c>
      <c r="I845" s="26">
        <v>11.179</v>
      </c>
      <c r="J845" s="319">
        <v>406.23</v>
      </c>
      <c r="K845" s="26">
        <v>9.8680000000000003</v>
      </c>
      <c r="L845" s="319">
        <v>358.6</v>
      </c>
      <c r="M845" s="311">
        <f t="shared" si="108"/>
        <v>2.7518126045733407E-2</v>
      </c>
      <c r="N845" s="312">
        <v>70.741</v>
      </c>
      <c r="O845" s="27">
        <f t="shared" si="109"/>
        <v>1.946659754601227</v>
      </c>
      <c r="P845" s="313">
        <f t="shared" si="110"/>
        <v>1651.0875627440046</v>
      </c>
      <c r="Q845" s="314">
        <f t="shared" si="111"/>
        <v>116.79958527607363</v>
      </c>
    </row>
    <row r="846" spans="1:17" ht="12.75" customHeight="1">
      <c r="A846" s="379"/>
      <c r="B846" s="368" t="s">
        <v>739</v>
      </c>
      <c r="C846" s="35" t="s">
        <v>738</v>
      </c>
      <c r="D846" s="21">
        <v>12</v>
      </c>
      <c r="E846" s="21">
        <v>1960</v>
      </c>
      <c r="F846" s="26">
        <f>SUM(G846+H846+I846)</f>
        <v>10.862</v>
      </c>
      <c r="G846" s="26">
        <v>0</v>
      </c>
      <c r="H846" s="26">
        <v>0</v>
      </c>
      <c r="I846" s="26">
        <v>10.862</v>
      </c>
      <c r="J846" s="319">
        <v>393.99</v>
      </c>
      <c r="K846" s="26">
        <v>10.862</v>
      </c>
      <c r="L846" s="319">
        <v>393.99</v>
      </c>
      <c r="M846" s="311">
        <f t="shared" si="108"/>
        <v>2.7569227645371709E-2</v>
      </c>
      <c r="N846" s="312">
        <v>51.45</v>
      </c>
      <c r="O846" s="27">
        <f t="shared" si="109"/>
        <v>1.4184367623543745</v>
      </c>
      <c r="P846" s="313">
        <f t="shared" si="110"/>
        <v>1654.1536587223025</v>
      </c>
      <c r="Q846" s="314">
        <f t="shared" si="111"/>
        <v>85.106205741262471</v>
      </c>
    </row>
    <row r="847" spans="1:17" ht="12.75" customHeight="1">
      <c r="A847" s="379"/>
      <c r="B847" s="368" t="s">
        <v>154</v>
      </c>
      <c r="C847" s="35" t="s">
        <v>152</v>
      </c>
      <c r="D847" s="21">
        <v>8</v>
      </c>
      <c r="E847" s="21" t="s">
        <v>139</v>
      </c>
      <c r="F847" s="26">
        <v>10.744</v>
      </c>
      <c r="G847" s="26">
        <v>0</v>
      </c>
      <c r="H847" s="26">
        <v>0</v>
      </c>
      <c r="I847" s="26">
        <v>10.744</v>
      </c>
      <c r="J847" s="319"/>
      <c r="K847" s="26">
        <v>10.744</v>
      </c>
      <c r="L847" s="319">
        <v>389.52</v>
      </c>
      <c r="M847" s="311">
        <f t="shared" si="108"/>
        <v>2.758266584514274E-2</v>
      </c>
      <c r="N847" s="312">
        <v>61.04</v>
      </c>
      <c r="O847" s="27">
        <f t="shared" si="109"/>
        <v>1.6836459231875127</v>
      </c>
      <c r="P847" s="313">
        <f t="shared" si="110"/>
        <v>1654.9599507085643</v>
      </c>
      <c r="Q847" s="314">
        <f t="shared" si="111"/>
        <v>101.01875539125076</v>
      </c>
    </row>
    <row r="848" spans="1:17" ht="12.75" customHeight="1">
      <c r="A848" s="379"/>
      <c r="B848" s="367" t="s">
        <v>82</v>
      </c>
      <c r="C848" s="35" t="s">
        <v>51</v>
      </c>
      <c r="D848" s="21">
        <v>7</v>
      </c>
      <c r="E848" s="21" t="s">
        <v>33</v>
      </c>
      <c r="F848" s="26">
        <f>+G848+H848+I848</f>
        <v>9.51</v>
      </c>
      <c r="G848" s="26">
        <v>0</v>
      </c>
      <c r="H848" s="26">
        <v>0</v>
      </c>
      <c r="I848" s="26">
        <v>9.51</v>
      </c>
      <c r="J848" s="319">
        <v>343.6</v>
      </c>
      <c r="K848" s="26">
        <f>+I848</f>
        <v>9.51</v>
      </c>
      <c r="L848" s="319">
        <f>+J848</f>
        <v>343.6</v>
      </c>
      <c r="M848" s="311">
        <f t="shared" si="108"/>
        <v>2.7677532013969729E-2</v>
      </c>
      <c r="N848" s="312">
        <v>60.494999999999997</v>
      </c>
      <c r="O848" s="27">
        <f t="shared" si="109"/>
        <v>1.6743522991850988</v>
      </c>
      <c r="P848" s="313">
        <f t="shared" si="110"/>
        <v>1660.6519208381837</v>
      </c>
      <c r="Q848" s="314">
        <f t="shared" si="111"/>
        <v>100.46113795110593</v>
      </c>
    </row>
    <row r="849" spans="1:17" ht="12.75" customHeight="1">
      <c r="A849" s="379"/>
      <c r="B849" s="368" t="s">
        <v>604</v>
      </c>
      <c r="C849" s="35" t="s">
        <v>598</v>
      </c>
      <c r="D849" s="21">
        <v>81</v>
      </c>
      <c r="E849" s="21">
        <v>1961</v>
      </c>
      <c r="F849" s="26">
        <v>40.305</v>
      </c>
      <c r="G849" s="26">
        <v>2.2650000000000001</v>
      </c>
      <c r="H849" s="26">
        <v>0.8</v>
      </c>
      <c r="I849" s="26">
        <f>F849-G849-H849</f>
        <v>37.24</v>
      </c>
      <c r="J849" s="319">
        <v>1344.76</v>
      </c>
      <c r="K849" s="26">
        <v>37.239579999999997</v>
      </c>
      <c r="L849" s="319">
        <v>1344.76</v>
      </c>
      <c r="M849" s="311">
        <f t="shared" si="108"/>
        <v>2.7692361462268358E-2</v>
      </c>
      <c r="N849" s="312">
        <v>50.14</v>
      </c>
      <c r="O849" s="27">
        <f t="shared" si="109"/>
        <v>1.3884950037181354</v>
      </c>
      <c r="P849" s="313">
        <f t="shared" si="110"/>
        <v>1661.5416877361015</v>
      </c>
      <c r="Q849" s="314">
        <f t="shared" si="111"/>
        <v>83.309700223088129</v>
      </c>
    </row>
    <row r="850" spans="1:17" ht="12.75" customHeight="1">
      <c r="A850" s="379"/>
      <c r="B850" s="367" t="s">
        <v>435</v>
      </c>
      <c r="C850" s="32" t="s">
        <v>429</v>
      </c>
      <c r="D850" s="33">
        <v>16</v>
      </c>
      <c r="E850" s="33">
        <v>1964</v>
      </c>
      <c r="F850" s="34">
        <v>16.809999999999999</v>
      </c>
      <c r="G850" s="34"/>
      <c r="H850" s="34"/>
      <c r="I850" s="34">
        <v>16.809999999999999</v>
      </c>
      <c r="J850" s="310">
        <v>606.77</v>
      </c>
      <c r="K850" s="34">
        <v>16.809999999999999</v>
      </c>
      <c r="L850" s="310">
        <v>606.77</v>
      </c>
      <c r="M850" s="330">
        <f t="shared" si="108"/>
        <v>2.7704072383275376E-2</v>
      </c>
      <c r="N850" s="331">
        <v>61.366999999999997</v>
      </c>
      <c r="O850" s="34">
        <f t="shared" si="109"/>
        <v>1.70011580994446</v>
      </c>
      <c r="P850" s="331">
        <f>M850*1000*60</f>
        <v>1662.2443429965226</v>
      </c>
      <c r="Q850" s="332">
        <f>O850*60</f>
        <v>102.0069485966676</v>
      </c>
    </row>
    <row r="851" spans="1:17" ht="12.75" customHeight="1">
      <c r="A851" s="379"/>
      <c r="B851" s="368" t="s">
        <v>739</v>
      </c>
      <c r="C851" s="35" t="s">
        <v>732</v>
      </c>
      <c r="D851" s="21">
        <v>4</v>
      </c>
      <c r="E851" s="21"/>
      <c r="F851" s="26">
        <f>SUM(G851+H851+I851)</f>
        <v>4.4489999999999998</v>
      </c>
      <c r="G851" s="26">
        <v>0</v>
      </c>
      <c r="H851" s="26">
        <v>0</v>
      </c>
      <c r="I851" s="26">
        <v>4.4489999999999998</v>
      </c>
      <c r="J851" s="319">
        <v>160.13</v>
      </c>
      <c r="K851" s="26">
        <v>4.4489999999999998</v>
      </c>
      <c r="L851" s="319">
        <v>160.13</v>
      </c>
      <c r="M851" s="311">
        <f t="shared" si="108"/>
        <v>2.7783675763442203E-2</v>
      </c>
      <c r="N851" s="312">
        <v>51.45</v>
      </c>
      <c r="O851" s="27">
        <f t="shared" si="109"/>
        <v>1.4294701180291014</v>
      </c>
      <c r="P851" s="313">
        <f t="shared" ref="P851:P858" si="112">M851*60*1000</f>
        <v>1667.020545806532</v>
      </c>
      <c r="Q851" s="314">
        <f t="shared" ref="Q851:Q858" si="113">P851*N851/1000</f>
        <v>85.768207081746084</v>
      </c>
    </row>
    <row r="852" spans="1:17" ht="12.75" customHeight="1">
      <c r="A852" s="379"/>
      <c r="B852" s="367" t="s">
        <v>266</v>
      </c>
      <c r="C852" s="32" t="s">
        <v>261</v>
      </c>
      <c r="D852" s="33">
        <v>8</v>
      </c>
      <c r="E852" s="33">
        <v>1966</v>
      </c>
      <c r="F852" s="34">
        <f>SUM(G852:I852)</f>
        <v>9.8659999999999997</v>
      </c>
      <c r="G852" s="34">
        <v>0</v>
      </c>
      <c r="H852" s="34">
        <v>0</v>
      </c>
      <c r="I852" s="34">
        <v>9.8659999999999997</v>
      </c>
      <c r="J852" s="310">
        <v>353.96</v>
      </c>
      <c r="K852" s="34">
        <v>9.8659999999999997</v>
      </c>
      <c r="L852" s="310">
        <v>353.96</v>
      </c>
      <c r="M852" s="330">
        <f t="shared" si="108"/>
        <v>2.7873206011978756E-2</v>
      </c>
      <c r="N852" s="331">
        <v>73.599999999999994</v>
      </c>
      <c r="O852" s="34">
        <f t="shared" si="109"/>
        <v>2.0514679624816363</v>
      </c>
      <c r="P852" s="331">
        <f t="shared" si="112"/>
        <v>1672.3923607187255</v>
      </c>
      <c r="Q852" s="332">
        <f t="shared" si="113"/>
        <v>123.08807774889819</v>
      </c>
    </row>
    <row r="853" spans="1:17" ht="12.75" customHeight="1">
      <c r="A853" s="379"/>
      <c r="B853" s="367" t="s">
        <v>628</v>
      </c>
      <c r="C853" s="35" t="s">
        <v>659</v>
      </c>
      <c r="D853" s="21">
        <v>8</v>
      </c>
      <c r="E853" s="21">
        <v>1955</v>
      </c>
      <c r="F853" s="26">
        <v>12.8</v>
      </c>
      <c r="G853" s="26">
        <v>0.71499999999999997</v>
      </c>
      <c r="H853" s="26">
        <v>1.2</v>
      </c>
      <c r="I853" s="26">
        <v>10.884</v>
      </c>
      <c r="J853" s="319">
        <v>390.37</v>
      </c>
      <c r="K853" s="26">
        <v>10.884</v>
      </c>
      <c r="L853" s="319">
        <v>390.37</v>
      </c>
      <c r="M853" s="311">
        <f t="shared" si="108"/>
        <v>2.7881240874042576E-2</v>
      </c>
      <c r="N853" s="312">
        <v>81.099999999999994</v>
      </c>
      <c r="O853" s="27">
        <f t="shared" si="109"/>
        <v>2.2611686348848528</v>
      </c>
      <c r="P853" s="313">
        <f t="shared" si="112"/>
        <v>1672.8744524425545</v>
      </c>
      <c r="Q853" s="314">
        <f t="shared" si="113"/>
        <v>135.67011809309116</v>
      </c>
    </row>
    <row r="854" spans="1:17" ht="12.75" customHeight="1">
      <c r="A854" s="379"/>
      <c r="B854" s="367" t="s">
        <v>82</v>
      </c>
      <c r="C854" s="35" t="s">
        <v>52</v>
      </c>
      <c r="D854" s="21">
        <v>12</v>
      </c>
      <c r="E854" s="21" t="s">
        <v>33</v>
      </c>
      <c r="F854" s="26">
        <f>+G854+H854+I854</f>
        <v>16.438998999999999</v>
      </c>
      <c r="G854" s="26">
        <v>0.51542399999999999</v>
      </c>
      <c r="H854" s="26">
        <v>1.04</v>
      </c>
      <c r="I854" s="26">
        <v>14.883575</v>
      </c>
      <c r="J854" s="319">
        <v>529.87</v>
      </c>
      <c r="K854" s="26">
        <f>+I854</f>
        <v>14.883575</v>
      </c>
      <c r="L854" s="319">
        <f>+J854</f>
        <v>529.87</v>
      </c>
      <c r="M854" s="311">
        <f t="shared" si="108"/>
        <v>2.8089106762035972E-2</v>
      </c>
      <c r="N854" s="312">
        <v>60.494999999999997</v>
      </c>
      <c r="O854" s="27">
        <f t="shared" si="109"/>
        <v>1.6992505135693661</v>
      </c>
      <c r="P854" s="313">
        <f t="shared" si="112"/>
        <v>1685.3464057221584</v>
      </c>
      <c r="Q854" s="314">
        <f t="shared" si="113"/>
        <v>101.95503081416196</v>
      </c>
    </row>
    <row r="855" spans="1:17" ht="12.75" customHeight="1">
      <c r="A855" s="379"/>
      <c r="B855" s="367" t="s">
        <v>541</v>
      </c>
      <c r="C855" s="35" t="s">
        <v>537</v>
      </c>
      <c r="D855" s="21">
        <v>6</v>
      </c>
      <c r="E855" s="21">
        <v>1934</v>
      </c>
      <c r="F855" s="26">
        <v>7.2069999999999999</v>
      </c>
      <c r="G855" s="26">
        <v>0.63600000000000001</v>
      </c>
      <c r="H855" s="26">
        <v>9.6000000000000002E-2</v>
      </c>
      <c r="I855" s="26">
        <v>6.4749999999999996</v>
      </c>
      <c r="J855" s="319">
        <v>229.18</v>
      </c>
      <c r="K855" s="26">
        <v>6.4749999999999996</v>
      </c>
      <c r="L855" s="319">
        <v>229.18</v>
      </c>
      <c r="M855" s="311">
        <f t="shared" si="108"/>
        <v>2.8252901649358581E-2</v>
      </c>
      <c r="N855" s="312">
        <v>70.741</v>
      </c>
      <c r="O855" s="27">
        <f t="shared" si="109"/>
        <v>1.9986385155772755</v>
      </c>
      <c r="P855" s="313">
        <f t="shared" si="112"/>
        <v>1695.174098961515</v>
      </c>
      <c r="Q855" s="314">
        <f t="shared" si="113"/>
        <v>119.91831093463654</v>
      </c>
    </row>
    <row r="856" spans="1:17" ht="12.75" customHeight="1">
      <c r="A856" s="379"/>
      <c r="B856" s="368" t="s">
        <v>476</v>
      </c>
      <c r="C856" s="35" t="s">
        <v>475</v>
      </c>
      <c r="D856" s="21">
        <v>8</v>
      </c>
      <c r="E856" s="21">
        <v>1952</v>
      </c>
      <c r="F856" s="26"/>
      <c r="G856" s="26">
        <v>0</v>
      </c>
      <c r="H856" s="26">
        <v>0</v>
      </c>
      <c r="I856" s="26">
        <v>5.9109999999999996</v>
      </c>
      <c r="J856" s="319">
        <v>209.16</v>
      </c>
      <c r="K856" s="26">
        <f>I856</f>
        <v>5.9109999999999996</v>
      </c>
      <c r="L856" s="319">
        <f>J856</f>
        <v>209.16</v>
      </c>
      <c r="M856" s="311">
        <f t="shared" si="108"/>
        <v>2.8260661694396633E-2</v>
      </c>
      <c r="N856" s="312">
        <v>57.116</v>
      </c>
      <c r="O856" s="27">
        <f t="shared" si="109"/>
        <v>1.6141359533371582</v>
      </c>
      <c r="P856" s="313">
        <f t="shared" si="112"/>
        <v>1695.6397016637982</v>
      </c>
      <c r="Q856" s="314">
        <f t="shared" si="113"/>
        <v>96.848157200229494</v>
      </c>
    </row>
    <row r="857" spans="1:17" ht="12.75" customHeight="1">
      <c r="A857" s="379"/>
      <c r="B857" s="367" t="s">
        <v>236</v>
      </c>
      <c r="C857" s="35" t="s">
        <v>234</v>
      </c>
      <c r="D857" s="21">
        <v>12</v>
      </c>
      <c r="E857" s="21">
        <v>1960</v>
      </c>
      <c r="F857" s="26">
        <v>16.294</v>
      </c>
      <c r="G857" s="26">
        <v>0.88439999999999996</v>
      </c>
      <c r="H857" s="26">
        <v>0.12</v>
      </c>
      <c r="I857" s="26">
        <f>F857-G857-H857</f>
        <v>15.289600000000002</v>
      </c>
      <c r="J857" s="319">
        <v>539.66</v>
      </c>
      <c r="K857" s="26">
        <f>I857</f>
        <v>15.289600000000002</v>
      </c>
      <c r="L857" s="319">
        <f>J857</f>
        <v>539.66</v>
      </c>
      <c r="M857" s="311">
        <f t="shared" si="108"/>
        <v>2.8331912685765116E-2</v>
      </c>
      <c r="N857" s="312">
        <v>56.4</v>
      </c>
      <c r="O857" s="27">
        <f t="shared" si="109"/>
        <v>1.5979198754771524</v>
      </c>
      <c r="P857" s="313">
        <f t="shared" si="112"/>
        <v>1699.9147611459068</v>
      </c>
      <c r="Q857" s="314">
        <f t="shared" si="113"/>
        <v>95.875192528629142</v>
      </c>
    </row>
    <row r="858" spans="1:17" ht="12.75" customHeight="1">
      <c r="A858" s="379"/>
      <c r="B858" s="367" t="s">
        <v>541</v>
      </c>
      <c r="C858" s="35" t="s">
        <v>536</v>
      </c>
      <c r="D858" s="21">
        <v>12</v>
      </c>
      <c r="E858" s="21">
        <v>1965</v>
      </c>
      <c r="F858" s="26">
        <v>15.827999999999999</v>
      </c>
      <c r="G858" s="26">
        <v>0.39700000000000002</v>
      </c>
      <c r="H858" s="26">
        <v>0.192</v>
      </c>
      <c r="I858" s="26">
        <v>15.239000000000001</v>
      </c>
      <c r="J858" s="319">
        <v>537.54999999999995</v>
      </c>
      <c r="K858" s="26">
        <v>14.039</v>
      </c>
      <c r="L858" s="319">
        <v>495.2</v>
      </c>
      <c r="M858" s="311">
        <f t="shared" si="108"/>
        <v>2.8350161550888531E-2</v>
      </c>
      <c r="N858" s="312">
        <v>70.741</v>
      </c>
      <c r="O858" s="27">
        <f t="shared" si="109"/>
        <v>2.0055187782714055</v>
      </c>
      <c r="P858" s="313">
        <f t="shared" si="112"/>
        <v>1701.0096930533118</v>
      </c>
      <c r="Q858" s="314">
        <f t="shared" si="113"/>
        <v>120.33112669628434</v>
      </c>
    </row>
    <row r="859" spans="1:17" ht="12.75" customHeight="1">
      <c r="A859" s="379"/>
      <c r="B859" s="367" t="s">
        <v>195</v>
      </c>
      <c r="C859" s="32" t="s">
        <v>189</v>
      </c>
      <c r="D859" s="33">
        <v>25</v>
      </c>
      <c r="E859" s="33">
        <v>1957</v>
      </c>
      <c r="F859" s="34">
        <v>44.66</v>
      </c>
      <c r="G859" s="34">
        <v>0</v>
      </c>
      <c r="H859" s="34">
        <v>0</v>
      </c>
      <c r="I859" s="34">
        <v>44.66</v>
      </c>
      <c r="J859" s="310">
        <v>1561.46</v>
      </c>
      <c r="K859" s="34">
        <v>44.66</v>
      </c>
      <c r="L859" s="310">
        <v>1561.46</v>
      </c>
      <c r="M859" s="330">
        <v>2.8601437116544771E-2</v>
      </c>
      <c r="N859" s="331">
        <v>53.845999999999997</v>
      </c>
      <c r="O859" s="34">
        <v>1.5400729829774695</v>
      </c>
      <c r="P859" s="331">
        <v>1716.0862269926863</v>
      </c>
      <c r="Q859" s="332">
        <v>92.404378978648182</v>
      </c>
    </row>
    <row r="860" spans="1:17" ht="12.75" customHeight="1">
      <c r="A860" s="379"/>
      <c r="B860" s="367" t="s">
        <v>82</v>
      </c>
      <c r="C860" s="35" t="s">
        <v>50</v>
      </c>
      <c r="D860" s="21">
        <v>4</v>
      </c>
      <c r="E860" s="21" t="s">
        <v>33</v>
      </c>
      <c r="F860" s="26">
        <f>+G860+H860+I860</f>
        <v>4.9349999999999996</v>
      </c>
      <c r="G860" s="26">
        <v>0</v>
      </c>
      <c r="H860" s="26">
        <v>0</v>
      </c>
      <c r="I860" s="26">
        <v>4.9349999999999996</v>
      </c>
      <c r="J860" s="319">
        <v>172.05</v>
      </c>
      <c r="K860" s="26">
        <f>+I860</f>
        <v>4.9349999999999996</v>
      </c>
      <c r="L860" s="319">
        <f>+J860</f>
        <v>172.05</v>
      </c>
      <c r="M860" s="311">
        <f t="shared" ref="M860:M866" si="114">K860/L860</f>
        <v>2.8683522231909325E-2</v>
      </c>
      <c r="N860" s="312">
        <v>60.494999999999997</v>
      </c>
      <c r="O860" s="27">
        <f t="shared" ref="O860:O866" si="115">M860*N860</f>
        <v>1.7352096774193546</v>
      </c>
      <c r="P860" s="313">
        <f>M860*60*1000</f>
        <v>1721.0113339145594</v>
      </c>
      <c r="Q860" s="314">
        <f>P860*N860/1000</f>
        <v>104.11258064516126</v>
      </c>
    </row>
    <row r="861" spans="1:17" ht="12.75" customHeight="1">
      <c r="A861" s="379"/>
      <c r="B861" s="367" t="s">
        <v>435</v>
      </c>
      <c r="C861" s="32" t="s">
        <v>431</v>
      </c>
      <c r="D861" s="33">
        <v>24</v>
      </c>
      <c r="E861" s="33">
        <v>1961</v>
      </c>
      <c r="F861" s="34">
        <v>26.1</v>
      </c>
      <c r="G861" s="34"/>
      <c r="H861" s="34"/>
      <c r="I861" s="34">
        <v>26.1</v>
      </c>
      <c r="J861" s="310">
        <v>909.58</v>
      </c>
      <c r="K861" s="34">
        <v>26.1</v>
      </c>
      <c r="L861" s="310">
        <v>909.58</v>
      </c>
      <c r="M861" s="330">
        <f t="shared" si="114"/>
        <v>2.8694562325468898E-2</v>
      </c>
      <c r="N861" s="331">
        <v>61.366999999999997</v>
      </c>
      <c r="O861" s="34">
        <f t="shared" si="115"/>
        <v>1.7608992062270499</v>
      </c>
      <c r="P861" s="331">
        <f>M861*1000*60</f>
        <v>1721.6737395281339</v>
      </c>
      <c r="Q861" s="332">
        <f>O861*60</f>
        <v>105.65395237362299</v>
      </c>
    </row>
    <row r="862" spans="1:17" ht="12.75" customHeight="1">
      <c r="A862" s="379"/>
      <c r="B862" s="367" t="s">
        <v>541</v>
      </c>
      <c r="C862" s="35" t="s">
        <v>535</v>
      </c>
      <c r="D862" s="21">
        <v>4</v>
      </c>
      <c r="E862" s="21">
        <v>1950</v>
      </c>
      <c r="F862" s="26">
        <v>6.9969999999999999</v>
      </c>
      <c r="G862" s="26">
        <v>0.80400000000000005</v>
      </c>
      <c r="H862" s="26">
        <v>0.64</v>
      </c>
      <c r="I862" s="26">
        <v>5.5529999999999999</v>
      </c>
      <c r="J862" s="319">
        <v>193.31</v>
      </c>
      <c r="K862" s="26">
        <v>5.5529999999999999</v>
      </c>
      <c r="L862" s="319">
        <v>193.31</v>
      </c>
      <c r="M862" s="311">
        <f t="shared" si="114"/>
        <v>2.8725880709740831E-2</v>
      </c>
      <c r="N862" s="312">
        <v>70.741</v>
      </c>
      <c r="O862" s="27">
        <f t="shared" si="115"/>
        <v>2.0320975272877759</v>
      </c>
      <c r="P862" s="313">
        <f>M862*60*1000</f>
        <v>1723.55284258445</v>
      </c>
      <c r="Q862" s="314">
        <f>P862*N862/1000</f>
        <v>121.92585163726658</v>
      </c>
    </row>
    <row r="863" spans="1:17" ht="12.75" customHeight="1">
      <c r="A863" s="379"/>
      <c r="B863" s="368" t="s">
        <v>739</v>
      </c>
      <c r="C863" s="35" t="s">
        <v>735</v>
      </c>
      <c r="D863" s="21">
        <v>3</v>
      </c>
      <c r="E863" s="21"/>
      <c r="F863" s="26">
        <f>SUM(G863+H863+I863)</f>
        <v>5.2690000000000001</v>
      </c>
      <c r="G863" s="26">
        <v>0</v>
      </c>
      <c r="H863" s="26">
        <v>0</v>
      </c>
      <c r="I863" s="26">
        <v>5.2690000000000001</v>
      </c>
      <c r="J863" s="319">
        <v>182.98</v>
      </c>
      <c r="K863" s="26">
        <v>5.2690000000000001</v>
      </c>
      <c r="L863" s="319">
        <v>182.98</v>
      </c>
      <c r="M863" s="311">
        <f t="shared" si="114"/>
        <v>2.8795496775603894E-2</v>
      </c>
      <c r="N863" s="312">
        <v>51.45</v>
      </c>
      <c r="O863" s="27">
        <f t="shared" si="115"/>
        <v>1.4815283091048204</v>
      </c>
      <c r="P863" s="313">
        <f>M863*60*1000</f>
        <v>1727.7298065362336</v>
      </c>
      <c r="Q863" s="314">
        <f>P863*N863/1000</f>
        <v>88.89169854628922</v>
      </c>
    </row>
    <row r="864" spans="1:17" ht="12.75" customHeight="1">
      <c r="A864" s="379"/>
      <c r="B864" s="368" t="s">
        <v>349</v>
      </c>
      <c r="C864" s="28" t="s">
        <v>392</v>
      </c>
      <c r="D864" s="36">
        <v>4</v>
      </c>
      <c r="E864" s="30" t="s">
        <v>98</v>
      </c>
      <c r="F864" s="320">
        <v>4.9400000000000004</v>
      </c>
      <c r="G864" s="320">
        <v>0.31</v>
      </c>
      <c r="H864" s="320">
        <v>0.04</v>
      </c>
      <c r="I864" s="320">
        <v>4.59</v>
      </c>
      <c r="J864" s="321">
        <v>158.1</v>
      </c>
      <c r="K864" s="320">
        <v>4.59</v>
      </c>
      <c r="L864" s="321">
        <v>158.1</v>
      </c>
      <c r="M864" s="311">
        <f t="shared" si="114"/>
        <v>2.903225806451613E-2</v>
      </c>
      <c r="N864" s="322">
        <v>58.9</v>
      </c>
      <c r="O864" s="27">
        <f t="shared" si="115"/>
        <v>1.71</v>
      </c>
      <c r="P864" s="313">
        <f>M864*60*1000</f>
        <v>1741.9354838709678</v>
      </c>
      <c r="Q864" s="314">
        <f>P864*N864/1000</f>
        <v>102.6</v>
      </c>
    </row>
    <row r="865" spans="1:17" ht="12.75" customHeight="1">
      <c r="A865" s="379"/>
      <c r="B865" s="367" t="s">
        <v>435</v>
      </c>
      <c r="C865" s="32" t="s">
        <v>428</v>
      </c>
      <c r="D865" s="33">
        <v>9</v>
      </c>
      <c r="E865" s="33">
        <v>1961</v>
      </c>
      <c r="F865" s="34">
        <v>11.37</v>
      </c>
      <c r="G865" s="34"/>
      <c r="H865" s="34"/>
      <c r="I865" s="34">
        <v>11.37</v>
      </c>
      <c r="J865" s="310">
        <v>391.38</v>
      </c>
      <c r="K865" s="34">
        <v>11.37</v>
      </c>
      <c r="L865" s="310">
        <v>391.38</v>
      </c>
      <c r="M865" s="330">
        <f t="shared" si="114"/>
        <v>2.9051050130308138E-2</v>
      </c>
      <c r="N865" s="331">
        <v>61.366999999999997</v>
      </c>
      <c r="O865" s="34">
        <f t="shared" si="115"/>
        <v>1.7827757933466195</v>
      </c>
      <c r="P865" s="331">
        <f>M865*1000*60</f>
        <v>1743.0630078184884</v>
      </c>
      <c r="Q865" s="332">
        <f>O865*60</f>
        <v>106.96654760079717</v>
      </c>
    </row>
    <row r="866" spans="1:17" ht="12.75" customHeight="1">
      <c r="A866" s="379"/>
      <c r="B866" s="367" t="s">
        <v>541</v>
      </c>
      <c r="C866" s="35" t="s">
        <v>534</v>
      </c>
      <c r="D866" s="21">
        <v>6</v>
      </c>
      <c r="E866" s="21">
        <v>1985</v>
      </c>
      <c r="F866" s="26">
        <v>7.7759999999999998</v>
      </c>
      <c r="G866" s="26">
        <v>0.113</v>
      </c>
      <c r="H866" s="26">
        <v>0.96</v>
      </c>
      <c r="I866" s="26">
        <v>6.7030000000000003</v>
      </c>
      <c r="J866" s="319">
        <v>230.55</v>
      </c>
      <c r="K866" s="26">
        <v>6.7030000000000003</v>
      </c>
      <c r="L866" s="319">
        <v>230.55</v>
      </c>
      <c r="M866" s="311">
        <f t="shared" si="114"/>
        <v>2.9073953589243116E-2</v>
      </c>
      <c r="N866" s="312">
        <v>70.741</v>
      </c>
      <c r="O866" s="27">
        <f t="shared" si="115"/>
        <v>2.0567205508566473</v>
      </c>
      <c r="P866" s="313">
        <f>M866*60*1000</f>
        <v>1744.4372153545869</v>
      </c>
      <c r="Q866" s="314">
        <f>P866*N866/1000</f>
        <v>123.40323305139883</v>
      </c>
    </row>
    <row r="867" spans="1:17" ht="12.75" customHeight="1">
      <c r="A867" s="379"/>
      <c r="B867" s="367" t="s">
        <v>878</v>
      </c>
      <c r="C867" s="337" t="s">
        <v>876</v>
      </c>
      <c r="D867" s="338">
        <v>6</v>
      </c>
      <c r="E867" s="338">
        <v>1977</v>
      </c>
      <c r="F867" s="339">
        <v>11.18</v>
      </c>
      <c r="G867" s="339">
        <v>0.32225999999999999</v>
      </c>
      <c r="H867" s="339">
        <v>0.05</v>
      </c>
      <c r="I867" s="339">
        <v>10.807741</v>
      </c>
      <c r="J867" s="340">
        <v>371.33</v>
      </c>
      <c r="K867" s="339">
        <v>10.807741</v>
      </c>
      <c r="L867" s="340">
        <v>371.33</v>
      </c>
      <c r="M867" s="341">
        <v>2.9105488379608437E-2</v>
      </c>
      <c r="N867" s="342">
        <v>84.039000000000001</v>
      </c>
      <c r="O867" s="339">
        <v>2.4459961379339137</v>
      </c>
      <c r="P867" s="342">
        <v>1746.3293027765064</v>
      </c>
      <c r="Q867" s="343">
        <v>146.75976827603483</v>
      </c>
    </row>
    <row r="868" spans="1:17" ht="12.75" customHeight="1">
      <c r="A868" s="379"/>
      <c r="B868" s="367" t="s">
        <v>507</v>
      </c>
      <c r="C868" s="350" t="s">
        <v>502</v>
      </c>
      <c r="D868" s="351">
        <v>8</v>
      </c>
      <c r="E868" s="351">
        <v>1959</v>
      </c>
      <c r="F868" s="352">
        <f>SUM(G868+H868+I868)</f>
        <v>7.5</v>
      </c>
      <c r="G868" s="352"/>
      <c r="H868" s="352">
        <v>0</v>
      </c>
      <c r="I868" s="352">
        <v>7.5</v>
      </c>
      <c r="J868" s="353">
        <v>303.83</v>
      </c>
      <c r="K868" s="352">
        <v>7.5</v>
      </c>
      <c r="L868" s="353">
        <v>256.89999999999998</v>
      </c>
      <c r="M868" s="311">
        <f t="shared" ref="M868:M877" si="116">K868/L868</f>
        <v>2.9194239003503313E-2</v>
      </c>
      <c r="N868" s="312">
        <v>55.4</v>
      </c>
      <c r="O868" s="27">
        <f t="shared" ref="O868:O877" si="117">M868*N868</f>
        <v>1.6173608407940834</v>
      </c>
      <c r="P868" s="313">
        <f t="shared" ref="P868:P877" si="118">M868*60*1000</f>
        <v>1751.6543402101988</v>
      </c>
      <c r="Q868" s="314">
        <f t="shared" ref="Q868:Q877" si="119">P868*N868/1000</f>
        <v>97.041650447645011</v>
      </c>
    </row>
    <row r="869" spans="1:17" ht="12.75" customHeight="1">
      <c r="A869" s="379"/>
      <c r="B869" s="367" t="s">
        <v>628</v>
      </c>
      <c r="C869" s="35" t="s">
        <v>660</v>
      </c>
      <c r="D869" s="21">
        <v>9</v>
      </c>
      <c r="E869" s="21">
        <v>1977</v>
      </c>
      <c r="F869" s="26">
        <v>15.4</v>
      </c>
      <c r="G869" s="26">
        <v>0.50700000000000001</v>
      </c>
      <c r="H869" s="26">
        <v>1.44</v>
      </c>
      <c r="I869" s="26">
        <v>13.452</v>
      </c>
      <c r="J869" s="319">
        <v>460.02</v>
      </c>
      <c r="K869" s="26">
        <v>13.452</v>
      </c>
      <c r="L869" s="319">
        <v>460.02</v>
      </c>
      <c r="M869" s="311">
        <f t="shared" si="116"/>
        <v>2.9242206860571281E-2</v>
      </c>
      <c r="N869" s="312">
        <v>81.099999999999994</v>
      </c>
      <c r="O869" s="27">
        <f t="shared" si="117"/>
        <v>2.3715429763923308</v>
      </c>
      <c r="P869" s="313">
        <f t="shared" si="118"/>
        <v>1754.532411634277</v>
      </c>
      <c r="Q869" s="314">
        <f t="shared" si="119"/>
        <v>142.29257858353984</v>
      </c>
    </row>
    <row r="870" spans="1:17" ht="12.75" customHeight="1">
      <c r="A870" s="379"/>
      <c r="B870" s="368" t="s">
        <v>739</v>
      </c>
      <c r="C870" s="35" t="s">
        <v>737</v>
      </c>
      <c r="D870" s="21">
        <v>10</v>
      </c>
      <c r="E870" s="21">
        <v>1976</v>
      </c>
      <c r="F870" s="26">
        <f>SUM(G870+H870+I870)</f>
        <v>12.301</v>
      </c>
      <c r="G870" s="26">
        <v>0.255</v>
      </c>
      <c r="H870" s="26">
        <v>0</v>
      </c>
      <c r="I870" s="26">
        <v>12.045999999999999</v>
      </c>
      <c r="J870" s="319">
        <v>411.49</v>
      </c>
      <c r="K870" s="26">
        <v>12.045999999999999</v>
      </c>
      <c r="L870" s="319">
        <v>411.49</v>
      </c>
      <c r="M870" s="311">
        <f t="shared" si="116"/>
        <v>2.9274101436243892E-2</v>
      </c>
      <c r="N870" s="312">
        <v>51.45</v>
      </c>
      <c r="O870" s="27">
        <f t="shared" si="117"/>
        <v>1.5061525188947482</v>
      </c>
      <c r="P870" s="313">
        <f t="shared" si="118"/>
        <v>1756.4460861746336</v>
      </c>
      <c r="Q870" s="314">
        <f t="shared" si="119"/>
        <v>90.369151133684909</v>
      </c>
    </row>
    <row r="871" spans="1:17" ht="12.75" customHeight="1">
      <c r="A871" s="379"/>
      <c r="B871" s="367" t="s">
        <v>82</v>
      </c>
      <c r="C871" s="35" t="s">
        <v>48</v>
      </c>
      <c r="D871" s="21">
        <v>8</v>
      </c>
      <c r="E871" s="21" t="s">
        <v>33</v>
      </c>
      <c r="F871" s="26">
        <f>+G871+H871+I871</f>
        <v>10.327495000000001</v>
      </c>
      <c r="G871" s="26">
        <v>2.7494999999999999E-2</v>
      </c>
      <c r="H871" s="26">
        <v>0</v>
      </c>
      <c r="I871" s="26">
        <v>10.3</v>
      </c>
      <c r="J871" s="319">
        <v>351.52</v>
      </c>
      <c r="K871" s="26">
        <f>+I871</f>
        <v>10.3</v>
      </c>
      <c r="L871" s="319">
        <f>+J871</f>
        <v>351.52</v>
      </c>
      <c r="M871" s="311">
        <f t="shared" si="116"/>
        <v>2.9301319981793358E-2</v>
      </c>
      <c r="N871" s="312">
        <v>60.494999999999997</v>
      </c>
      <c r="O871" s="27">
        <f t="shared" si="117"/>
        <v>1.7725833522985892</v>
      </c>
      <c r="P871" s="313">
        <f t="shared" si="118"/>
        <v>1758.0791989076015</v>
      </c>
      <c r="Q871" s="314">
        <f t="shared" si="119"/>
        <v>106.35500113791534</v>
      </c>
    </row>
    <row r="872" spans="1:17" ht="12.75" customHeight="1">
      <c r="A872" s="379"/>
      <c r="B872" s="368" t="s">
        <v>604</v>
      </c>
      <c r="C872" s="35" t="s">
        <v>599</v>
      </c>
      <c r="D872" s="21">
        <v>6</v>
      </c>
      <c r="E872" s="21">
        <v>1955</v>
      </c>
      <c r="F872" s="26">
        <v>7.6120000000000001</v>
      </c>
      <c r="G872" s="26">
        <v>0.21276</v>
      </c>
      <c r="H872" s="26">
        <v>0.06</v>
      </c>
      <c r="I872" s="26">
        <f>F872-G872-H872</f>
        <v>7.3392400000000002</v>
      </c>
      <c r="J872" s="319">
        <v>249.66</v>
      </c>
      <c r="K872" s="26">
        <v>6.06996</v>
      </c>
      <c r="L872" s="319">
        <v>206.48</v>
      </c>
      <c r="M872" s="311">
        <f t="shared" si="116"/>
        <v>2.9397326617590085E-2</v>
      </c>
      <c r="N872" s="312">
        <v>50.14</v>
      </c>
      <c r="O872" s="27">
        <f t="shared" si="117"/>
        <v>1.4739819566059669</v>
      </c>
      <c r="P872" s="313">
        <f t="shared" si="118"/>
        <v>1763.839597055405</v>
      </c>
      <c r="Q872" s="314">
        <f t="shared" si="119"/>
        <v>88.438917396358008</v>
      </c>
    </row>
    <row r="873" spans="1:17" ht="12.75" customHeight="1">
      <c r="A873" s="379"/>
      <c r="B873" s="367" t="s">
        <v>236</v>
      </c>
      <c r="C873" s="35" t="s">
        <v>235</v>
      </c>
      <c r="D873" s="21">
        <v>76</v>
      </c>
      <c r="E873" s="21">
        <v>1963</v>
      </c>
      <c r="F873" s="26">
        <v>44.9133</v>
      </c>
      <c r="G873" s="26">
        <v>4.8868</v>
      </c>
      <c r="H873" s="26">
        <v>0.76</v>
      </c>
      <c r="I873" s="26">
        <f>F873-G873-H873</f>
        <v>39.266500000000001</v>
      </c>
      <c r="J873" s="319">
        <v>1323.17</v>
      </c>
      <c r="K873" s="26">
        <f>I873</f>
        <v>39.266500000000001</v>
      </c>
      <c r="L873" s="319">
        <f>J873</f>
        <v>1323.17</v>
      </c>
      <c r="M873" s="311">
        <f t="shared" si="116"/>
        <v>2.9676080926865026E-2</v>
      </c>
      <c r="N873" s="312">
        <v>56.4</v>
      </c>
      <c r="O873" s="27">
        <f t="shared" si="117"/>
        <v>1.6737309642751874</v>
      </c>
      <c r="P873" s="313">
        <f t="shared" si="118"/>
        <v>1780.5648556119015</v>
      </c>
      <c r="Q873" s="314">
        <f t="shared" si="119"/>
        <v>100.42385785651123</v>
      </c>
    </row>
    <row r="874" spans="1:17">
      <c r="A874" s="379"/>
      <c r="B874" s="368" t="s">
        <v>604</v>
      </c>
      <c r="C874" s="35" t="s">
        <v>600</v>
      </c>
      <c r="D874" s="21">
        <v>20</v>
      </c>
      <c r="E874" s="21">
        <v>1957</v>
      </c>
      <c r="F874" s="26">
        <v>20.95</v>
      </c>
      <c r="G874" s="26">
        <v>1.2127300000000001</v>
      </c>
      <c r="H874" s="26">
        <v>0.16</v>
      </c>
      <c r="I874" s="26">
        <f>F874-G874-H874</f>
        <v>19.577269999999999</v>
      </c>
      <c r="J874" s="319">
        <v>654.08000000000004</v>
      </c>
      <c r="K874" s="26">
        <v>19.577000000000002</v>
      </c>
      <c r="L874" s="319">
        <v>654.08000000000004</v>
      </c>
      <c r="M874" s="311">
        <f t="shared" si="116"/>
        <v>2.9930589530332681E-2</v>
      </c>
      <c r="N874" s="312">
        <v>50.14</v>
      </c>
      <c r="O874" s="27">
        <f t="shared" si="117"/>
        <v>1.5007197590508807</v>
      </c>
      <c r="P874" s="313">
        <f t="shared" si="118"/>
        <v>1795.835371819961</v>
      </c>
      <c r="Q874" s="314">
        <f t="shared" si="119"/>
        <v>90.043185543052843</v>
      </c>
    </row>
    <row r="875" spans="1:17">
      <c r="A875" s="379"/>
      <c r="B875" s="367" t="s">
        <v>626</v>
      </c>
      <c r="C875" s="35" t="s">
        <v>624</v>
      </c>
      <c r="D875" s="21">
        <v>4</v>
      </c>
      <c r="E875" s="21" t="s">
        <v>98</v>
      </c>
      <c r="F875" s="26">
        <f>G875+H875+I875</f>
        <v>4.7349999999999994</v>
      </c>
      <c r="G875" s="26">
        <v>0.1</v>
      </c>
      <c r="H875" s="26">
        <v>0.04</v>
      </c>
      <c r="I875" s="26">
        <v>4.5949999999999998</v>
      </c>
      <c r="J875" s="319">
        <v>152.25</v>
      </c>
      <c r="K875" s="26">
        <v>4.5949999999999998</v>
      </c>
      <c r="L875" s="319">
        <v>152.25</v>
      </c>
      <c r="M875" s="311">
        <f t="shared" si="116"/>
        <v>3.0180623973727422E-2</v>
      </c>
      <c r="N875" s="312">
        <v>52.6</v>
      </c>
      <c r="O875" s="27">
        <f t="shared" si="117"/>
        <v>1.5875008210180623</v>
      </c>
      <c r="P875" s="313">
        <f t="shared" si="118"/>
        <v>1810.8374384236452</v>
      </c>
      <c r="Q875" s="314">
        <f t="shared" si="119"/>
        <v>95.250049261083745</v>
      </c>
    </row>
    <row r="876" spans="1:17">
      <c r="A876" s="379"/>
      <c r="B876" s="368" t="s">
        <v>349</v>
      </c>
      <c r="C876" s="28" t="s">
        <v>393</v>
      </c>
      <c r="D876" s="36">
        <v>4</v>
      </c>
      <c r="E876" s="30" t="s">
        <v>98</v>
      </c>
      <c r="F876" s="320">
        <v>7.88</v>
      </c>
      <c r="G876" s="320">
        <v>0.69</v>
      </c>
      <c r="H876" s="320">
        <v>0.64</v>
      </c>
      <c r="I876" s="320">
        <v>6.55</v>
      </c>
      <c r="J876" s="321">
        <v>215.91</v>
      </c>
      <c r="K876" s="320">
        <v>6.55</v>
      </c>
      <c r="L876" s="321">
        <v>215.91</v>
      </c>
      <c r="M876" s="311">
        <f t="shared" si="116"/>
        <v>3.0336714371728961E-2</v>
      </c>
      <c r="N876" s="322">
        <v>58.9</v>
      </c>
      <c r="O876" s="27">
        <f t="shared" si="117"/>
        <v>1.7868324764948358</v>
      </c>
      <c r="P876" s="313">
        <f t="shared" si="118"/>
        <v>1820.2028623037377</v>
      </c>
      <c r="Q876" s="314">
        <f t="shared" si="119"/>
        <v>107.20994858969014</v>
      </c>
    </row>
    <row r="877" spans="1:17">
      <c r="A877" s="379"/>
      <c r="B877" s="368" t="s">
        <v>349</v>
      </c>
      <c r="C877" s="28" t="s">
        <v>394</v>
      </c>
      <c r="D877" s="36">
        <v>4</v>
      </c>
      <c r="E877" s="46" t="s">
        <v>98</v>
      </c>
      <c r="F877" s="320">
        <v>6.46</v>
      </c>
      <c r="G877" s="320">
        <v>0.24</v>
      </c>
      <c r="H877" s="320">
        <v>0.4</v>
      </c>
      <c r="I877" s="320">
        <v>5.82</v>
      </c>
      <c r="J877" s="321">
        <v>191.55</v>
      </c>
      <c r="K877" s="320">
        <v>5.82</v>
      </c>
      <c r="L877" s="321">
        <v>191.55</v>
      </c>
      <c r="M877" s="311">
        <f t="shared" si="116"/>
        <v>3.0383711824588881E-2</v>
      </c>
      <c r="N877" s="322">
        <v>58.9</v>
      </c>
      <c r="O877" s="27">
        <f t="shared" si="117"/>
        <v>1.7896006264682851</v>
      </c>
      <c r="P877" s="313">
        <f t="shared" si="118"/>
        <v>1823.0227094753329</v>
      </c>
      <c r="Q877" s="314">
        <f t="shared" si="119"/>
        <v>107.37603758809711</v>
      </c>
    </row>
    <row r="878" spans="1:17">
      <c r="A878" s="379"/>
      <c r="B878" s="367" t="s">
        <v>798</v>
      </c>
      <c r="C878" s="323" t="s">
        <v>790</v>
      </c>
      <c r="D878" s="324">
        <v>4</v>
      </c>
      <c r="E878" s="324">
        <v>1963</v>
      </c>
      <c r="F878" s="325">
        <v>4.99</v>
      </c>
      <c r="G878" s="325">
        <v>0.35627399999999998</v>
      </c>
      <c r="H878" s="325">
        <v>0.04</v>
      </c>
      <c r="I878" s="325">
        <v>4.5937260000000002</v>
      </c>
      <c r="J878" s="326">
        <v>150.99</v>
      </c>
      <c r="K878" s="325">
        <v>4.5937260000000002</v>
      </c>
      <c r="L878" s="326">
        <v>150.99</v>
      </c>
      <c r="M878" s="327">
        <v>3.0424041327240213E-2</v>
      </c>
      <c r="N878" s="328">
        <v>68.997</v>
      </c>
      <c r="O878" s="325">
        <v>2.0991675794555928</v>
      </c>
      <c r="P878" s="328">
        <v>1825.4424796344128</v>
      </c>
      <c r="Q878" s="329">
        <v>125.95005476733557</v>
      </c>
    </row>
    <row r="879" spans="1:17">
      <c r="A879" s="379"/>
      <c r="B879" s="368" t="s">
        <v>739</v>
      </c>
      <c r="C879" s="35" t="s">
        <v>736</v>
      </c>
      <c r="D879" s="21">
        <v>9</v>
      </c>
      <c r="E879" s="21"/>
      <c r="F879" s="26">
        <f>SUM(G879+H879+I879)</f>
        <v>8.6959999999999997</v>
      </c>
      <c r="G879" s="26">
        <v>0.51</v>
      </c>
      <c r="H879" s="26">
        <v>0</v>
      </c>
      <c r="I879" s="26">
        <v>8.1859999999999999</v>
      </c>
      <c r="J879" s="319">
        <v>268.74</v>
      </c>
      <c r="K879" s="26">
        <v>8.1859999999999999</v>
      </c>
      <c r="L879" s="319">
        <v>268.74</v>
      </c>
      <c r="M879" s="311">
        <f>K879/L879</f>
        <v>3.0460668303936889E-2</v>
      </c>
      <c r="N879" s="312">
        <v>51.45</v>
      </c>
      <c r="O879" s="27">
        <f>M879*N879</f>
        <v>1.567201384237553</v>
      </c>
      <c r="P879" s="313">
        <f>M879*60*1000</f>
        <v>1827.6400982362134</v>
      </c>
      <c r="Q879" s="314">
        <f>P879*N879/1000</f>
        <v>94.032083054253178</v>
      </c>
    </row>
    <row r="880" spans="1:17">
      <c r="A880" s="379"/>
      <c r="B880" s="367" t="s">
        <v>798</v>
      </c>
      <c r="C880" s="323" t="s">
        <v>791</v>
      </c>
      <c r="D880" s="324">
        <v>4</v>
      </c>
      <c r="E880" s="324">
        <v>1955</v>
      </c>
      <c r="F880" s="325">
        <v>6.5419999999999998</v>
      </c>
      <c r="G880" s="325">
        <v>0</v>
      </c>
      <c r="H880" s="325">
        <v>0</v>
      </c>
      <c r="I880" s="325">
        <v>6.5419989999999997</v>
      </c>
      <c r="J880" s="326">
        <v>214.32</v>
      </c>
      <c r="K880" s="325">
        <v>6.5419989999999997</v>
      </c>
      <c r="L880" s="326">
        <v>214.32</v>
      </c>
      <c r="M880" s="327">
        <v>3.0524444755505784E-2</v>
      </c>
      <c r="N880" s="328">
        <v>68.997</v>
      </c>
      <c r="O880" s="325">
        <v>2.1060951147956324</v>
      </c>
      <c r="P880" s="328">
        <v>1831.466685330347</v>
      </c>
      <c r="Q880" s="329">
        <v>126.36570688773794</v>
      </c>
    </row>
    <row r="881" spans="1:17">
      <c r="A881" s="379"/>
      <c r="B881" s="367" t="s">
        <v>266</v>
      </c>
      <c r="C881" s="32" t="s">
        <v>263</v>
      </c>
      <c r="D881" s="33">
        <v>14</v>
      </c>
      <c r="E881" s="33">
        <v>1966</v>
      </c>
      <c r="F881" s="34">
        <f>SUM(G881:I881)</f>
        <v>14.272</v>
      </c>
      <c r="G881" s="34">
        <v>0</v>
      </c>
      <c r="H881" s="34">
        <v>0</v>
      </c>
      <c r="I881" s="34">
        <v>14.272</v>
      </c>
      <c r="J881" s="310">
        <v>466.51</v>
      </c>
      <c r="K881" s="34">
        <v>14.272</v>
      </c>
      <c r="L881" s="310">
        <v>466.51</v>
      </c>
      <c r="M881" s="330">
        <f>K881/L881</f>
        <v>3.0593127692868319E-2</v>
      </c>
      <c r="N881" s="331">
        <v>73.599999999999994</v>
      </c>
      <c r="O881" s="34">
        <f>M881*N881</f>
        <v>2.2516541981951081</v>
      </c>
      <c r="P881" s="331">
        <f>M881*60*1000</f>
        <v>1835.5876615720993</v>
      </c>
      <c r="Q881" s="332">
        <f>P881*N881/1000</f>
        <v>135.0992518917065</v>
      </c>
    </row>
    <row r="882" spans="1:17">
      <c r="A882" s="379"/>
      <c r="B882" s="367" t="s">
        <v>266</v>
      </c>
      <c r="C882" s="32" t="s">
        <v>262</v>
      </c>
      <c r="D882" s="33">
        <v>16</v>
      </c>
      <c r="E882" s="33">
        <v>1978</v>
      </c>
      <c r="F882" s="34">
        <f>SUM(G882:I882)</f>
        <v>14.122999999999999</v>
      </c>
      <c r="G882" s="34">
        <v>0</v>
      </c>
      <c r="H882" s="34">
        <v>0</v>
      </c>
      <c r="I882" s="34">
        <v>14.122999999999999</v>
      </c>
      <c r="J882" s="310">
        <v>461.27</v>
      </c>
      <c r="K882" s="34">
        <v>14.122999999999999</v>
      </c>
      <c r="L882" s="310">
        <v>461.27</v>
      </c>
      <c r="M882" s="330">
        <f>K882/L882</f>
        <v>3.0617642595443015E-2</v>
      </c>
      <c r="N882" s="331">
        <v>73.599999999999994</v>
      </c>
      <c r="O882" s="34">
        <f>M882*N882</f>
        <v>2.2534584950246059</v>
      </c>
      <c r="P882" s="331">
        <f>M882*60*1000</f>
        <v>1837.0585557265808</v>
      </c>
      <c r="Q882" s="332">
        <f>P882*N882/1000</f>
        <v>135.20750970147634</v>
      </c>
    </row>
    <row r="883" spans="1:17">
      <c r="A883" s="379"/>
      <c r="B883" s="368" t="s">
        <v>604</v>
      </c>
      <c r="C883" s="35" t="s">
        <v>601</v>
      </c>
      <c r="D883" s="21">
        <v>5</v>
      </c>
      <c r="E883" s="21">
        <v>1959</v>
      </c>
      <c r="F883" s="26">
        <v>10.592000000000001</v>
      </c>
      <c r="G883" s="26">
        <v>0.39372000000000001</v>
      </c>
      <c r="H883" s="26">
        <v>0.66</v>
      </c>
      <c r="I883" s="26">
        <f>F883-G883-H883</f>
        <v>9.5382800000000003</v>
      </c>
      <c r="J883" s="319">
        <v>311.52</v>
      </c>
      <c r="K883" s="26">
        <v>6.6509499999999999</v>
      </c>
      <c r="L883" s="319">
        <v>217.22</v>
      </c>
      <c r="M883" s="311">
        <f>K883/L883</f>
        <v>3.0618497375932235E-2</v>
      </c>
      <c r="N883" s="312">
        <v>50.14</v>
      </c>
      <c r="O883" s="27">
        <f>M883*N883</f>
        <v>1.5352114584292422</v>
      </c>
      <c r="P883" s="313">
        <f>M883*60*1000</f>
        <v>1837.1098425559339</v>
      </c>
      <c r="Q883" s="314">
        <f>P883*N883/1000</f>
        <v>92.112687505754522</v>
      </c>
    </row>
    <row r="884" spans="1:17">
      <c r="A884" s="379"/>
      <c r="B884" s="367" t="s">
        <v>798</v>
      </c>
      <c r="C884" s="323" t="s">
        <v>792</v>
      </c>
      <c r="D884" s="324">
        <v>6</v>
      </c>
      <c r="E884" s="324">
        <v>1959</v>
      </c>
      <c r="F884" s="325">
        <v>10.891999999999999</v>
      </c>
      <c r="G884" s="325">
        <v>1.038815</v>
      </c>
      <c r="H884" s="325">
        <v>0.06</v>
      </c>
      <c r="I884" s="325">
        <v>9.7931849999999994</v>
      </c>
      <c r="J884" s="326">
        <v>310.93</v>
      </c>
      <c r="K884" s="325">
        <v>9.7931849999999994</v>
      </c>
      <c r="L884" s="326">
        <v>310.93</v>
      </c>
      <c r="M884" s="327">
        <v>3.1496430064644775E-2</v>
      </c>
      <c r="N884" s="328">
        <v>68.997</v>
      </c>
      <c r="O884" s="325">
        <v>2.1731591851702956</v>
      </c>
      <c r="P884" s="328">
        <v>1889.7858038786865</v>
      </c>
      <c r="Q884" s="329">
        <v>130.38955111021772</v>
      </c>
    </row>
    <row r="885" spans="1:17">
      <c r="A885" s="379"/>
      <c r="B885" s="367" t="s">
        <v>541</v>
      </c>
      <c r="C885" s="35" t="s">
        <v>533</v>
      </c>
      <c r="D885" s="21">
        <v>6</v>
      </c>
      <c r="E885" s="21">
        <v>1957</v>
      </c>
      <c r="F885" s="26">
        <v>11.087999999999999</v>
      </c>
      <c r="G885" s="26">
        <v>0.76500000000000001</v>
      </c>
      <c r="H885" s="26">
        <v>0.08</v>
      </c>
      <c r="I885" s="26">
        <v>10.243</v>
      </c>
      <c r="J885" s="319">
        <v>319.77999999999997</v>
      </c>
      <c r="K885" s="26">
        <v>10.243</v>
      </c>
      <c r="L885" s="319">
        <v>319.77999999999997</v>
      </c>
      <c r="M885" s="311">
        <f>K885/L885</f>
        <v>3.2031396585152298E-2</v>
      </c>
      <c r="N885" s="312">
        <v>70.741</v>
      </c>
      <c r="O885" s="27">
        <f>M885*N885</f>
        <v>2.2659330258302588</v>
      </c>
      <c r="P885" s="313">
        <f>M885*60*1000</f>
        <v>1921.883795109138</v>
      </c>
      <c r="Q885" s="314">
        <f>P885*N885/1000</f>
        <v>135.95598154981553</v>
      </c>
    </row>
    <row r="886" spans="1:17">
      <c r="A886" s="379"/>
      <c r="B886" s="367" t="s">
        <v>82</v>
      </c>
      <c r="C886" s="35" t="s">
        <v>49</v>
      </c>
      <c r="D886" s="21">
        <v>5</v>
      </c>
      <c r="E886" s="21" t="s">
        <v>33</v>
      </c>
      <c r="F886" s="26">
        <f>+G886+H886+I886</f>
        <v>7.2</v>
      </c>
      <c r="G886" s="26">
        <v>0</v>
      </c>
      <c r="H886" s="26">
        <v>0</v>
      </c>
      <c r="I886" s="26">
        <v>7.2</v>
      </c>
      <c r="J886" s="319">
        <v>224.51</v>
      </c>
      <c r="K886" s="26">
        <f>+I886</f>
        <v>7.2</v>
      </c>
      <c r="L886" s="319">
        <f>+J886</f>
        <v>224.51</v>
      </c>
      <c r="M886" s="311">
        <f>K886/L886</f>
        <v>3.2069840987038439E-2</v>
      </c>
      <c r="N886" s="312">
        <v>60.494999999999997</v>
      </c>
      <c r="O886" s="27">
        <f>M886*N886</f>
        <v>1.9400650305108904</v>
      </c>
      <c r="P886" s="313">
        <f>M886*60*1000</f>
        <v>1924.1904592223063</v>
      </c>
      <c r="Q886" s="314">
        <f>P886*N886/1000</f>
        <v>116.40390183065341</v>
      </c>
    </row>
    <row r="887" spans="1:17">
      <c r="A887" s="379"/>
      <c r="B887" s="367" t="s">
        <v>435</v>
      </c>
      <c r="C887" s="32" t="s">
        <v>432</v>
      </c>
      <c r="D887" s="33">
        <v>10</v>
      </c>
      <c r="E887" s="33">
        <v>1938</v>
      </c>
      <c r="F887" s="34">
        <v>9.7899999999999991</v>
      </c>
      <c r="G887" s="34"/>
      <c r="H887" s="34"/>
      <c r="I887" s="34">
        <v>9.7899999999999991</v>
      </c>
      <c r="J887" s="310">
        <v>304.82</v>
      </c>
      <c r="K887" s="34">
        <v>9.7899999999999991</v>
      </c>
      <c r="L887" s="310">
        <v>304.82</v>
      </c>
      <c r="M887" s="330">
        <f>K887/L887</f>
        <v>3.2117315136802042E-2</v>
      </c>
      <c r="N887" s="331">
        <v>61.366999999999997</v>
      </c>
      <c r="O887" s="34">
        <f>M887*N887</f>
        <v>1.9709432780001308</v>
      </c>
      <c r="P887" s="331">
        <f>M887*1000*60</f>
        <v>1927.0389082081224</v>
      </c>
      <c r="Q887" s="332">
        <f>O887*60</f>
        <v>118.25659668000785</v>
      </c>
    </row>
    <row r="888" spans="1:17">
      <c r="A888" s="379"/>
      <c r="B888" s="367" t="s">
        <v>798</v>
      </c>
      <c r="C888" s="323" t="s">
        <v>793</v>
      </c>
      <c r="D888" s="324">
        <v>4</v>
      </c>
      <c r="E888" s="324">
        <v>1940</v>
      </c>
      <c r="F888" s="325">
        <v>14.246</v>
      </c>
      <c r="G888" s="325">
        <v>1.8616760000000001</v>
      </c>
      <c r="H888" s="325">
        <v>0.04</v>
      </c>
      <c r="I888" s="325">
        <v>12.344325</v>
      </c>
      <c r="J888" s="326">
        <v>383.02000000000004</v>
      </c>
      <c r="K888" s="325">
        <v>12.344325</v>
      </c>
      <c r="L888" s="326">
        <v>383.02000000000004</v>
      </c>
      <c r="M888" s="327">
        <v>3.2228930604145993E-2</v>
      </c>
      <c r="N888" s="328">
        <v>68.997</v>
      </c>
      <c r="O888" s="325">
        <v>2.2236995248942613</v>
      </c>
      <c r="P888" s="328">
        <v>1933.7358362487596</v>
      </c>
      <c r="Q888" s="329">
        <v>133.42197149365566</v>
      </c>
    </row>
    <row r="889" spans="1:17">
      <c r="A889" s="379"/>
      <c r="B889" s="367" t="s">
        <v>84</v>
      </c>
      <c r="C889" s="35" t="s">
        <v>80</v>
      </c>
      <c r="D889" s="21">
        <v>6</v>
      </c>
      <c r="E889" s="21">
        <v>1980</v>
      </c>
      <c r="F889" s="26">
        <v>10.8</v>
      </c>
      <c r="G889" s="26">
        <v>0.81599999999999995</v>
      </c>
      <c r="H889" s="26">
        <v>0.96</v>
      </c>
      <c r="I889" s="26">
        <v>9.0239999999999991</v>
      </c>
      <c r="J889" s="319">
        <v>275</v>
      </c>
      <c r="K889" s="26">
        <v>9.0239999999999991</v>
      </c>
      <c r="L889" s="319">
        <v>275</v>
      </c>
      <c r="M889" s="311">
        <f>K889/L889</f>
        <v>3.281454545454545E-2</v>
      </c>
      <c r="N889" s="312">
        <v>48.94</v>
      </c>
      <c r="O889" s="27">
        <f>M889*N889</f>
        <v>1.6059438545454543</v>
      </c>
      <c r="P889" s="313">
        <f>M889*60*1000</f>
        <v>1968.8727272727272</v>
      </c>
      <c r="Q889" s="314">
        <f>P889*N889/1000</f>
        <v>96.356631272727256</v>
      </c>
    </row>
    <row r="890" spans="1:17">
      <c r="A890" s="379"/>
      <c r="B890" s="367" t="s">
        <v>435</v>
      </c>
      <c r="C890" s="32" t="s">
        <v>434</v>
      </c>
      <c r="D890" s="33">
        <v>8</v>
      </c>
      <c r="E890" s="33">
        <v>1960</v>
      </c>
      <c r="F890" s="34">
        <v>9.48</v>
      </c>
      <c r="G890" s="34"/>
      <c r="H890" s="34"/>
      <c r="I890" s="34">
        <v>9.48</v>
      </c>
      <c r="J890" s="310">
        <v>288.58</v>
      </c>
      <c r="K890" s="34">
        <v>9.48</v>
      </c>
      <c r="L890" s="310">
        <v>288.58</v>
      </c>
      <c r="M890" s="330">
        <f>K890/L890</f>
        <v>3.2850509390810176E-2</v>
      </c>
      <c r="N890" s="331">
        <v>61.366999999999997</v>
      </c>
      <c r="O890" s="34">
        <f>M890*N890</f>
        <v>2.0159372097858479</v>
      </c>
      <c r="P890" s="331">
        <f>M890*1000*60</f>
        <v>1971.0305634486103</v>
      </c>
      <c r="Q890" s="332">
        <f>O890*60</f>
        <v>120.95623258715088</v>
      </c>
    </row>
    <row r="891" spans="1:17">
      <c r="A891" s="379"/>
      <c r="B891" s="367" t="s">
        <v>195</v>
      </c>
      <c r="C891" s="32" t="s">
        <v>188</v>
      </c>
      <c r="D891" s="33">
        <v>18</v>
      </c>
      <c r="E891" s="33">
        <v>1959</v>
      </c>
      <c r="F891" s="34">
        <v>33.520000000000003</v>
      </c>
      <c r="G891" s="34">
        <v>1.79</v>
      </c>
      <c r="H891" s="34">
        <v>0</v>
      </c>
      <c r="I891" s="34">
        <v>31.730000000000004</v>
      </c>
      <c r="J891" s="310">
        <v>963.76</v>
      </c>
      <c r="K891" s="34">
        <v>31.73</v>
      </c>
      <c r="L891" s="310">
        <v>963.76</v>
      </c>
      <c r="M891" s="330">
        <v>3.2923134390304643E-2</v>
      </c>
      <c r="N891" s="331">
        <v>53.845999999999997</v>
      </c>
      <c r="O891" s="34">
        <v>1.7727790943803436</v>
      </c>
      <c r="P891" s="331">
        <v>1975.3880634182785</v>
      </c>
      <c r="Q891" s="332">
        <v>106.36674566282062</v>
      </c>
    </row>
    <row r="892" spans="1:17">
      <c r="A892" s="379"/>
      <c r="B892" s="367" t="s">
        <v>798</v>
      </c>
      <c r="C892" s="323" t="s">
        <v>794</v>
      </c>
      <c r="D892" s="324">
        <v>13</v>
      </c>
      <c r="E892" s="324" t="s">
        <v>98</v>
      </c>
      <c r="F892" s="325">
        <v>13.225</v>
      </c>
      <c r="G892" s="325">
        <v>0</v>
      </c>
      <c r="H892" s="325">
        <v>0</v>
      </c>
      <c r="I892" s="325">
        <v>13.225002</v>
      </c>
      <c r="J892" s="326">
        <v>397.64</v>
      </c>
      <c r="K892" s="325">
        <v>13.225002</v>
      </c>
      <c r="L892" s="326">
        <v>397.64</v>
      </c>
      <c r="M892" s="327">
        <v>3.3258731515944072E-2</v>
      </c>
      <c r="N892" s="328">
        <v>68.997</v>
      </c>
      <c r="O892" s="325">
        <v>2.2947526984055933</v>
      </c>
      <c r="P892" s="328">
        <v>1995.5238909566444</v>
      </c>
      <c r="Q892" s="329">
        <v>137.68516190433562</v>
      </c>
    </row>
    <row r="893" spans="1:17">
      <c r="A893" s="379"/>
      <c r="B893" s="368" t="s">
        <v>604</v>
      </c>
      <c r="C893" s="35" t="s">
        <v>602</v>
      </c>
      <c r="D893" s="21">
        <v>23</v>
      </c>
      <c r="E893" s="21">
        <v>1963</v>
      </c>
      <c r="F893" s="26">
        <v>16.745999999999999</v>
      </c>
      <c r="G893" s="26"/>
      <c r="H893" s="26"/>
      <c r="I893" s="26">
        <f>F893-G893-H893</f>
        <v>16.745999999999999</v>
      </c>
      <c r="J893" s="319">
        <v>502.6</v>
      </c>
      <c r="K893" s="26">
        <v>16.745999999999999</v>
      </c>
      <c r="L893" s="319">
        <v>502.6</v>
      </c>
      <c r="M893" s="311">
        <f>K893/L893</f>
        <v>3.3318742538798247E-2</v>
      </c>
      <c r="N893" s="312">
        <v>50.14</v>
      </c>
      <c r="O893" s="27">
        <f>M893*N893</f>
        <v>1.6706017508953441</v>
      </c>
      <c r="P893" s="313">
        <f>M893*60*1000</f>
        <v>1999.1245523278949</v>
      </c>
      <c r="Q893" s="314">
        <f>P893*N893/1000</f>
        <v>100.23610505372065</v>
      </c>
    </row>
    <row r="894" spans="1:17">
      <c r="A894" s="379"/>
      <c r="B894" s="367" t="s">
        <v>798</v>
      </c>
      <c r="C894" s="323" t="s">
        <v>795</v>
      </c>
      <c r="D894" s="324">
        <v>4</v>
      </c>
      <c r="E894" s="324">
        <v>1952</v>
      </c>
      <c r="F894" s="325">
        <v>3.6103369999999999</v>
      </c>
      <c r="G894" s="325">
        <v>0</v>
      </c>
      <c r="H894" s="325">
        <v>0</v>
      </c>
      <c r="I894" s="325">
        <v>3.6103369999999999</v>
      </c>
      <c r="J894" s="326">
        <v>108</v>
      </c>
      <c r="K894" s="325">
        <v>3.6103369999999999</v>
      </c>
      <c r="L894" s="326">
        <v>108</v>
      </c>
      <c r="M894" s="327">
        <v>3.3429046296296297E-2</v>
      </c>
      <c r="N894" s="328">
        <v>68.997</v>
      </c>
      <c r="O894" s="325">
        <v>2.3065039073055558</v>
      </c>
      <c r="P894" s="328">
        <v>2005.742777777778</v>
      </c>
      <c r="Q894" s="329">
        <v>138.39023443833335</v>
      </c>
    </row>
    <row r="895" spans="1:17">
      <c r="A895" s="379"/>
      <c r="B895" s="368" t="s">
        <v>604</v>
      </c>
      <c r="C895" s="35" t="s">
        <v>603</v>
      </c>
      <c r="D895" s="21">
        <v>6</v>
      </c>
      <c r="E895" s="21">
        <v>1926</v>
      </c>
      <c r="F895" s="26">
        <v>9.8079999999999998</v>
      </c>
      <c r="G895" s="26">
        <v>0.441</v>
      </c>
      <c r="H895" s="26">
        <v>0.64</v>
      </c>
      <c r="I895" s="26">
        <f>F895-G895-H895</f>
        <v>8.7269999999999985</v>
      </c>
      <c r="J895" s="319">
        <v>254.15</v>
      </c>
      <c r="K895" s="26">
        <v>6.5487500000000001</v>
      </c>
      <c r="L895" s="319">
        <v>194.28</v>
      </c>
      <c r="M895" s="311">
        <f>K895/L895</f>
        <v>3.3707792876261064E-2</v>
      </c>
      <c r="N895" s="312">
        <v>50.14</v>
      </c>
      <c r="O895" s="27">
        <f>M895*N895</f>
        <v>1.6901087348157298</v>
      </c>
      <c r="P895" s="313">
        <f>M895*60*1000</f>
        <v>2022.467572575664</v>
      </c>
      <c r="Q895" s="314">
        <f>P895*N895/1000</f>
        <v>101.4065240889438</v>
      </c>
    </row>
    <row r="896" spans="1:17">
      <c r="A896" s="379"/>
      <c r="B896" s="367" t="s">
        <v>195</v>
      </c>
      <c r="C896" s="32" t="s">
        <v>187</v>
      </c>
      <c r="D896" s="33">
        <v>77</v>
      </c>
      <c r="E896" s="33">
        <v>1960</v>
      </c>
      <c r="F896" s="34">
        <v>49.31</v>
      </c>
      <c r="G896" s="34">
        <v>4.8899999999999997</v>
      </c>
      <c r="H896" s="34">
        <v>1.1599999999999999</v>
      </c>
      <c r="I896" s="34">
        <v>43.260000000000005</v>
      </c>
      <c r="J896" s="310">
        <v>1264.2</v>
      </c>
      <c r="K896" s="34">
        <v>42.733023255813954</v>
      </c>
      <c r="L896" s="310">
        <v>1248.8</v>
      </c>
      <c r="M896" s="330">
        <v>3.4219269102990037E-2</v>
      </c>
      <c r="N896" s="331">
        <v>53.845999999999997</v>
      </c>
      <c r="O896" s="34">
        <v>1.8425707641196014</v>
      </c>
      <c r="P896" s="331">
        <v>2053.1561461794022</v>
      </c>
      <c r="Q896" s="332">
        <v>110.55424584717608</v>
      </c>
    </row>
    <row r="897" spans="1:17">
      <c r="A897" s="379"/>
      <c r="B897" s="367" t="s">
        <v>878</v>
      </c>
      <c r="C897" s="337" t="s">
        <v>877</v>
      </c>
      <c r="D897" s="338">
        <v>6</v>
      </c>
      <c r="E897" s="338">
        <v>1961</v>
      </c>
      <c r="F897" s="339">
        <v>4.1689999999999996</v>
      </c>
      <c r="G897" s="339">
        <v>0</v>
      </c>
      <c r="H897" s="339">
        <v>0</v>
      </c>
      <c r="I897" s="339">
        <v>4.1689999999999996</v>
      </c>
      <c r="J897" s="340">
        <v>120.27</v>
      </c>
      <c r="K897" s="339">
        <v>4.1689999999999996</v>
      </c>
      <c r="L897" s="340">
        <v>120.27</v>
      </c>
      <c r="M897" s="341">
        <v>3.4663673401513259E-2</v>
      </c>
      <c r="N897" s="342">
        <v>84.039000000000001</v>
      </c>
      <c r="O897" s="339">
        <v>2.9131004489897729</v>
      </c>
      <c r="P897" s="342">
        <v>2079.8204040907958</v>
      </c>
      <c r="Q897" s="343">
        <v>174.78602693938637</v>
      </c>
    </row>
    <row r="898" spans="1:17">
      <c r="A898" s="379"/>
      <c r="B898" s="367" t="s">
        <v>266</v>
      </c>
      <c r="C898" s="32" t="s">
        <v>264</v>
      </c>
      <c r="D898" s="33">
        <v>4</v>
      </c>
      <c r="E898" s="33">
        <v>1973</v>
      </c>
      <c r="F898" s="34">
        <f>SUM(G898:I898)</f>
        <v>6.077</v>
      </c>
      <c r="G898" s="34">
        <v>0</v>
      </c>
      <c r="H898" s="34">
        <v>0</v>
      </c>
      <c r="I898" s="34">
        <v>6.077</v>
      </c>
      <c r="J898" s="310">
        <v>174.77</v>
      </c>
      <c r="K898" s="34">
        <v>6.077</v>
      </c>
      <c r="L898" s="310">
        <v>174.77</v>
      </c>
      <c r="M898" s="330">
        <f>K898/L898</f>
        <v>3.4771413858213647E-2</v>
      </c>
      <c r="N898" s="331">
        <v>73.599999999999994</v>
      </c>
      <c r="O898" s="34">
        <f>M898*N898</f>
        <v>2.5591760599645244</v>
      </c>
      <c r="P898" s="331">
        <f>M898*60*1000</f>
        <v>2086.2848314928187</v>
      </c>
      <c r="Q898" s="332">
        <f>P898*N898/1000</f>
        <v>153.55056359787145</v>
      </c>
    </row>
    <row r="899" spans="1:17">
      <c r="A899" s="379"/>
      <c r="B899" s="367" t="s">
        <v>541</v>
      </c>
      <c r="C899" s="35" t="s">
        <v>532</v>
      </c>
      <c r="D899" s="21">
        <v>5</v>
      </c>
      <c r="E899" s="21">
        <v>1986</v>
      </c>
      <c r="F899" s="26">
        <v>10.76</v>
      </c>
      <c r="G899" s="26"/>
      <c r="H899" s="26"/>
      <c r="I899" s="26">
        <v>10.76</v>
      </c>
      <c r="J899" s="319">
        <v>407.89</v>
      </c>
      <c r="K899" s="26">
        <v>6.76</v>
      </c>
      <c r="L899" s="319">
        <v>193.9</v>
      </c>
      <c r="M899" s="311">
        <f>K899/L899</f>
        <v>3.486333161423414E-2</v>
      </c>
      <c r="N899" s="312">
        <v>70.741</v>
      </c>
      <c r="O899" s="27">
        <f>M899*N899</f>
        <v>2.4662669417225374</v>
      </c>
      <c r="P899" s="313">
        <f>M899*60*1000</f>
        <v>2091.7998968540483</v>
      </c>
      <c r="Q899" s="314">
        <f>P899*N899/1000</f>
        <v>147.97601650335224</v>
      </c>
    </row>
    <row r="900" spans="1:17">
      <c r="A900" s="379"/>
      <c r="B900" s="367" t="s">
        <v>701</v>
      </c>
      <c r="C900" s="37" t="s">
        <v>700</v>
      </c>
      <c r="D900" s="38">
        <v>10</v>
      </c>
      <c r="E900" s="38" t="s">
        <v>98</v>
      </c>
      <c r="F900" s="39">
        <f>G900+H900+I900</f>
        <v>11.700000000000001</v>
      </c>
      <c r="G900" s="39">
        <v>0.71399999999999997</v>
      </c>
      <c r="H900" s="39">
        <v>0</v>
      </c>
      <c r="I900" s="39">
        <v>10.986000000000001</v>
      </c>
      <c r="J900" s="344">
        <v>314.19</v>
      </c>
      <c r="K900" s="39">
        <f>I900</f>
        <v>10.986000000000001</v>
      </c>
      <c r="L900" s="344">
        <f>J900</f>
        <v>314.19</v>
      </c>
      <c r="M900" s="345">
        <f>K900/L900</f>
        <v>3.4966103313281774E-2</v>
      </c>
      <c r="N900" s="346">
        <v>48.2</v>
      </c>
      <c r="O900" s="40">
        <f>M900*N900</f>
        <v>1.6853661797001815</v>
      </c>
      <c r="P900" s="347">
        <f>M900*60*1000</f>
        <v>2097.9661987969066</v>
      </c>
      <c r="Q900" s="348">
        <f>P900*N900/1000</f>
        <v>101.12197078201091</v>
      </c>
    </row>
    <row r="901" spans="1:17">
      <c r="A901" s="379"/>
      <c r="B901" s="367" t="s">
        <v>195</v>
      </c>
      <c r="C901" s="32" t="s">
        <v>194</v>
      </c>
      <c r="D901" s="33">
        <v>8</v>
      </c>
      <c r="E901" s="33">
        <v>1901</v>
      </c>
      <c r="F901" s="34">
        <v>11.564</v>
      </c>
      <c r="G901" s="34">
        <v>0</v>
      </c>
      <c r="H901" s="34">
        <v>0</v>
      </c>
      <c r="I901" s="34">
        <v>11.564</v>
      </c>
      <c r="J901" s="310">
        <v>330.14</v>
      </c>
      <c r="K901" s="34">
        <v>10.315617616768643</v>
      </c>
      <c r="L901" s="310">
        <v>294.5</v>
      </c>
      <c r="M901" s="330">
        <v>3.5027564063730539E-2</v>
      </c>
      <c r="N901" s="331">
        <v>53.845999999999997</v>
      </c>
      <c r="O901" s="34">
        <v>1.8860942145756345</v>
      </c>
      <c r="P901" s="331">
        <v>2101.6538438238322</v>
      </c>
      <c r="Q901" s="332">
        <v>113.16565287453807</v>
      </c>
    </row>
    <row r="902" spans="1:17">
      <c r="A902" s="379"/>
      <c r="B902" s="367" t="s">
        <v>84</v>
      </c>
      <c r="C902" s="35" t="s">
        <v>79</v>
      </c>
      <c r="D902" s="21">
        <v>9</v>
      </c>
      <c r="E902" s="21">
        <v>1980</v>
      </c>
      <c r="F902" s="26">
        <v>16.399999999999999</v>
      </c>
      <c r="G902" s="26">
        <v>0.55000000000000004</v>
      </c>
      <c r="H902" s="26">
        <v>1.44</v>
      </c>
      <c r="I902" s="26">
        <v>14.7</v>
      </c>
      <c r="J902" s="319">
        <v>412</v>
      </c>
      <c r="K902" s="26">
        <v>14.7</v>
      </c>
      <c r="L902" s="319">
        <v>412</v>
      </c>
      <c r="M902" s="311">
        <f>K902/L902</f>
        <v>3.5679611650485436E-2</v>
      </c>
      <c r="N902" s="312">
        <v>48.94</v>
      </c>
      <c r="O902" s="27">
        <f>M902*N902</f>
        <v>1.7461601941747571</v>
      </c>
      <c r="P902" s="313">
        <f>M902*60*1000</f>
        <v>2140.7766990291266</v>
      </c>
      <c r="Q902" s="314">
        <f>P902*N902/1000</f>
        <v>104.76961165048544</v>
      </c>
    </row>
    <row r="903" spans="1:17">
      <c r="A903" s="379"/>
      <c r="B903" s="367" t="s">
        <v>626</v>
      </c>
      <c r="C903" s="35" t="s">
        <v>625</v>
      </c>
      <c r="D903" s="21">
        <v>4</v>
      </c>
      <c r="E903" s="21">
        <v>1922</v>
      </c>
      <c r="F903" s="26">
        <f>G903+H903+I903</f>
        <v>10.357999999999999</v>
      </c>
      <c r="G903" s="26">
        <v>0.4</v>
      </c>
      <c r="H903" s="26">
        <v>0.7</v>
      </c>
      <c r="I903" s="26">
        <v>9.2579999999999991</v>
      </c>
      <c r="J903" s="319">
        <v>258.86</v>
      </c>
      <c r="K903" s="26">
        <v>9.2579999999999991</v>
      </c>
      <c r="L903" s="319">
        <v>258.86</v>
      </c>
      <c r="M903" s="311">
        <f>K903/L903</f>
        <v>3.5764505910530785E-2</v>
      </c>
      <c r="N903" s="312">
        <v>52.6</v>
      </c>
      <c r="O903" s="27">
        <f>M903*N903</f>
        <v>1.8812130108939193</v>
      </c>
      <c r="P903" s="313">
        <f>M903*60*1000</f>
        <v>2145.870354631847</v>
      </c>
      <c r="Q903" s="314">
        <f>P903*N903/1000</f>
        <v>112.87278065363516</v>
      </c>
    </row>
    <row r="904" spans="1:17">
      <c r="A904" s="379"/>
      <c r="B904" s="367" t="s">
        <v>798</v>
      </c>
      <c r="C904" s="323" t="s">
        <v>796</v>
      </c>
      <c r="D904" s="324">
        <v>8</v>
      </c>
      <c r="E904" s="324" t="s">
        <v>98</v>
      </c>
      <c r="F904" s="325">
        <v>9.1120000000000001</v>
      </c>
      <c r="G904" s="325">
        <v>0</v>
      </c>
      <c r="H904" s="325">
        <v>0</v>
      </c>
      <c r="I904" s="325">
        <v>9.1119990000000008</v>
      </c>
      <c r="J904" s="326">
        <v>248.01</v>
      </c>
      <c r="K904" s="325">
        <v>9.1119990000000008</v>
      </c>
      <c r="L904" s="326">
        <v>248.01</v>
      </c>
      <c r="M904" s="327">
        <v>3.6740449981855577E-2</v>
      </c>
      <c r="N904" s="328">
        <v>68.997</v>
      </c>
      <c r="O904" s="325">
        <v>2.5349808273980892</v>
      </c>
      <c r="P904" s="328">
        <v>2204.426998911335</v>
      </c>
      <c r="Q904" s="329">
        <v>152.09884964388539</v>
      </c>
    </row>
    <row r="905" spans="1:17">
      <c r="A905" s="379"/>
      <c r="B905" s="367" t="s">
        <v>798</v>
      </c>
      <c r="C905" s="323" t="s">
        <v>797</v>
      </c>
      <c r="D905" s="324">
        <v>6</v>
      </c>
      <c r="E905" s="324">
        <v>1940</v>
      </c>
      <c r="F905" s="325">
        <v>10.146000000000001</v>
      </c>
      <c r="G905" s="325">
        <v>0.64415999999999995</v>
      </c>
      <c r="H905" s="325">
        <v>0</v>
      </c>
      <c r="I905" s="325">
        <v>9.5018399999999996</v>
      </c>
      <c r="J905" s="326">
        <v>250.65</v>
      </c>
      <c r="K905" s="325">
        <v>9.5018399999999996</v>
      </c>
      <c r="L905" s="326">
        <v>250.65</v>
      </c>
      <c r="M905" s="327">
        <v>3.7908797127468578E-2</v>
      </c>
      <c r="N905" s="328">
        <v>68.997</v>
      </c>
      <c r="O905" s="325">
        <v>2.6155932754039495</v>
      </c>
      <c r="P905" s="328">
        <v>2274.5278276481149</v>
      </c>
      <c r="Q905" s="329">
        <v>156.93559652423698</v>
      </c>
    </row>
    <row r="906" spans="1:17">
      <c r="A906" s="379"/>
      <c r="B906" s="367" t="s">
        <v>307</v>
      </c>
      <c r="C906" s="35" t="s">
        <v>306</v>
      </c>
      <c r="D906" s="21">
        <v>4</v>
      </c>
      <c r="E906" s="21" t="s">
        <v>98</v>
      </c>
      <c r="F906" s="26">
        <f>G906+H906+I906</f>
        <v>5.2</v>
      </c>
      <c r="G906" s="26">
        <v>0</v>
      </c>
      <c r="H906" s="26">
        <v>0</v>
      </c>
      <c r="I906" s="26">
        <v>5.2</v>
      </c>
      <c r="J906" s="319">
        <v>135.59</v>
      </c>
      <c r="K906" s="26">
        <v>5.2</v>
      </c>
      <c r="L906" s="319">
        <v>135.59</v>
      </c>
      <c r="M906" s="311">
        <f>K906/L906</f>
        <v>3.8350910834132314E-2</v>
      </c>
      <c r="N906" s="312">
        <v>48.7</v>
      </c>
      <c r="O906" s="27">
        <f>M906*N906</f>
        <v>1.8676893576222438</v>
      </c>
      <c r="P906" s="313">
        <f>M906*60*1000</f>
        <v>2301.0546500479386</v>
      </c>
      <c r="Q906" s="314">
        <f>P906*N906/1000</f>
        <v>112.06136145733461</v>
      </c>
    </row>
    <row r="907" spans="1:17" ht="12" thickBot="1">
      <c r="A907" s="380"/>
      <c r="B907" s="369" t="s">
        <v>266</v>
      </c>
      <c r="C907" s="355" t="s">
        <v>265</v>
      </c>
      <c r="D907" s="356">
        <v>7</v>
      </c>
      <c r="E907" s="356">
        <v>1985</v>
      </c>
      <c r="F907" s="357">
        <f>SUM(G907:I907)</f>
        <v>4.9450000000000003</v>
      </c>
      <c r="G907" s="357">
        <v>0</v>
      </c>
      <c r="H907" s="357">
        <v>0</v>
      </c>
      <c r="I907" s="357">
        <v>4.9450000000000003</v>
      </c>
      <c r="J907" s="358">
        <v>108.3</v>
      </c>
      <c r="K907" s="357">
        <v>4.9450000000000003</v>
      </c>
      <c r="L907" s="358">
        <v>108.3</v>
      </c>
      <c r="M907" s="359">
        <f>K907/L907</f>
        <v>4.5660203139427522E-2</v>
      </c>
      <c r="N907" s="360">
        <v>73.599999999999994</v>
      </c>
      <c r="O907" s="357">
        <f>M907*N907</f>
        <v>3.3605909510618655</v>
      </c>
      <c r="P907" s="360">
        <f>M907*60*1000</f>
        <v>2739.612188365651</v>
      </c>
      <c r="Q907" s="361">
        <f>P907*N907/1000</f>
        <v>201.6354570637119</v>
      </c>
    </row>
  </sheetData>
  <sortState ref="B694:R907">
    <sortCondition ref="M694:M907"/>
  </sortState>
  <mergeCells count="19">
    <mergeCell ref="D2:D3"/>
    <mergeCell ref="J2:J3"/>
    <mergeCell ref="K2:K3"/>
    <mergeCell ref="A694:A907"/>
    <mergeCell ref="A6:A224"/>
    <mergeCell ref="A225:A390"/>
    <mergeCell ref="A391:A693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</mergeCells>
  <phoneticPr fontId="2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gruodis</vt:lpstr>
      <vt:lpstr>'2015 gruodis'!Print_Titles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2013-11-18T06:30:13Z</cp:lastPrinted>
  <dcterms:created xsi:type="dcterms:W3CDTF">2007-12-03T08:09:16Z</dcterms:created>
  <dcterms:modified xsi:type="dcterms:W3CDTF">2016-01-18T10:30:49Z</dcterms:modified>
</cp:coreProperties>
</file>