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5_spalis" sheetId="4" r:id="rId1"/>
  </sheets>
  <calcPr calcId="125725"/>
</workbook>
</file>

<file path=xl/calcChain.xml><?xml version="1.0" encoding="utf-8"?>
<calcChain xmlns="http://schemas.openxmlformats.org/spreadsheetml/2006/main">
  <c r="M829" i="4"/>
  <c r="O829" s="1"/>
  <c r="F829"/>
  <c r="M828"/>
  <c r="O828" s="1"/>
  <c r="F828"/>
  <c r="M827"/>
  <c r="P827" s="1"/>
  <c r="Q827" s="1"/>
  <c r="F827"/>
  <c r="M826"/>
  <c r="O826" s="1"/>
  <c r="F826"/>
  <c r="M825"/>
  <c r="O825" s="1"/>
  <c r="F825"/>
  <c r="M824"/>
  <c r="O824" s="1"/>
  <c r="F824"/>
  <c r="M823"/>
  <c r="P823" s="1"/>
  <c r="Q823" s="1"/>
  <c r="F823"/>
  <c r="M822"/>
  <c r="P822" s="1"/>
  <c r="Q822" s="1"/>
  <c r="F822"/>
  <c r="M821"/>
  <c r="P821" s="1"/>
  <c r="Q821" s="1"/>
  <c r="F821"/>
  <c r="M820"/>
  <c r="O820" s="1"/>
  <c r="F820"/>
  <c r="M819"/>
  <c r="P819" s="1"/>
  <c r="Q819" s="1"/>
  <c r="F819"/>
  <c r="M818"/>
  <c r="O818" s="1"/>
  <c r="F818"/>
  <c r="M817"/>
  <c r="O817" s="1"/>
  <c r="F817"/>
  <c r="M816"/>
  <c r="O816" s="1"/>
  <c r="F816"/>
  <c r="M815"/>
  <c r="P815" s="1"/>
  <c r="Q815" s="1"/>
  <c r="F815"/>
  <c r="M814"/>
  <c r="P814" s="1"/>
  <c r="Q814" s="1"/>
  <c r="F814"/>
  <c r="M813"/>
  <c r="O813" s="1"/>
  <c r="F813"/>
  <c r="M812"/>
  <c r="O812" s="1"/>
  <c r="F812"/>
  <c r="M811"/>
  <c r="P811" s="1"/>
  <c r="Q811" s="1"/>
  <c r="F811"/>
  <c r="M810"/>
  <c r="O810" s="1"/>
  <c r="F810"/>
  <c r="M809"/>
  <c r="O809" s="1"/>
  <c r="F809"/>
  <c r="M808"/>
  <c r="P808" s="1"/>
  <c r="Q808" s="1"/>
  <c r="F808"/>
  <c r="M807"/>
  <c r="P807" s="1"/>
  <c r="Q807" s="1"/>
  <c r="F807"/>
  <c r="M806"/>
  <c r="P806" s="1"/>
  <c r="Q806" s="1"/>
  <c r="F806"/>
  <c r="M805"/>
  <c r="O805" s="1"/>
  <c r="F805"/>
  <c r="M804"/>
  <c r="P804" s="1"/>
  <c r="Q804" s="1"/>
  <c r="F804"/>
  <c r="M803"/>
  <c r="P803" s="1"/>
  <c r="Q803" s="1"/>
  <c r="F803"/>
  <c r="M802"/>
  <c r="O802" s="1"/>
  <c r="F802"/>
  <c r="M801"/>
  <c r="O801" s="1"/>
  <c r="F801"/>
  <c r="M800"/>
  <c r="P800" s="1"/>
  <c r="Q800" s="1"/>
  <c r="F800"/>
  <c r="M799"/>
  <c r="P799" s="1"/>
  <c r="Q799" s="1"/>
  <c r="F799"/>
  <c r="M798"/>
  <c r="O798" s="1"/>
  <c r="F798"/>
  <c r="M797"/>
  <c r="O797" s="1"/>
  <c r="F797"/>
  <c r="M796"/>
  <c r="P796" s="1"/>
  <c r="Q796" s="1"/>
  <c r="F796"/>
  <c r="M795"/>
  <c r="O795" s="1"/>
  <c r="F795"/>
  <c r="M794"/>
  <c r="O794" s="1"/>
  <c r="F794"/>
  <c r="M793"/>
  <c r="O793" s="1"/>
  <c r="F793"/>
  <c r="M792"/>
  <c r="P792" s="1"/>
  <c r="Q792" s="1"/>
  <c r="F792"/>
  <c r="M791"/>
  <c r="O791" s="1"/>
  <c r="F791"/>
  <c r="M790"/>
  <c r="P790" s="1"/>
  <c r="Q790" s="1"/>
  <c r="F790"/>
  <c r="O821" l="1"/>
  <c r="O822"/>
  <c r="O814"/>
  <c r="O804"/>
  <c r="P817"/>
  <c r="Q817" s="1"/>
  <c r="P798"/>
  <c r="Q798" s="1"/>
  <c r="O790"/>
  <c r="O806"/>
  <c r="P818"/>
  <c r="Q818" s="1"/>
  <c r="P791"/>
  <c r="Q791" s="1"/>
  <c r="O800"/>
  <c r="P794"/>
  <c r="Q794" s="1"/>
  <c r="P795"/>
  <c r="Q795" s="1"/>
  <c r="P802"/>
  <c r="Q802" s="1"/>
  <c r="O808"/>
  <c r="O823"/>
  <c r="O796"/>
  <c r="O792"/>
  <c r="P809"/>
  <c r="Q809" s="1"/>
  <c r="P810"/>
  <c r="Q810" s="1"/>
  <c r="P826"/>
  <c r="Q826" s="1"/>
  <c r="P813"/>
  <c r="Q813" s="1"/>
  <c r="O827"/>
  <c r="O799"/>
  <c r="O803"/>
  <c r="O807"/>
  <c r="O811"/>
  <c r="O815"/>
  <c r="O819"/>
  <c r="P793"/>
  <c r="Q793" s="1"/>
  <c r="P797"/>
  <c r="Q797" s="1"/>
  <c r="P801"/>
  <c r="Q801" s="1"/>
  <c r="P805"/>
  <c r="Q805" s="1"/>
  <c r="P825"/>
  <c r="Q825" s="1"/>
  <c r="P829"/>
  <c r="Q829" s="1"/>
  <c r="P812"/>
  <c r="Q812" s="1"/>
  <c r="P816"/>
  <c r="Q816" s="1"/>
  <c r="P820"/>
  <c r="Q820" s="1"/>
  <c r="P824"/>
  <c r="Q824" s="1"/>
  <c r="P828"/>
  <c r="Q828" s="1"/>
  <c r="L1348"/>
  <c r="K1348"/>
  <c r="F1348"/>
  <c r="L1347"/>
  <c r="K1347"/>
  <c r="F1347"/>
  <c r="L1346"/>
  <c r="K1346"/>
  <c r="F1346"/>
  <c r="L1345"/>
  <c r="K1345"/>
  <c r="F1345"/>
  <c r="L1344"/>
  <c r="K1344"/>
  <c r="F1344"/>
  <c r="L1343"/>
  <c r="M1343" s="1"/>
  <c r="K1343"/>
  <c r="F1343"/>
  <c r="L1342"/>
  <c r="K1342"/>
  <c r="F1342"/>
  <c r="L1341"/>
  <c r="K1341"/>
  <c r="F1341"/>
  <c r="L1340"/>
  <c r="K1340"/>
  <c r="F1340"/>
  <c r="L1339"/>
  <c r="K1339"/>
  <c r="F1339"/>
  <c r="L1338"/>
  <c r="K1338"/>
  <c r="F1338"/>
  <c r="L1337"/>
  <c r="K1337"/>
  <c r="F1337"/>
  <c r="L1336"/>
  <c r="K1336"/>
  <c r="F1336"/>
  <c r="L1335"/>
  <c r="K1335"/>
  <c r="F1335"/>
  <c r="L1334"/>
  <c r="K1334"/>
  <c r="F1334"/>
  <c r="L1333"/>
  <c r="K1333"/>
  <c r="F1333"/>
  <c r="L1332"/>
  <c r="K1332"/>
  <c r="F1332"/>
  <c r="L1331"/>
  <c r="M1331" s="1"/>
  <c r="K1331"/>
  <c r="F1331"/>
  <c r="L1330"/>
  <c r="K1330"/>
  <c r="F1330"/>
  <c r="L1329"/>
  <c r="K1329"/>
  <c r="F1329"/>
  <c r="L1328"/>
  <c r="K1328"/>
  <c r="F1328"/>
  <c r="L1327"/>
  <c r="M1327" s="1"/>
  <c r="K1327"/>
  <c r="F1327"/>
  <c r="L1326"/>
  <c r="K1326"/>
  <c r="F1326"/>
  <c r="L1325"/>
  <c r="K1325"/>
  <c r="F1325"/>
  <c r="L1324"/>
  <c r="K1324"/>
  <c r="F1324"/>
  <c r="L1323"/>
  <c r="K1323"/>
  <c r="F1323"/>
  <c r="L1322"/>
  <c r="K1322"/>
  <c r="F1322"/>
  <c r="L1321"/>
  <c r="K1321"/>
  <c r="F1321"/>
  <c r="L1320"/>
  <c r="K1320"/>
  <c r="F1320"/>
  <c r="L1319"/>
  <c r="K1319"/>
  <c r="F1319"/>
  <c r="L1318"/>
  <c r="K1318"/>
  <c r="F1318"/>
  <c r="L1317"/>
  <c r="K1317"/>
  <c r="F1317"/>
  <c r="L1316"/>
  <c r="K1316"/>
  <c r="F1316"/>
  <c r="L1315"/>
  <c r="K1315"/>
  <c r="F1315"/>
  <c r="L1314"/>
  <c r="K1314"/>
  <c r="F1314"/>
  <c r="L1313"/>
  <c r="K1313"/>
  <c r="F1313"/>
  <c r="L1312"/>
  <c r="K1312"/>
  <c r="F1312"/>
  <c r="L1311"/>
  <c r="K1311"/>
  <c r="F1311"/>
  <c r="L1310"/>
  <c r="K1310"/>
  <c r="F1310"/>
  <c r="L1309"/>
  <c r="K1309"/>
  <c r="F1309"/>
  <c r="M1085"/>
  <c r="O1085" s="1"/>
  <c r="M1084"/>
  <c r="O1084" s="1"/>
  <c r="M1083"/>
  <c r="P1083" s="1"/>
  <c r="Q1083" s="1"/>
  <c r="M1082"/>
  <c r="P1082" s="1"/>
  <c r="Q1082" s="1"/>
  <c r="M1081"/>
  <c r="O1081" s="1"/>
  <c r="M1080"/>
  <c r="O1080" s="1"/>
  <c r="M1079"/>
  <c r="P1079" s="1"/>
  <c r="Q1079" s="1"/>
  <c r="M1078"/>
  <c r="P1078" s="1"/>
  <c r="Q1078" s="1"/>
  <c r="M1077"/>
  <c r="O1077" s="1"/>
  <c r="M1076"/>
  <c r="O1076" s="1"/>
  <c r="M1075"/>
  <c r="P1075" s="1"/>
  <c r="Q1075" s="1"/>
  <c r="M1074"/>
  <c r="P1074" s="1"/>
  <c r="Q1074" s="1"/>
  <c r="M1073"/>
  <c r="O1073" s="1"/>
  <c r="M1072"/>
  <c r="O1072" s="1"/>
  <c r="M1071"/>
  <c r="P1071" s="1"/>
  <c r="Q1071" s="1"/>
  <c r="M1070"/>
  <c r="P1070" s="1"/>
  <c r="Q1070" s="1"/>
  <c r="M1069"/>
  <c r="O1069" s="1"/>
  <c r="M1068"/>
  <c r="O1068" s="1"/>
  <c r="M1067"/>
  <c r="P1067" s="1"/>
  <c r="Q1067" s="1"/>
  <c r="M1066"/>
  <c r="P1066" s="1"/>
  <c r="Q1066" s="1"/>
  <c r="M1065"/>
  <c r="O1065" s="1"/>
  <c r="M1064"/>
  <c r="O1064" s="1"/>
  <c r="M1063"/>
  <c r="P1063" s="1"/>
  <c r="Q1063" s="1"/>
  <c r="M1062"/>
  <c r="P1062" s="1"/>
  <c r="Q1062" s="1"/>
  <c r="M1061"/>
  <c r="O1061" s="1"/>
  <c r="M1060"/>
  <c r="O1060" s="1"/>
  <c r="M1059"/>
  <c r="P1059" s="1"/>
  <c r="Q1059" s="1"/>
  <c r="M1058"/>
  <c r="P1058" s="1"/>
  <c r="Q1058" s="1"/>
  <c r="M1057"/>
  <c r="O1057" s="1"/>
  <c r="M1056"/>
  <c r="O1056" s="1"/>
  <c r="O1058" l="1"/>
  <c r="M1319"/>
  <c r="O1319" s="1"/>
  <c r="M1312"/>
  <c r="O1312" s="1"/>
  <c r="M1320"/>
  <c r="P1320" s="1"/>
  <c r="Q1320" s="1"/>
  <c r="M1324"/>
  <c r="O1324" s="1"/>
  <c r="M1328"/>
  <c r="O1328" s="1"/>
  <c r="M1332"/>
  <c r="O1332" s="1"/>
  <c r="M1340"/>
  <c r="O1340" s="1"/>
  <c r="M1344"/>
  <c r="O1344" s="1"/>
  <c r="M1348"/>
  <c r="P1060"/>
  <c r="Q1060" s="1"/>
  <c r="M1317"/>
  <c r="M1325"/>
  <c r="M1329"/>
  <c r="M1337"/>
  <c r="P1337" s="1"/>
  <c r="Q1337" s="1"/>
  <c r="O1066"/>
  <c r="P1076"/>
  <c r="Q1076" s="1"/>
  <c r="M1310"/>
  <c r="M1334"/>
  <c r="O1334" s="1"/>
  <c r="M1346"/>
  <c r="O1346" s="1"/>
  <c r="P1068"/>
  <c r="Q1068" s="1"/>
  <c r="O1082"/>
  <c r="M1323"/>
  <c r="O1323" s="1"/>
  <c r="O1074"/>
  <c r="P1056"/>
  <c r="Q1056" s="1"/>
  <c r="P1064"/>
  <c r="Q1064" s="1"/>
  <c r="P1072"/>
  <c r="Q1072" s="1"/>
  <c r="P1080"/>
  <c r="Q1080" s="1"/>
  <c r="O1062"/>
  <c r="O1070"/>
  <c r="O1078"/>
  <c r="M1309"/>
  <c r="O1309" s="1"/>
  <c r="M1314"/>
  <c r="M1330"/>
  <c r="M1339"/>
  <c r="O1339" s="1"/>
  <c r="O1059"/>
  <c r="O1063"/>
  <c r="O1067"/>
  <c r="O1071"/>
  <c r="O1075"/>
  <c r="O1079"/>
  <c r="O1083"/>
  <c r="P1084"/>
  <c r="Q1084" s="1"/>
  <c r="M1316"/>
  <c r="O1316" s="1"/>
  <c r="M1322"/>
  <c r="M1326"/>
  <c r="M1336"/>
  <c r="O1336" s="1"/>
  <c r="M1342"/>
  <c r="P1342" s="1"/>
  <c r="Q1342" s="1"/>
  <c r="M1347"/>
  <c r="O1347" s="1"/>
  <c r="P1057"/>
  <c r="Q1057" s="1"/>
  <c r="P1061"/>
  <c r="Q1061" s="1"/>
  <c r="P1065"/>
  <c r="Q1065" s="1"/>
  <c r="P1069"/>
  <c r="Q1069" s="1"/>
  <c r="P1073"/>
  <c r="Q1073" s="1"/>
  <c r="P1077"/>
  <c r="Q1077" s="1"/>
  <c r="P1081"/>
  <c r="Q1081" s="1"/>
  <c r="P1085"/>
  <c r="Q1085" s="1"/>
  <c r="M1313"/>
  <c r="M1318"/>
  <c r="O1318" s="1"/>
  <c r="M1321"/>
  <c r="P1321" s="1"/>
  <c r="Q1321" s="1"/>
  <c r="M1333"/>
  <c r="M1338"/>
  <c r="M1345"/>
  <c r="P1345" s="1"/>
  <c r="Q1345" s="1"/>
  <c r="M1315"/>
  <c r="O1315" s="1"/>
  <c r="M1335"/>
  <c r="O1335" s="1"/>
  <c r="M1341"/>
  <c r="M1311"/>
  <c r="O1311" s="1"/>
  <c r="O1320"/>
  <c r="P1314"/>
  <c r="Q1314" s="1"/>
  <c r="O1314"/>
  <c r="P1322"/>
  <c r="Q1322" s="1"/>
  <c r="O1322"/>
  <c r="O1329"/>
  <c r="P1329"/>
  <c r="Q1329" s="1"/>
  <c r="P1335"/>
  <c r="Q1335" s="1"/>
  <c r="O1341"/>
  <c r="P1341"/>
  <c r="Q1341" s="1"/>
  <c r="P1346"/>
  <c r="Q1346" s="1"/>
  <c r="P1310"/>
  <c r="Q1310" s="1"/>
  <c r="O1310"/>
  <c r="O1325"/>
  <c r="P1325"/>
  <c r="Q1325" s="1"/>
  <c r="P1330"/>
  <c r="Q1330" s="1"/>
  <c r="O1330"/>
  <c r="O1331"/>
  <c r="P1331"/>
  <c r="Q1331" s="1"/>
  <c r="O1342"/>
  <c r="O1343"/>
  <c r="P1343"/>
  <c r="Q1343" s="1"/>
  <c r="O1348"/>
  <c r="P1348"/>
  <c r="Q1348" s="1"/>
  <c r="O1317"/>
  <c r="P1317"/>
  <c r="Q1317" s="1"/>
  <c r="P1326"/>
  <c r="Q1326" s="1"/>
  <c r="O1326"/>
  <c r="O1327"/>
  <c r="P1327"/>
  <c r="Q1327" s="1"/>
  <c r="O1313"/>
  <c r="P1313"/>
  <c r="Q1313" s="1"/>
  <c r="O1321"/>
  <c r="O1333"/>
  <c r="P1333"/>
  <c r="Q1333" s="1"/>
  <c r="P1338"/>
  <c r="Q1338" s="1"/>
  <c r="O1338"/>
  <c r="P1319"/>
  <c r="Q1319" s="1"/>
  <c r="P1323"/>
  <c r="Q1323" s="1"/>
  <c r="P1347"/>
  <c r="Q1347" s="1"/>
  <c r="P1312"/>
  <c r="Q1312" s="1"/>
  <c r="P1324"/>
  <c r="Q1324" s="1"/>
  <c r="P1328"/>
  <c r="Q1328" s="1"/>
  <c r="P1332"/>
  <c r="Q1332" s="1"/>
  <c r="P1340"/>
  <c r="Q1340" s="1"/>
  <c r="P1344"/>
  <c r="Q1344" s="1"/>
  <c r="M212"/>
  <c r="O212" s="1"/>
  <c r="I212"/>
  <c r="M211"/>
  <c r="O211" s="1"/>
  <c r="I211"/>
  <c r="M210"/>
  <c r="P210" s="1"/>
  <c r="Q210" s="1"/>
  <c r="I210"/>
  <c r="M209"/>
  <c r="O209" s="1"/>
  <c r="I209"/>
  <c r="M208"/>
  <c r="O208" s="1"/>
  <c r="I208"/>
  <c r="M207"/>
  <c r="O207" s="1"/>
  <c r="I207"/>
  <c r="M206"/>
  <c r="P206" s="1"/>
  <c r="Q206" s="1"/>
  <c r="I206"/>
  <c r="M205"/>
  <c r="P205" s="1"/>
  <c r="Q205" s="1"/>
  <c r="I205"/>
  <c r="M204"/>
  <c r="P204" s="1"/>
  <c r="Q204" s="1"/>
  <c r="I204"/>
  <c r="M203"/>
  <c r="O203" s="1"/>
  <c r="I203"/>
  <c r="M202"/>
  <c r="P202" s="1"/>
  <c r="Q202" s="1"/>
  <c r="I202"/>
  <c r="M201"/>
  <c r="O201" s="1"/>
  <c r="I201"/>
  <c r="M200"/>
  <c r="O200" s="1"/>
  <c r="I200"/>
  <c r="M199"/>
  <c r="O199" s="1"/>
  <c r="I199"/>
  <c r="M198"/>
  <c r="P198" s="1"/>
  <c r="Q198" s="1"/>
  <c r="I198"/>
  <c r="M197"/>
  <c r="O197" s="1"/>
  <c r="I197"/>
  <c r="M196"/>
  <c r="P196" s="1"/>
  <c r="Q196" s="1"/>
  <c r="I196"/>
  <c r="M195"/>
  <c r="O195" s="1"/>
  <c r="I195"/>
  <c r="M194"/>
  <c r="P194" s="1"/>
  <c r="Q194" s="1"/>
  <c r="I194"/>
  <c r="M193"/>
  <c r="O193" s="1"/>
  <c r="I193"/>
  <c r="M192"/>
  <c r="P192" s="1"/>
  <c r="Q192" s="1"/>
  <c r="I192"/>
  <c r="M191"/>
  <c r="O191" s="1"/>
  <c r="I191"/>
  <c r="M190"/>
  <c r="P190" s="1"/>
  <c r="Q190" s="1"/>
  <c r="I190"/>
  <c r="M189"/>
  <c r="O189" s="1"/>
  <c r="I189"/>
  <c r="M188"/>
  <c r="P188" s="1"/>
  <c r="Q188" s="1"/>
  <c r="I188"/>
  <c r="M187"/>
  <c r="O187" s="1"/>
  <c r="I187"/>
  <c r="M186"/>
  <c r="P186" s="1"/>
  <c r="Q186" s="1"/>
  <c r="I186"/>
  <c r="M185"/>
  <c r="O185" s="1"/>
  <c r="I185"/>
  <c r="M184"/>
  <c r="O184" s="1"/>
  <c r="I184"/>
  <c r="M183"/>
  <c r="O183" s="1"/>
  <c r="I183"/>
  <c r="M182"/>
  <c r="P182" s="1"/>
  <c r="Q182" s="1"/>
  <c r="I182"/>
  <c r="M181"/>
  <c r="O181" s="1"/>
  <c r="I181"/>
  <c r="M180"/>
  <c r="P180" s="1"/>
  <c r="Q180" s="1"/>
  <c r="I180"/>
  <c r="M179"/>
  <c r="O179" s="1"/>
  <c r="I179"/>
  <c r="M178"/>
  <c r="P178" s="1"/>
  <c r="Q178" s="1"/>
  <c r="I178"/>
  <c r="M177"/>
  <c r="O177" s="1"/>
  <c r="I177"/>
  <c r="O176"/>
  <c r="M176"/>
  <c r="P176" s="1"/>
  <c r="Q176" s="1"/>
  <c r="I176"/>
  <c r="M175"/>
  <c r="O175" s="1"/>
  <c r="I175"/>
  <c r="M174"/>
  <c r="P174" s="1"/>
  <c r="Q174" s="1"/>
  <c r="I174"/>
  <c r="M173"/>
  <c r="O173" s="1"/>
  <c r="I173"/>
  <c r="P184" l="1"/>
  <c r="Q184" s="1"/>
  <c r="P183"/>
  <c r="Q183" s="1"/>
  <c r="O192"/>
  <c r="P1336"/>
  <c r="Q1336" s="1"/>
  <c r="P1316"/>
  <c r="Q1316" s="1"/>
  <c r="P1309"/>
  <c r="Q1309" s="1"/>
  <c r="P1339"/>
  <c r="Q1339" s="1"/>
  <c r="O1345"/>
  <c r="P1318"/>
  <c r="Q1318" s="1"/>
  <c r="O1337"/>
  <c r="P1334"/>
  <c r="Q1334" s="1"/>
  <c r="O180"/>
  <c r="P200"/>
  <c r="Q200" s="1"/>
  <c r="O196"/>
  <c r="P199"/>
  <c r="Q199" s="1"/>
  <c r="P208"/>
  <c r="Q208" s="1"/>
  <c r="P195"/>
  <c r="Q195" s="1"/>
  <c r="P175"/>
  <c r="Q175" s="1"/>
  <c r="O188"/>
  <c r="P191"/>
  <c r="Q191" s="1"/>
  <c r="O204"/>
  <c r="O205"/>
  <c r="P1311"/>
  <c r="Q1311" s="1"/>
  <c r="P1315"/>
  <c r="Q1315" s="1"/>
  <c r="P179"/>
  <c r="Q179" s="1"/>
  <c r="P187"/>
  <c r="Q187" s="1"/>
  <c r="P203"/>
  <c r="Q203" s="1"/>
  <c r="P207"/>
  <c r="Q207" s="1"/>
  <c r="P173"/>
  <c r="Q173" s="1"/>
  <c r="O174"/>
  <c r="P177"/>
  <c r="Q177" s="1"/>
  <c r="O178"/>
  <c r="P181"/>
  <c r="Q181" s="1"/>
  <c r="O182"/>
  <c r="P185"/>
  <c r="Q185" s="1"/>
  <c r="O186"/>
  <c r="P189"/>
  <c r="Q189" s="1"/>
  <c r="O190"/>
  <c r="P193"/>
  <c r="Q193" s="1"/>
  <c r="O194"/>
  <c r="P197"/>
  <c r="Q197" s="1"/>
  <c r="O198"/>
  <c r="P201"/>
  <c r="Q201" s="1"/>
  <c r="O202"/>
  <c r="O206"/>
  <c r="P209"/>
  <c r="Q209" s="1"/>
  <c r="O210"/>
  <c r="P212"/>
  <c r="Q212" s="1"/>
  <c r="P211"/>
  <c r="Q211" s="1"/>
  <c r="M1037" l="1"/>
  <c r="O1037" s="1"/>
  <c r="M1036"/>
  <c r="O1036" s="1"/>
  <c r="M1035"/>
  <c r="O1035" s="1"/>
  <c r="M1034"/>
  <c r="O1034" s="1"/>
  <c r="M1033"/>
  <c r="O1033" s="1"/>
  <c r="M1032"/>
  <c r="O1032" s="1"/>
  <c r="M1031"/>
  <c r="O1031" s="1"/>
  <c r="M1030"/>
  <c r="O1030" s="1"/>
  <c r="M1029"/>
  <c r="O1029" s="1"/>
  <c r="M1028"/>
  <c r="O1028" s="1"/>
  <c r="M1027"/>
  <c r="O1027" s="1"/>
  <c r="M1026"/>
  <c r="O1026" s="1"/>
  <c r="M1025"/>
  <c r="O1025" s="1"/>
  <c r="M1024"/>
  <c r="O1024" s="1"/>
  <c r="M1023"/>
  <c r="O1023" s="1"/>
  <c r="M1022"/>
  <c r="O1022" s="1"/>
  <c r="M1021"/>
  <c r="O1021" s="1"/>
  <c r="M1020"/>
  <c r="P1020" s="1"/>
  <c r="Q1020" s="1"/>
  <c r="M1019"/>
  <c r="P1019" s="1"/>
  <c r="Q1019" s="1"/>
  <c r="M1018"/>
  <c r="P1018" s="1"/>
  <c r="Q1018" s="1"/>
  <c r="O1020" l="1"/>
  <c r="O1018"/>
  <c r="O1019"/>
  <c r="P1021"/>
  <c r="Q1021" s="1"/>
  <c r="P1022"/>
  <c r="Q1022" s="1"/>
  <c r="P1023"/>
  <c r="Q1023" s="1"/>
  <c r="P1024"/>
  <c r="Q1024" s="1"/>
  <c r="P1025"/>
  <c r="Q1025" s="1"/>
  <c r="P1026"/>
  <c r="Q1026" s="1"/>
  <c r="P1027"/>
  <c r="Q1027" s="1"/>
  <c r="P1028"/>
  <c r="Q1028" s="1"/>
  <c r="P1029"/>
  <c r="Q1029" s="1"/>
  <c r="P1030"/>
  <c r="Q1030" s="1"/>
  <c r="P1031"/>
  <c r="Q1031" s="1"/>
  <c r="P1032"/>
  <c r="Q1032" s="1"/>
  <c r="P1033"/>
  <c r="Q1033" s="1"/>
  <c r="P1034"/>
  <c r="Q1034" s="1"/>
  <c r="P1035"/>
  <c r="Q1035" s="1"/>
  <c r="P1036"/>
  <c r="Q1036" s="1"/>
  <c r="P1037"/>
  <c r="Q1037" s="1"/>
  <c r="M1010" l="1"/>
  <c r="O1010" s="1"/>
  <c r="M1009"/>
  <c r="O1009" s="1"/>
  <c r="M1008"/>
  <c r="O1008" s="1"/>
  <c r="M1007"/>
  <c r="O1007" s="1"/>
  <c r="M1006"/>
  <c r="O1006" s="1"/>
  <c r="M1005"/>
  <c r="O1005" s="1"/>
  <c r="M1004"/>
  <c r="O1004" s="1"/>
  <c r="M1003"/>
  <c r="O1003" s="1"/>
  <c r="M1002"/>
  <c r="O1002" s="1"/>
  <c r="M1001"/>
  <c r="O1001" s="1"/>
  <c r="M1000"/>
  <c r="O1000" s="1"/>
  <c r="M999"/>
  <c r="O999" s="1"/>
  <c r="M998"/>
  <c r="O998" s="1"/>
  <c r="M997"/>
  <c r="O997" s="1"/>
  <c r="M996"/>
  <c r="O996" s="1"/>
  <c r="M995"/>
  <c r="O995" s="1"/>
  <c r="M994"/>
  <c r="O994" s="1"/>
  <c r="M993"/>
  <c r="P993" s="1"/>
  <c r="Q993" s="1"/>
  <c r="M991"/>
  <c r="O991" s="1"/>
  <c r="M990"/>
  <c r="O990" s="1"/>
  <c r="M989"/>
  <c r="O989" s="1"/>
  <c r="M988"/>
  <c r="O988" s="1"/>
  <c r="M987"/>
  <c r="O987" s="1"/>
  <c r="M986"/>
  <c r="O986" s="1"/>
  <c r="M985"/>
  <c r="O985" s="1"/>
  <c r="M984"/>
  <c r="O984" s="1"/>
  <c r="M983"/>
  <c r="O983" s="1"/>
  <c r="M978"/>
  <c r="O978" s="1"/>
  <c r="M977"/>
  <c r="O977" s="1"/>
  <c r="M976"/>
  <c r="O976" s="1"/>
  <c r="M975"/>
  <c r="O975" s="1"/>
  <c r="M974"/>
  <c r="O974" s="1"/>
  <c r="M973"/>
  <c r="O973" s="1"/>
  <c r="M958"/>
  <c r="O958" s="1"/>
  <c r="F958"/>
  <c r="M957"/>
  <c r="O957" s="1"/>
  <c r="F957"/>
  <c r="M956"/>
  <c r="P956" s="1"/>
  <c r="Q956" s="1"/>
  <c r="F956"/>
  <c r="M955"/>
  <c r="O955" s="1"/>
  <c r="F955"/>
  <c r="M954"/>
  <c r="P954" s="1"/>
  <c r="Q954" s="1"/>
  <c r="F954"/>
  <c r="M951"/>
  <c r="O951" s="1"/>
  <c r="F951"/>
  <c r="M950"/>
  <c r="P950" s="1"/>
  <c r="Q950" s="1"/>
  <c r="F950"/>
  <c r="M949"/>
  <c r="P949" s="1"/>
  <c r="Q949" s="1"/>
  <c r="F949"/>
  <c r="M948"/>
  <c r="O948" s="1"/>
  <c r="F948"/>
  <c r="M947"/>
  <c r="O947" s="1"/>
  <c r="F947"/>
  <c r="M946"/>
  <c r="P946" s="1"/>
  <c r="Q946" s="1"/>
  <c r="F946"/>
  <c r="M945"/>
  <c r="P945" s="1"/>
  <c r="Q945" s="1"/>
  <c r="F945"/>
  <c r="M944"/>
  <c r="P944" s="1"/>
  <c r="Q944" s="1"/>
  <c r="F944"/>
  <c r="M941"/>
  <c r="O941" s="1"/>
  <c r="F941"/>
  <c r="M940"/>
  <c r="P940" s="1"/>
  <c r="Q940" s="1"/>
  <c r="F940"/>
  <c r="M939"/>
  <c r="O939" s="1"/>
  <c r="F939"/>
  <c r="M938"/>
  <c r="O938" s="1"/>
  <c r="F938"/>
  <c r="M937"/>
  <c r="O937" s="1"/>
  <c r="F937"/>
  <c r="M936"/>
  <c r="O936" s="1"/>
  <c r="F936"/>
  <c r="M935"/>
  <c r="O935" s="1"/>
  <c r="F935"/>
  <c r="M934"/>
  <c r="O934" s="1"/>
  <c r="F934"/>
  <c r="M933"/>
  <c r="O933" s="1"/>
  <c r="F933"/>
  <c r="M932"/>
  <c r="O932" s="1"/>
  <c r="F932"/>
  <c r="M931"/>
  <c r="O931" s="1"/>
  <c r="F931"/>
  <c r="M930"/>
  <c r="O930" s="1"/>
  <c r="F930"/>
  <c r="M929"/>
  <c r="O929" s="1"/>
  <c r="F929"/>
  <c r="M928"/>
  <c r="O928" s="1"/>
  <c r="F928"/>
  <c r="M927"/>
  <c r="O927" s="1"/>
  <c r="F927"/>
  <c r="M926"/>
  <c r="O926" s="1"/>
  <c r="F926"/>
  <c r="P935" l="1"/>
  <c r="Q935" s="1"/>
  <c r="P997"/>
  <c r="Q997" s="1"/>
  <c r="O993"/>
  <c r="P939"/>
  <c r="Q939" s="1"/>
  <c r="O944"/>
  <c r="O954"/>
  <c r="P948"/>
  <c r="Q948" s="1"/>
  <c r="P936"/>
  <c r="Q936" s="1"/>
  <c r="P994"/>
  <c r="Q994" s="1"/>
  <c r="P1001"/>
  <c r="Q1001" s="1"/>
  <c r="P998"/>
  <c r="Q998" s="1"/>
  <c r="O940"/>
  <c r="O946"/>
  <c r="O950"/>
  <c r="P995"/>
  <c r="Q995" s="1"/>
  <c r="P999"/>
  <c r="Q999" s="1"/>
  <c r="P927"/>
  <c r="Q927" s="1"/>
  <c r="P996"/>
  <c r="Q996" s="1"/>
  <c r="P1000"/>
  <c r="Q1000" s="1"/>
  <c r="O956"/>
  <c r="P1002"/>
  <c r="Q1002" s="1"/>
  <c r="P1003"/>
  <c r="Q1003" s="1"/>
  <c r="P1004"/>
  <c r="Q1004" s="1"/>
  <c r="P1005"/>
  <c r="Q1005" s="1"/>
  <c r="P1006"/>
  <c r="Q1006" s="1"/>
  <c r="P1007"/>
  <c r="Q1007" s="1"/>
  <c r="P1008"/>
  <c r="Q1008" s="1"/>
  <c r="P1009"/>
  <c r="Q1009" s="1"/>
  <c r="P1010"/>
  <c r="Q1010" s="1"/>
  <c r="P983"/>
  <c r="Q983" s="1"/>
  <c r="P984"/>
  <c r="Q984" s="1"/>
  <c r="P985"/>
  <c r="Q985" s="1"/>
  <c r="P986"/>
  <c r="Q986" s="1"/>
  <c r="P987"/>
  <c r="Q987" s="1"/>
  <c r="P988"/>
  <c r="Q988" s="1"/>
  <c r="P989"/>
  <c r="Q989" s="1"/>
  <c r="P990"/>
  <c r="Q990" s="1"/>
  <c r="P991"/>
  <c r="Q991" s="1"/>
  <c r="P973"/>
  <c r="Q973" s="1"/>
  <c r="P974"/>
  <c r="Q974" s="1"/>
  <c r="P975"/>
  <c r="Q975" s="1"/>
  <c r="P976"/>
  <c r="Q976" s="1"/>
  <c r="P977"/>
  <c r="Q977" s="1"/>
  <c r="P978"/>
  <c r="Q978" s="1"/>
  <c r="P955"/>
  <c r="Q955" s="1"/>
  <c r="P958"/>
  <c r="Q958" s="1"/>
  <c r="P957"/>
  <c r="Q957" s="1"/>
  <c r="O945"/>
  <c r="O949"/>
  <c r="P947"/>
  <c r="Q947" s="1"/>
  <c r="P951"/>
  <c r="Q951" s="1"/>
  <c r="P934"/>
  <c r="Q934" s="1"/>
  <c r="P938"/>
  <c r="Q938" s="1"/>
  <c r="P937"/>
  <c r="Q937" s="1"/>
  <c r="P941"/>
  <c r="Q941" s="1"/>
  <c r="P926"/>
  <c r="Q926" s="1"/>
  <c r="P930"/>
  <c r="Q930" s="1"/>
  <c r="P931"/>
  <c r="Q931" s="1"/>
  <c r="P929"/>
  <c r="Q929" s="1"/>
  <c r="P933"/>
  <c r="Q933" s="1"/>
  <c r="P928"/>
  <c r="Q928" s="1"/>
  <c r="P932"/>
  <c r="Q932" s="1"/>
  <c r="L1160"/>
  <c r="K1160"/>
  <c r="F1160"/>
  <c r="L1159"/>
  <c r="K1159"/>
  <c r="F1159"/>
  <c r="L1158"/>
  <c r="K1158"/>
  <c r="F1158"/>
  <c r="L1157"/>
  <c r="K1157"/>
  <c r="F1157"/>
  <c r="L1156"/>
  <c r="K1156"/>
  <c r="F1156"/>
  <c r="L1155"/>
  <c r="K1155"/>
  <c r="F1155"/>
  <c r="L1154"/>
  <c r="K1154"/>
  <c r="F1154"/>
  <c r="L1153"/>
  <c r="K1153"/>
  <c r="F1153"/>
  <c r="L1152"/>
  <c r="M1152" s="1"/>
  <c r="O1152" s="1"/>
  <c r="K1152"/>
  <c r="F1152"/>
  <c r="L1151"/>
  <c r="K1151"/>
  <c r="F1151"/>
  <c r="L1150"/>
  <c r="K1150"/>
  <c r="F1150"/>
  <c r="L1149"/>
  <c r="K1149"/>
  <c r="F1149"/>
  <c r="M1148"/>
  <c r="O1148" s="1"/>
  <c r="L1148"/>
  <c r="K1148"/>
  <c r="F1148"/>
  <c r="L1147"/>
  <c r="M1147" s="1"/>
  <c r="K1147"/>
  <c r="F1147"/>
  <c r="L1146"/>
  <c r="K1146"/>
  <c r="F1146"/>
  <c r="L1145"/>
  <c r="K1145"/>
  <c r="F1145"/>
  <c r="L1144"/>
  <c r="K1144"/>
  <c r="F1144"/>
  <c r="L1143"/>
  <c r="K1143"/>
  <c r="F1143"/>
  <c r="L1142"/>
  <c r="K1142"/>
  <c r="F1142"/>
  <c r="L1141"/>
  <c r="K1141"/>
  <c r="F1141"/>
  <c r="L1140"/>
  <c r="K1140"/>
  <c r="F1140"/>
  <c r="L1139"/>
  <c r="K1139"/>
  <c r="F1139"/>
  <c r="L1138"/>
  <c r="K1138"/>
  <c r="F1138"/>
  <c r="L1137"/>
  <c r="K1137"/>
  <c r="F1137"/>
  <c r="L1136"/>
  <c r="K1136"/>
  <c r="F1136"/>
  <c r="L1135"/>
  <c r="K1135"/>
  <c r="F1135"/>
  <c r="L1134"/>
  <c r="K1134"/>
  <c r="F1134"/>
  <c r="L1133"/>
  <c r="K1133"/>
  <c r="F1133"/>
  <c r="L1132"/>
  <c r="K1132"/>
  <c r="F1132"/>
  <c r="L1131"/>
  <c r="M1131" s="1"/>
  <c r="O1131" s="1"/>
  <c r="K1131"/>
  <c r="F1131"/>
  <c r="L1128"/>
  <c r="K1128"/>
  <c r="F1128"/>
  <c r="L1127"/>
  <c r="K1127"/>
  <c r="F1127"/>
  <c r="L1126"/>
  <c r="K1126"/>
  <c r="F1126"/>
  <c r="L1125"/>
  <c r="K1125"/>
  <c r="F1125"/>
  <c r="L1124"/>
  <c r="K1124"/>
  <c r="F1124"/>
  <c r="L1123"/>
  <c r="K1123"/>
  <c r="F1123"/>
  <c r="L1122"/>
  <c r="K1122"/>
  <c r="F1122"/>
  <c r="L1121"/>
  <c r="K1121"/>
  <c r="F1121"/>
  <c r="M1138" l="1"/>
  <c r="O1138" s="1"/>
  <c r="M1142"/>
  <c r="M1146"/>
  <c r="M1159"/>
  <c r="O1159" s="1"/>
  <c r="M1124"/>
  <c r="O1124" s="1"/>
  <c r="M1135"/>
  <c r="O1135" s="1"/>
  <c r="M1160"/>
  <c r="O1160" s="1"/>
  <c r="M1123"/>
  <c r="O1123" s="1"/>
  <c r="M1126"/>
  <c r="O1126" s="1"/>
  <c r="M1136"/>
  <c r="P1136" s="1"/>
  <c r="Q1136" s="1"/>
  <c r="M1140"/>
  <c r="O1140" s="1"/>
  <c r="M1144"/>
  <c r="M1149"/>
  <c r="P1149" s="1"/>
  <c r="Q1149" s="1"/>
  <c r="M1157"/>
  <c r="M1125"/>
  <c r="M1132"/>
  <c r="M1141"/>
  <c r="O1141" s="1"/>
  <c r="M1145"/>
  <c r="M1150"/>
  <c r="M1151"/>
  <c r="M1154"/>
  <c r="O1154" s="1"/>
  <c r="M1127"/>
  <c r="O1127" s="1"/>
  <c r="M1133"/>
  <c r="O1133" s="1"/>
  <c r="M1139"/>
  <c r="O1139" s="1"/>
  <c r="M1143"/>
  <c r="O1143" s="1"/>
  <c r="M1156"/>
  <c r="O1156" s="1"/>
  <c r="P1132"/>
  <c r="Q1132" s="1"/>
  <c r="O1132"/>
  <c r="P1144"/>
  <c r="Q1144" s="1"/>
  <c r="O1144"/>
  <c r="M1121"/>
  <c r="M1122"/>
  <c r="M1134"/>
  <c r="O1134" s="1"/>
  <c r="M1137"/>
  <c r="O1137" s="1"/>
  <c r="M1153"/>
  <c r="P1153" s="1"/>
  <c r="Q1153" s="1"/>
  <c r="M1158"/>
  <c r="M1128"/>
  <c r="O1128" s="1"/>
  <c r="M1155"/>
  <c r="O1136"/>
  <c r="P1146"/>
  <c r="Q1146" s="1"/>
  <c r="O1146"/>
  <c r="O1147"/>
  <c r="P1147"/>
  <c r="Q1147" s="1"/>
  <c r="O1157"/>
  <c r="P1157"/>
  <c r="Q1157" s="1"/>
  <c r="P1134"/>
  <c r="Q1134" s="1"/>
  <c r="P1137"/>
  <c r="Q1137" s="1"/>
  <c r="P1158"/>
  <c r="Q1158" s="1"/>
  <c r="O1158"/>
  <c r="P1141"/>
  <c r="Q1141" s="1"/>
  <c r="P1154"/>
  <c r="Q1154" s="1"/>
  <c r="O1155"/>
  <c r="P1155"/>
  <c r="Q1155" s="1"/>
  <c r="O1142"/>
  <c r="P1142"/>
  <c r="Q1142" s="1"/>
  <c r="O1145"/>
  <c r="P1145"/>
  <c r="Q1145" s="1"/>
  <c r="P1150"/>
  <c r="Q1150" s="1"/>
  <c r="O1150"/>
  <c r="O1151"/>
  <c r="P1151"/>
  <c r="Q1151" s="1"/>
  <c r="P1131"/>
  <c r="Q1131" s="1"/>
  <c r="P1135"/>
  <c r="Q1135" s="1"/>
  <c r="P1139"/>
  <c r="Q1139" s="1"/>
  <c r="P1159"/>
  <c r="Q1159" s="1"/>
  <c r="P1148"/>
  <c r="Q1148" s="1"/>
  <c r="P1152"/>
  <c r="Q1152" s="1"/>
  <c r="P1156"/>
  <c r="Q1156" s="1"/>
  <c r="P1160"/>
  <c r="Q1160" s="1"/>
  <c r="P1128"/>
  <c r="Q1128" s="1"/>
  <c r="P1121"/>
  <c r="Q1121" s="1"/>
  <c r="O1121"/>
  <c r="P1122"/>
  <c r="Q1122" s="1"/>
  <c r="O1122"/>
  <c r="O1125"/>
  <c r="P1125"/>
  <c r="Q1125" s="1"/>
  <c r="P1123"/>
  <c r="Q1123" s="1"/>
  <c r="P1127"/>
  <c r="Q1127" s="1"/>
  <c r="O1153" l="1"/>
  <c r="P1133"/>
  <c r="Q1133" s="1"/>
  <c r="P1124"/>
  <c r="Q1124" s="1"/>
  <c r="O1149"/>
  <c r="P1138"/>
  <c r="Q1138" s="1"/>
  <c r="P1126"/>
  <c r="Q1126" s="1"/>
  <c r="P1143"/>
  <c r="Q1143" s="1"/>
  <c r="P1140"/>
  <c r="Q1140" s="1"/>
  <c r="O879"/>
  <c r="Q879" s="1"/>
  <c r="M879"/>
  <c r="P879" s="1"/>
  <c r="O878"/>
  <c r="Q878" s="1"/>
  <c r="M878"/>
  <c r="P878" s="1"/>
  <c r="O877"/>
  <c r="Q877" s="1"/>
  <c r="M877"/>
  <c r="P877" s="1"/>
  <c r="O876"/>
  <c r="Q876" s="1"/>
  <c r="M876"/>
  <c r="P876" s="1"/>
  <c r="O875"/>
  <c r="Q875" s="1"/>
  <c r="M875"/>
  <c r="P875" s="1"/>
  <c r="O874"/>
  <c r="Q874" s="1"/>
  <c r="M874"/>
  <c r="P874" s="1"/>
  <c r="O873"/>
  <c r="Q873" s="1"/>
  <c r="M873"/>
  <c r="P873" s="1"/>
  <c r="O872"/>
  <c r="Q872" s="1"/>
  <c r="M872"/>
  <c r="P872" s="1"/>
  <c r="O868"/>
  <c r="Q868" s="1"/>
  <c r="M868"/>
  <c r="P868" s="1"/>
  <c r="O867"/>
  <c r="Q867" s="1"/>
  <c r="M867"/>
  <c r="P867" s="1"/>
  <c r="O866"/>
  <c r="Q866" s="1"/>
  <c r="M866"/>
  <c r="P866" s="1"/>
  <c r="O865"/>
  <c r="Q865" s="1"/>
  <c r="M865"/>
  <c r="P865" s="1"/>
  <c r="O864"/>
  <c r="Q864" s="1"/>
  <c r="M864"/>
  <c r="P864" s="1"/>
  <c r="O863"/>
  <c r="Q863" s="1"/>
  <c r="M863"/>
  <c r="P863" s="1"/>
  <c r="O862"/>
  <c r="Q862" s="1"/>
  <c r="M862"/>
  <c r="P862" s="1"/>
  <c r="O861"/>
  <c r="Q861" s="1"/>
  <c r="M861"/>
  <c r="P861" s="1"/>
  <c r="O860"/>
  <c r="Q860" s="1"/>
  <c r="M860"/>
  <c r="P860" s="1"/>
  <c r="O859"/>
  <c r="Q859" s="1"/>
  <c r="M859"/>
  <c r="P859" s="1"/>
  <c r="O858"/>
  <c r="Q858" s="1"/>
  <c r="M858"/>
  <c r="P858" s="1"/>
  <c r="O857"/>
  <c r="Q857" s="1"/>
  <c r="M857"/>
  <c r="P857" s="1"/>
  <c r="O856"/>
  <c r="Q856" s="1"/>
  <c r="M856"/>
  <c r="P856" s="1"/>
  <c r="O855"/>
  <c r="Q855" s="1"/>
  <c r="M855"/>
  <c r="P855" s="1"/>
  <c r="O854"/>
  <c r="Q854" s="1"/>
  <c r="M854"/>
  <c r="P854" s="1"/>
  <c r="O853"/>
  <c r="Q853" s="1"/>
  <c r="M853"/>
  <c r="P853" s="1"/>
  <c r="O852"/>
  <c r="Q852" s="1"/>
  <c r="M852"/>
  <c r="P852" s="1"/>
  <c r="O851"/>
  <c r="Q851" s="1"/>
  <c r="M851"/>
  <c r="P851" s="1"/>
  <c r="O850"/>
  <c r="Q850" s="1"/>
  <c r="M850"/>
  <c r="P850" s="1"/>
  <c r="O849"/>
  <c r="Q849" s="1"/>
  <c r="M849"/>
  <c r="P849" s="1"/>
  <c r="O848"/>
  <c r="Q848" s="1"/>
  <c r="M848"/>
  <c r="P848" s="1"/>
  <c r="O847"/>
  <c r="Q847" s="1"/>
  <c r="M847"/>
  <c r="P847" s="1"/>
  <c r="O846"/>
  <c r="Q846" s="1"/>
  <c r="M846"/>
  <c r="P846" s="1"/>
  <c r="O845"/>
  <c r="Q845" s="1"/>
  <c r="M845"/>
  <c r="P845" s="1"/>
  <c r="O844"/>
  <c r="Q844" s="1"/>
  <c r="M844"/>
  <c r="P844" s="1"/>
  <c r="O843"/>
  <c r="Q843" s="1"/>
  <c r="M843"/>
  <c r="P843" s="1"/>
  <c r="O842"/>
  <c r="Q842" s="1"/>
  <c r="M842"/>
  <c r="P842" s="1"/>
  <c r="O841"/>
  <c r="Q841" s="1"/>
  <c r="M841"/>
  <c r="P841" s="1"/>
  <c r="O840"/>
  <c r="Q840" s="1"/>
  <c r="M840"/>
  <c r="P840" s="1"/>
  <c r="O839"/>
  <c r="Q839" s="1"/>
  <c r="M839"/>
  <c r="P839" s="1"/>
  <c r="O838"/>
  <c r="Q838" s="1"/>
  <c r="M838"/>
  <c r="P838" s="1"/>
  <c r="O837"/>
  <c r="Q837" s="1"/>
  <c r="M837"/>
  <c r="P837" s="1"/>
  <c r="M166"/>
  <c r="O166" s="1"/>
  <c r="M165"/>
  <c r="O165" s="1"/>
  <c r="M164"/>
  <c r="O164" s="1"/>
  <c r="M163"/>
  <c r="O163" s="1"/>
  <c r="M162"/>
  <c r="O162" s="1"/>
  <c r="M161"/>
  <c r="O161" s="1"/>
  <c r="M160"/>
  <c r="O160" s="1"/>
  <c r="M159"/>
  <c r="O159" s="1"/>
  <c r="M158"/>
  <c r="O158" s="1"/>
  <c r="M157"/>
  <c r="O157" s="1"/>
  <c r="M156"/>
  <c r="O156" s="1"/>
  <c r="M155"/>
  <c r="O155" s="1"/>
  <c r="M154"/>
  <c r="O154" s="1"/>
  <c r="M153"/>
  <c r="O153" s="1"/>
  <c r="M152"/>
  <c r="O152" s="1"/>
  <c r="M151"/>
  <c r="O151" s="1"/>
  <c r="M150"/>
  <c r="O150" s="1"/>
  <c r="M149"/>
  <c r="O149" s="1"/>
  <c r="M148"/>
  <c r="O148" s="1"/>
  <c r="M147"/>
  <c r="O147" s="1"/>
  <c r="M146"/>
  <c r="O146" s="1"/>
  <c r="M145"/>
  <c r="O145" s="1"/>
  <c r="M144"/>
  <c r="O144" s="1"/>
  <c r="M143"/>
  <c r="O143" s="1"/>
  <c r="M142"/>
  <c r="O142" s="1"/>
  <c r="M141"/>
  <c r="O141" s="1"/>
  <c r="M140"/>
  <c r="O140" s="1"/>
  <c r="M139"/>
  <c r="O139" s="1"/>
  <c r="M138"/>
  <c r="O138" s="1"/>
  <c r="M137"/>
  <c r="O137" s="1"/>
  <c r="M136"/>
  <c r="O136" s="1"/>
  <c r="M135"/>
  <c r="O135" s="1"/>
  <c r="M134"/>
  <c r="P134" s="1"/>
  <c r="Q134" s="1"/>
  <c r="M133"/>
  <c r="O133" s="1"/>
  <c r="M132"/>
  <c r="O132" s="1"/>
  <c r="M131"/>
  <c r="O131" s="1"/>
  <c r="M130"/>
  <c r="P130" s="1"/>
  <c r="Q130" s="1"/>
  <c r="M129"/>
  <c r="O129" s="1"/>
  <c r="M128"/>
  <c r="O128" s="1"/>
  <c r="M127"/>
  <c r="O127" s="1"/>
  <c r="P127" l="1"/>
  <c r="Q127" s="1"/>
  <c r="P161"/>
  <c r="Q161" s="1"/>
  <c r="P145"/>
  <c r="Q145" s="1"/>
  <c r="P135"/>
  <c r="Q135" s="1"/>
  <c r="P151"/>
  <c r="Q151" s="1"/>
  <c r="P131"/>
  <c r="Q131" s="1"/>
  <c r="P153"/>
  <c r="Q153" s="1"/>
  <c r="P143"/>
  <c r="Q143" s="1"/>
  <c r="P159"/>
  <c r="Q159" s="1"/>
  <c r="O130"/>
  <c r="O134"/>
  <c r="P141"/>
  <c r="Q141" s="1"/>
  <c r="P149"/>
  <c r="Q149" s="1"/>
  <c r="P157"/>
  <c r="Q157" s="1"/>
  <c r="P128"/>
  <c r="Q128" s="1"/>
  <c r="P132"/>
  <c r="Q132" s="1"/>
  <c r="P136"/>
  <c r="Q136" s="1"/>
  <c r="P139"/>
  <c r="Q139" s="1"/>
  <c r="P147"/>
  <c r="Q147" s="1"/>
  <c r="P155"/>
  <c r="Q155" s="1"/>
  <c r="P163"/>
  <c r="Q163" s="1"/>
  <c r="P129"/>
  <c r="Q129" s="1"/>
  <c r="P133"/>
  <c r="Q133" s="1"/>
  <c r="P138"/>
  <c r="Q138" s="1"/>
  <c r="P140"/>
  <c r="Q140" s="1"/>
  <c r="P142"/>
  <c r="Q142" s="1"/>
  <c r="P144"/>
  <c r="Q144" s="1"/>
  <c r="P146"/>
  <c r="Q146" s="1"/>
  <c r="P148"/>
  <c r="Q148" s="1"/>
  <c r="P150"/>
  <c r="Q150" s="1"/>
  <c r="P152"/>
  <c r="Q152" s="1"/>
  <c r="P154"/>
  <c r="Q154" s="1"/>
  <c r="P156"/>
  <c r="Q156" s="1"/>
  <c r="P158"/>
  <c r="Q158" s="1"/>
  <c r="P160"/>
  <c r="Q160" s="1"/>
  <c r="P162"/>
  <c r="Q162" s="1"/>
  <c r="P164"/>
  <c r="Q164" s="1"/>
  <c r="P166"/>
  <c r="Q166" s="1"/>
  <c r="P165"/>
  <c r="Q165" s="1"/>
  <c r="P137"/>
  <c r="Q137" s="1"/>
  <c r="M1441" l="1"/>
  <c r="O1441" s="1"/>
  <c r="M1440"/>
  <c r="O1440" s="1"/>
  <c r="M1439"/>
  <c r="O1439" s="1"/>
  <c r="M1438"/>
  <c r="O1438" s="1"/>
  <c r="M1437"/>
  <c r="O1437" s="1"/>
  <c r="M1436"/>
  <c r="O1436" s="1"/>
  <c r="M1435"/>
  <c r="O1435" s="1"/>
  <c r="M1434"/>
  <c r="O1434" s="1"/>
  <c r="M1433"/>
  <c r="O1433" s="1"/>
  <c r="M1431"/>
  <c r="O1431" s="1"/>
  <c r="M1430"/>
  <c r="O1430" s="1"/>
  <c r="M1429"/>
  <c r="O1429" s="1"/>
  <c r="M1428"/>
  <c r="O1428" s="1"/>
  <c r="M1427"/>
  <c r="O1427" s="1"/>
  <c r="M1426"/>
  <c r="O1426" s="1"/>
  <c r="M1425"/>
  <c r="O1425" s="1"/>
  <c r="M1424"/>
  <c r="O1424" s="1"/>
  <c r="M1423"/>
  <c r="O1423" s="1"/>
  <c r="M1421"/>
  <c r="O1421" s="1"/>
  <c r="M1420"/>
  <c r="O1420" s="1"/>
  <c r="M1419"/>
  <c r="O1419" s="1"/>
  <c r="M1418"/>
  <c r="O1418" s="1"/>
  <c r="M1417"/>
  <c r="O1417" s="1"/>
  <c r="M1416"/>
  <c r="O1416" s="1"/>
  <c r="M1415"/>
  <c r="O1415" s="1"/>
  <c r="M1414"/>
  <c r="O1414" s="1"/>
  <c r="M1413"/>
  <c r="O1413" s="1"/>
  <c r="M1406"/>
  <c r="O1406" s="1"/>
  <c r="M1405"/>
  <c r="O1405" s="1"/>
  <c r="M1404"/>
  <c r="O1404" s="1"/>
  <c r="M1403"/>
  <c r="O1403" s="1"/>
  <c r="M260"/>
  <c r="O260" s="1"/>
  <c r="F260"/>
  <c r="M259"/>
  <c r="O259" s="1"/>
  <c r="F259"/>
  <c r="M258"/>
  <c r="P258" s="1"/>
  <c r="Q258" s="1"/>
  <c r="F258"/>
  <c r="M257"/>
  <c r="O257" s="1"/>
  <c r="F257"/>
  <c r="M256"/>
  <c r="P256" s="1"/>
  <c r="Q256" s="1"/>
  <c r="F256"/>
  <c r="M255"/>
  <c r="O255" s="1"/>
  <c r="F255"/>
  <c r="M254"/>
  <c r="P254" s="1"/>
  <c r="Q254" s="1"/>
  <c r="F254"/>
  <c r="M253"/>
  <c r="O253" s="1"/>
  <c r="F253"/>
  <c r="M252"/>
  <c r="P252" s="1"/>
  <c r="Q252" s="1"/>
  <c r="F252"/>
  <c r="M251"/>
  <c r="O251" s="1"/>
  <c r="F251"/>
  <c r="M250"/>
  <c r="P250" s="1"/>
  <c r="Q250" s="1"/>
  <c r="F250"/>
  <c r="M249"/>
  <c r="O249" s="1"/>
  <c r="F249"/>
  <c r="M248"/>
  <c r="P248" s="1"/>
  <c r="Q248" s="1"/>
  <c r="F248"/>
  <c r="M247"/>
  <c r="O247" s="1"/>
  <c r="F247"/>
  <c r="M246"/>
  <c r="P246" s="1"/>
  <c r="Q246" s="1"/>
  <c r="F246"/>
  <c r="M245"/>
  <c r="O245" s="1"/>
  <c r="F245"/>
  <c r="M244"/>
  <c r="P244" s="1"/>
  <c r="Q244" s="1"/>
  <c r="F244"/>
  <c r="M243"/>
  <c r="O243" s="1"/>
  <c r="F243"/>
  <c r="M242"/>
  <c r="P242" s="1"/>
  <c r="Q242" s="1"/>
  <c r="F242"/>
  <c r="M241"/>
  <c r="O241" s="1"/>
  <c r="F241"/>
  <c r="M240"/>
  <c r="P240" s="1"/>
  <c r="Q240" s="1"/>
  <c r="F240"/>
  <c r="M239"/>
  <c r="O239" s="1"/>
  <c r="F239"/>
  <c r="M238"/>
  <c r="P238" s="1"/>
  <c r="Q238" s="1"/>
  <c r="F238"/>
  <c r="M237"/>
  <c r="O237" s="1"/>
  <c r="F237"/>
  <c r="M236"/>
  <c r="P236" s="1"/>
  <c r="Q236" s="1"/>
  <c r="F236"/>
  <c r="M235"/>
  <c r="O235" s="1"/>
  <c r="F235"/>
  <c r="M234"/>
  <c r="O234" s="1"/>
  <c r="F234"/>
  <c r="M233"/>
  <c r="O233" s="1"/>
  <c r="F233"/>
  <c r="M232"/>
  <c r="P232" s="1"/>
  <c r="Q232" s="1"/>
  <c r="F232"/>
  <c r="M231"/>
  <c r="O231" s="1"/>
  <c r="F231"/>
  <c r="M230"/>
  <c r="P230" s="1"/>
  <c r="Q230" s="1"/>
  <c r="F230"/>
  <c r="M229"/>
  <c r="O229" s="1"/>
  <c r="F229"/>
  <c r="M228"/>
  <c r="P228" s="1"/>
  <c r="Q228" s="1"/>
  <c r="F228"/>
  <c r="M227"/>
  <c r="O227" s="1"/>
  <c r="F227"/>
  <c r="M226"/>
  <c r="P226" s="1"/>
  <c r="Q226" s="1"/>
  <c r="F226"/>
  <c r="M225"/>
  <c r="O225" s="1"/>
  <c r="F225"/>
  <c r="M224"/>
  <c r="P224" s="1"/>
  <c r="Q224" s="1"/>
  <c r="F224"/>
  <c r="M223"/>
  <c r="O223" s="1"/>
  <c r="F223"/>
  <c r="M222"/>
  <c r="P222" s="1"/>
  <c r="Q222" s="1"/>
  <c r="F222"/>
  <c r="M221"/>
  <c r="O221" s="1"/>
  <c r="F221"/>
  <c r="P241" l="1"/>
  <c r="Q241" s="1"/>
  <c r="O222"/>
  <c r="P249"/>
  <c r="Q249" s="1"/>
  <c r="O244"/>
  <c r="O232"/>
  <c r="O254"/>
  <c r="O230"/>
  <c r="P235"/>
  <c r="Q235" s="1"/>
  <c r="O252"/>
  <c r="P257"/>
  <c r="Q257" s="1"/>
  <c r="O226"/>
  <c r="O238"/>
  <c r="O246"/>
  <c r="P1423"/>
  <c r="Q1423" s="1"/>
  <c r="P1424"/>
  <c r="Q1424" s="1"/>
  <c r="P1425"/>
  <c r="Q1425" s="1"/>
  <c r="P1426"/>
  <c r="Q1426" s="1"/>
  <c r="P1427"/>
  <c r="Q1427" s="1"/>
  <c r="P1428"/>
  <c r="Q1428" s="1"/>
  <c r="P1429"/>
  <c r="Q1429" s="1"/>
  <c r="P1430"/>
  <c r="Q1430" s="1"/>
  <c r="P1431"/>
  <c r="Q1431" s="1"/>
  <c r="P1433"/>
  <c r="Q1433" s="1"/>
  <c r="P1434"/>
  <c r="Q1434" s="1"/>
  <c r="P1435"/>
  <c r="Q1435" s="1"/>
  <c r="P1436"/>
  <c r="Q1436" s="1"/>
  <c r="P1437"/>
  <c r="Q1437" s="1"/>
  <c r="P1438"/>
  <c r="Q1438" s="1"/>
  <c r="P1439"/>
  <c r="Q1439" s="1"/>
  <c r="P1440"/>
  <c r="Q1440" s="1"/>
  <c r="P1441"/>
  <c r="Q1441" s="1"/>
  <c r="P234"/>
  <c r="Q234" s="1"/>
  <c r="O228"/>
  <c r="P231"/>
  <c r="Q231" s="1"/>
  <c r="O236"/>
  <c r="O242"/>
  <c r="P245"/>
  <c r="Q245" s="1"/>
  <c r="O248"/>
  <c r="O258"/>
  <c r="O224"/>
  <c r="O240"/>
  <c r="O250"/>
  <c r="P253"/>
  <c r="Q253" s="1"/>
  <c r="O256"/>
  <c r="P1413"/>
  <c r="Q1413" s="1"/>
  <c r="P1414"/>
  <c r="Q1414" s="1"/>
  <c r="P1415"/>
  <c r="Q1415" s="1"/>
  <c r="P1416"/>
  <c r="Q1416" s="1"/>
  <c r="P1417"/>
  <c r="Q1417" s="1"/>
  <c r="P1418"/>
  <c r="Q1418" s="1"/>
  <c r="P1419"/>
  <c r="Q1419" s="1"/>
  <c r="P1420"/>
  <c r="Q1420" s="1"/>
  <c r="P1421"/>
  <c r="Q1421" s="1"/>
  <c r="P1403"/>
  <c r="Q1403" s="1"/>
  <c r="P1404"/>
  <c r="Q1404" s="1"/>
  <c r="P1405"/>
  <c r="Q1405" s="1"/>
  <c r="P1406"/>
  <c r="Q1406" s="1"/>
  <c r="P221"/>
  <c r="Q221" s="1"/>
  <c r="P225"/>
  <c r="Q225" s="1"/>
  <c r="P229"/>
  <c r="Q229" s="1"/>
  <c r="P233"/>
  <c r="Q233" s="1"/>
  <c r="P237"/>
  <c r="Q237" s="1"/>
  <c r="P260"/>
  <c r="Q260" s="1"/>
  <c r="P223"/>
  <c r="Q223" s="1"/>
  <c r="P227"/>
  <c r="Q227" s="1"/>
  <c r="P239"/>
  <c r="Q239" s="1"/>
  <c r="P243"/>
  <c r="Q243" s="1"/>
  <c r="P247"/>
  <c r="Q247" s="1"/>
  <c r="P251"/>
  <c r="Q251" s="1"/>
  <c r="P255"/>
  <c r="Q255" s="1"/>
  <c r="P259"/>
  <c r="Q259" s="1"/>
  <c r="I113"/>
  <c r="K113" s="1"/>
  <c r="M113" s="1"/>
  <c r="I112"/>
  <c r="K112" s="1"/>
  <c r="M112" s="1"/>
  <c r="I111"/>
  <c r="K111" s="1"/>
  <c r="M111" s="1"/>
  <c r="I110"/>
  <c r="K110" s="1"/>
  <c r="M110" s="1"/>
  <c r="I109"/>
  <c r="K109" s="1"/>
  <c r="M109" s="1"/>
  <c r="I108"/>
  <c r="K108" s="1"/>
  <c r="M108" s="1"/>
  <c r="I107"/>
  <c r="K107" s="1"/>
  <c r="M107" s="1"/>
  <c r="I106"/>
  <c r="K106" s="1"/>
  <c r="M106" s="1"/>
  <c r="I105"/>
  <c r="K105" s="1"/>
  <c r="M105" s="1"/>
  <c r="K104"/>
  <c r="M104" s="1"/>
  <c r="I103"/>
  <c r="K103" s="1"/>
  <c r="M103" s="1"/>
  <c r="K102"/>
  <c r="M102" s="1"/>
  <c r="K101"/>
  <c r="M101" s="1"/>
  <c r="I100"/>
  <c r="K100" s="1"/>
  <c r="M100" s="1"/>
  <c r="I99"/>
  <c r="K99" s="1"/>
  <c r="M99" s="1"/>
  <c r="K98"/>
  <c r="M98" s="1"/>
  <c r="I97"/>
  <c r="K97" s="1"/>
  <c r="M97" s="1"/>
  <c r="I96"/>
  <c r="K96" s="1"/>
  <c r="M96" s="1"/>
  <c r="I95"/>
  <c r="K95" s="1"/>
  <c r="M95" s="1"/>
  <c r="I94"/>
  <c r="K94" s="1"/>
  <c r="M94" s="1"/>
  <c r="I93"/>
  <c r="K93" s="1"/>
  <c r="M93" s="1"/>
  <c r="K92"/>
  <c r="M92" s="1"/>
  <c r="K91"/>
  <c r="M91" s="1"/>
  <c r="I90"/>
  <c r="K90" s="1"/>
  <c r="M90" s="1"/>
  <c r="K89"/>
  <c r="M89" s="1"/>
  <c r="K88"/>
  <c r="M88" s="1"/>
  <c r="I87"/>
  <c r="K87" s="1"/>
  <c r="M87" s="1"/>
  <c r="I86"/>
  <c r="K86" s="1"/>
  <c r="M86" s="1"/>
  <c r="K85"/>
  <c r="M85" s="1"/>
  <c r="O85" s="1"/>
  <c r="K84"/>
  <c r="M84" s="1"/>
  <c r="I83"/>
  <c r="K83" s="1"/>
  <c r="M83" s="1"/>
  <c r="K82"/>
  <c r="M82" s="1"/>
  <c r="O82" s="1"/>
  <c r="I81"/>
  <c r="K81" s="1"/>
  <c r="M81" s="1"/>
  <c r="I80"/>
  <c r="K80" s="1"/>
  <c r="M80" s="1"/>
  <c r="K79"/>
  <c r="M79" s="1"/>
  <c r="I78"/>
  <c r="K78" s="1"/>
  <c r="M78" s="1"/>
  <c r="K77"/>
  <c r="M77" s="1"/>
  <c r="O77" s="1"/>
  <c r="I76"/>
  <c r="K76" s="1"/>
  <c r="M76" s="1"/>
  <c r="I75"/>
  <c r="K75" s="1"/>
  <c r="M75" s="1"/>
  <c r="K74"/>
  <c r="M74" s="1"/>
  <c r="K1283"/>
  <c r="M1283" s="1"/>
  <c r="F1283"/>
  <c r="K1282"/>
  <c r="M1282" s="1"/>
  <c r="P1282" s="1"/>
  <c r="Q1282" s="1"/>
  <c r="F1282"/>
  <c r="K1281"/>
  <c r="M1281" s="1"/>
  <c r="F1281"/>
  <c r="K1280"/>
  <c r="M1280" s="1"/>
  <c r="P1280" s="1"/>
  <c r="Q1280" s="1"/>
  <c r="F1280"/>
  <c r="M1252"/>
  <c r="O1252" s="1"/>
  <c r="F1252"/>
  <c r="M1251"/>
  <c r="O1251" s="1"/>
  <c r="F1251"/>
  <c r="M1250"/>
  <c r="O1250" s="1"/>
  <c r="F1250"/>
  <c r="M1249"/>
  <c r="O1249" s="1"/>
  <c r="F1249"/>
  <c r="M1248"/>
  <c r="O1248" s="1"/>
  <c r="F1248"/>
  <c r="M1247"/>
  <c r="O1247" s="1"/>
  <c r="F1247"/>
  <c r="M1246"/>
  <c r="O1246" s="1"/>
  <c r="F1246"/>
  <c r="M1245"/>
  <c r="O1245" s="1"/>
  <c r="F1245"/>
  <c r="M1244"/>
  <c r="O1244" s="1"/>
  <c r="F1244"/>
  <c r="M1243"/>
  <c r="O1243" s="1"/>
  <c r="F1243"/>
  <c r="M1242"/>
  <c r="O1242" s="1"/>
  <c r="F1242"/>
  <c r="M1241"/>
  <c r="O1241" s="1"/>
  <c r="F1241"/>
  <c r="M1240"/>
  <c r="O1240" s="1"/>
  <c r="F1240"/>
  <c r="M1239"/>
  <c r="O1239" s="1"/>
  <c r="F1239"/>
  <c r="M1238"/>
  <c r="O1238" s="1"/>
  <c r="F1238"/>
  <c r="M1237"/>
  <c r="O1237" s="1"/>
  <c r="F1237"/>
  <c r="M1236"/>
  <c r="O1236" s="1"/>
  <c r="F1236"/>
  <c r="M1235"/>
  <c r="O1235" s="1"/>
  <c r="F1235"/>
  <c r="M1234"/>
  <c r="O1234" s="1"/>
  <c r="F1234"/>
  <c r="M1232"/>
  <c r="O1232" s="1"/>
  <c r="F1232"/>
  <c r="M1231"/>
  <c r="O1231" s="1"/>
  <c r="F1231"/>
  <c r="M1230"/>
  <c r="O1230" s="1"/>
  <c r="F1230"/>
  <c r="M1229"/>
  <c r="O1229" s="1"/>
  <c r="F1229"/>
  <c r="M1228"/>
  <c r="O1228" s="1"/>
  <c r="F1228"/>
  <c r="M1227"/>
  <c r="P1227" s="1"/>
  <c r="Q1227" s="1"/>
  <c r="F1227"/>
  <c r="M1226"/>
  <c r="O1226" s="1"/>
  <c r="F1226"/>
  <c r="M1225"/>
  <c r="O1225" s="1"/>
  <c r="F1225"/>
  <c r="M1224"/>
  <c r="O1224" s="1"/>
  <c r="F1224"/>
  <c r="M1223"/>
  <c r="P1223" s="1"/>
  <c r="Q1223" s="1"/>
  <c r="F1223"/>
  <c r="M1222"/>
  <c r="O1222" s="1"/>
  <c r="F1222"/>
  <c r="M1221"/>
  <c r="P1221" s="1"/>
  <c r="Q1221" s="1"/>
  <c r="F1221"/>
  <c r="M1220"/>
  <c r="O1220" s="1"/>
  <c r="F1220"/>
  <c r="M1219"/>
  <c r="P1219" s="1"/>
  <c r="Q1219" s="1"/>
  <c r="F1219"/>
  <c r="M1218"/>
  <c r="O1218" s="1"/>
  <c r="F1218"/>
  <c r="M1217"/>
  <c r="O1217" s="1"/>
  <c r="F1217"/>
  <c r="M1216"/>
  <c r="O1216" s="1"/>
  <c r="F1216"/>
  <c r="M1215"/>
  <c r="P1215" s="1"/>
  <c r="Q1215" s="1"/>
  <c r="F1215"/>
  <c r="M1214"/>
  <c r="O1214" s="1"/>
  <c r="F1214"/>
  <c r="P1218" l="1"/>
  <c r="Q1218" s="1"/>
  <c r="P1238"/>
  <c r="Q1238" s="1"/>
  <c r="P1214"/>
  <c r="Q1214" s="1"/>
  <c r="O1221"/>
  <c r="P1246"/>
  <c r="Q1246" s="1"/>
  <c r="P1217"/>
  <c r="Q1217" s="1"/>
  <c r="O1219"/>
  <c r="P1226"/>
  <c r="Q1226" s="1"/>
  <c r="P1230"/>
  <c r="Q1230" s="1"/>
  <c r="P1239"/>
  <c r="Q1239" s="1"/>
  <c r="P1247"/>
  <c r="Q1247" s="1"/>
  <c r="P1251"/>
  <c r="Q1251" s="1"/>
  <c r="P1229"/>
  <c r="Q1229" s="1"/>
  <c r="P1234"/>
  <c r="Q1234" s="1"/>
  <c r="P1242"/>
  <c r="Q1242" s="1"/>
  <c r="P1250"/>
  <c r="Q1250" s="1"/>
  <c r="P1235"/>
  <c r="Q1235" s="1"/>
  <c r="P1243"/>
  <c r="Q1243" s="1"/>
  <c r="O1215"/>
  <c r="P1222"/>
  <c r="Q1222" s="1"/>
  <c r="P1225"/>
  <c r="Q1225" s="1"/>
  <c r="O1227"/>
  <c r="O1223"/>
  <c r="O75"/>
  <c r="P75"/>
  <c r="Q75" s="1"/>
  <c r="P78"/>
  <c r="Q78" s="1"/>
  <c r="O78"/>
  <c r="O81"/>
  <c r="P81"/>
  <c r="Q81" s="1"/>
  <c r="O84"/>
  <c r="P84"/>
  <c r="Q84" s="1"/>
  <c r="O87"/>
  <c r="P87"/>
  <c r="Q87" s="1"/>
  <c r="O91"/>
  <c r="P91"/>
  <c r="Q91" s="1"/>
  <c r="O95"/>
  <c r="P95"/>
  <c r="Q95" s="1"/>
  <c r="O99"/>
  <c r="P99"/>
  <c r="Q99" s="1"/>
  <c r="O102"/>
  <c r="P102"/>
  <c r="Q102" s="1"/>
  <c r="O105"/>
  <c r="P105"/>
  <c r="Q105" s="1"/>
  <c r="O109"/>
  <c r="P109"/>
  <c r="Q109" s="1"/>
  <c r="O113"/>
  <c r="P113"/>
  <c r="Q113" s="1"/>
  <c r="O80"/>
  <c r="P80"/>
  <c r="Q80" s="1"/>
  <c r="P83"/>
  <c r="Q83" s="1"/>
  <c r="O83"/>
  <c r="P86"/>
  <c r="Q86" s="1"/>
  <c r="O86"/>
  <c r="O90"/>
  <c r="P90"/>
  <c r="Q90" s="1"/>
  <c r="P94"/>
  <c r="Q94" s="1"/>
  <c r="O94"/>
  <c r="O98"/>
  <c r="P98"/>
  <c r="Q98" s="1"/>
  <c r="P101"/>
  <c r="Q101" s="1"/>
  <c r="O101"/>
  <c r="P104"/>
  <c r="Q104" s="1"/>
  <c r="O104"/>
  <c r="P108"/>
  <c r="Q108" s="1"/>
  <c r="O108"/>
  <c r="P112"/>
  <c r="Q112" s="1"/>
  <c r="O112"/>
  <c r="O74"/>
  <c r="P74"/>
  <c r="Q74" s="1"/>
  <c r="P89"/>
  <c r="Q89" s="1"/>
  <c r="O89"/>
  <c r="O93"/>
  <c r="P93"/>
  <c r="Q93" s="1"/>
  <c r="O97"/>
  <c r="P97"/>
  <c r="Q97" s="1"/>
  <c r="O100"/>
  <c r="P100"/>
  <c r="Q100" s="1"/>
  <c r="O103"/>
  <c r="P103"/>
  <c r="Q103" s="1"/>
  <c r="O107"/>
  <c r="P107"/>
  <c r="Q107" s="1"/>
  <c r="O111"/>
  <c r="P111"/>
  <c r="Q111" s="1"/>
  <c r="O76"/>
  <c r="P76"/>
  <c r="Q76" s="1"/>
  <c r="O79"/>
  <c r="P79"/>
  <c r="Q79" s="1"/>
  <c r="O88"/>
  <c r="P88"/>
  <c r="Q88" s="1"/>
  <c r="P92"/>
  <c r="Q92" s="1"/>
  <c r="O92"/>
  <c r="P96"/>
  <c r="Q96" s="1"/>
  <c r="O96"/>
  <c r="P106"/>
  <c r="Q106" s="1"/>
  <c r="O106"/>
  <c r="P110"/>
  <c r="Q110" s="1"/>
  <c r="O110"/>
  <c r="P77"/>
  <c r="Q77" s="1"/>
  <c r="P82"/>
  <c r="Q82" s="1"/>
  <c r="P85"/>
  <c r="Q85" s="1"/>
  <c r="O1283"/>
  <c r="P1283"/>
  <c r="Q1283" s="1"/>
  <c r="O1281"/>
  <c r="P1281"/>
  <c r="Q1281" s="1"/>
  <c r="O1280"/>
  <c r="O1282"/>
  <c r="P1216"/>
  <c r="Q1216" s="1"/>
  <c r="P1220"/>
  <c r="Q1220" s="1"/>
  <c r="P1224"/>
  <c r="Q1224" s="1"/>
  <c r="P1228"/>
  <c r="Q1228" s="1"/>
  <c r="P1232"/>
  <c r="Q1232" s="1"/>
  <c r="P1237"/>
  <c r="Q1237" s="1"/>
  <c r="P1241"/>
  <c r="Q1241" s="1"/>
  <c r="P1245"/>
  <c r="Q1245" s="1"/>
  <c r="P1249"/>
  <c r="Q1249" s="1"/>
  <c r="P1231"/>
  <c r="Q1231" s="1"/>
  <c r="P1236"/>
  <c r="Q1236" s="1"/>
  <c r="P1240"/>
  <c r="Q1240" s="1"/>
  <c r="P1244"/>
  <c r="Q1244" s="1"/>
  <c r="P1248"/>
  <c r="Q1248" s="1"/>
  <c r="P1252"/>
  <c r="Q1252" s="1"/>
  <c r="M1200" l="1"/>
  <c r="O1200" s="1"/>
  <c r="M1199"/>
  <c r="O1199" s="1"/>
  <c r="M1198"/>
  <c r="O1198" s="1"/>
  <c r="M1190"/>
  <c r="O1190" s="1"/>
  <c r="M1189"/>
  <c r="O1189" s="1"/>
  <c r="M1188"/>
  <c r="O1188" s="1"/>
  <c r="M1180"/>
  <c r="O1180" s="1"/>
  <c r="M1179"/>
  <c r="O1179" s="1"/>
  <c r="M1178"/>
  <c r="O1178" s="1"/>
  <c r="M1170"/>
  <c r="O1170" s="1"/>
  <c r="M1169"/>
  <c r="O1169" s="1"/>
  <c r="M1168"/>
  <c r="O1168" s="1"/>
  <c r="P1198" l="1"/>
  <c r="Q1198" s="1"/>
  <c r="P1199"/>
  <c r="Q1199" s="1"/>
  <c r="P1200"/>
  <c r="Q1200" s="1"/>
  <c r="P1188"/>
  <c r="Q1188" s="1"/>
  <c r="P1189"/>
  <c r="Q1189" s="1"/>
  <c r="P1190"/>
  <c r="Q1190" s="1"/>
  <c r="P1178"/>
  <c r="Q1178" s="1"/>
  <c r="P1179"/>
  <c r="Q1179" s="1"/>
  <c r="P1180"/>
  <c r="Q1180" s="1"/>
  <c r="P1169"/>
  <c r="Q1169" s="1"/>
  <c r="P1170"/>
  <c r="Q1170" s="1"/>
  <c r="P1168"/>
  <c r="Q1168" s="1"/>
  <c r="M1386" l="1"/>
  <c r="O1386" s="1"/>
  <c r="M1385"/>
  <c r="O1385" s="1"/>
  <c r="M1384"/>
  <c r="O1384" s="1"/>
  <c r="M1383"/>
  <c r="O1383" s="1"/>
  <c r="M1382"/>
  <c r="O1382" s="1"/>
  <c r="M1381"/>
  <c r="O1381" s="1"/>
  <c r="M1380"/>
  <c r="O1380" s="1"/>
  <c r="M1379"/>
  <c r="O1379" s="1"/>
  <c r="M1378"/>
  <c r="O1378" s="1"/>
  <c r="M1377"/>
  <c r="O1377" s="1"/>
  <c r="M1376"/>
  <c r="O1376" s="1"/>
  <c r="M1375"/>
  <c r="O1375" s="1"/>
  <c r="M1374"/>
  <c r="O1374" s="1"/>
  <c r="M1373"/>
  <c r="O1373" s="1"/>
  <c r="M1372"/>
  <c r="O1372" s="1"/>
  <c r="M1371"/>
  <c r="O1371" s="1"/>
  <c r="M1370"/>
  <c r="O1370" s="1"/>
  <c r="M1369"/>
  <c r="O1369" s="1"/>
  <c r="M1368"/>
  <c r="O1368" s="1"/>
  <c r="M1367"/>
  <c r="O1367" s="1"/>
  <c r="M1366"/>
  <c r="O1366" s="1"/>
  <c r="M1365"/>
  <c r="O1365" s="1"/>
  <c r="M1364"/>
  <c r="O1364" s="1"/>
  <c r="M1363"/>
  <c r="O1363" s="1"/>
  <c r="M1362"/>
  <c r="O1362" s="1"/>
  <c r="M1361"/>
  <c r="O1361" s="1"/>
  <c r="M1360"/>
  <c r="O1360" s="1"/>
  <c r="M1359"/>
  <c r="O1359" s="1"/>
  <c r="M1358"/>
  <c r="O1358" s="1"/>
  <c r="M1357"/>
  <c r="O1357" s="1"/>
  <c r="P1357" l="1"/>
  <c r="Q1357" s="1"/>
  <c r="P1358"/>
  <c r="Q1358" s="1"/>
  <c r="P1361"/>
  <c r="Q1361" s="1"/>
  <c r="P1363"/>
  <c r="Q1363" s="1"/>
  <c r="P1365"/>
  <c r="Q1365" s="1"/>
  <c r="P1367"/>
  <c r="Q1367" s="1"/>
  <c r="P1369"/>
  <c r="Q1369" s="1"/>
  <c r="P1371"/>
  <c r="Q1371" s="1"/>
  <c r="P1373"/>
  <c r="Q1373" s="1"/>
  <c r="P1375"/>
  <c r="Q1375" s="1"/>
  <c r="P1377"/>
  <c r="Q1377" s="1"/>
  <c r="P1379"/>
  <c r="Q1379" s="1"/>
  <c r="P1381"/>
  <c r="Q1381" s="1"/>
  <c r="P1383"/>
  <c r="Q1383" s="1"/>
  <c r="P1385"/>
  <c r="Q1385" s="1"/>
  <c r="P1360"/>
  <c r="Q1360" s="1"/>
  <c r="P1362"/>
  <c r="Q1362" s="1"/>
  <c r="P1364"/>
  <c r="Q1364" s="1"/>
  <c r="P1366"/>
  <c r="Q1366" s="1"/>
  <c r="P1368"/>
  <c r="Q1368" s="1"/>
  <c r="P1370"/>
  <c r="Q1370" s="1"/>
  <c r="P1372"/>
  <c r="Q1372" s="1"/>
  <c r="P1374"/>
  <c r="Q1374" s="1"/>
  <c r="P1376"/>
  <c r="Q1376" s="1"/>
  <c r="P1378"/>
  <c r="Q1378" s="1"/>
  <c r="P1380"/>
  <c r="Q1380" s="1"/>
  <c r="P1382"/>
  <c r="Q1382" s="1"/>
  <c r="P1384"/>
  <c r="Q1384" s="1"/>
  <c r="P1386"/>
  <c r="Q1386" s="1"/>
  <c r="P1359"/>
  <c r="Q1359" s="1"/>
  <c r="M1113" l="1"/>
  <c r="O1113" s="1"/>
  <c r="M1112"/>
  <c r="O1112" s="1"/>
  <c r="M1111"/>
  <c r="O1111" s="1"/>
  <c r="M1110"/>
  <c r="O1110" s="1"/>
  <c r="M1109"/>
  <c r="O1109" s="1"/>
  <c r="M1108"/>
  <c r="O1108" s="1"/>
  <c r="M1107"/>
  <c r="O1107" s="1"/>
  <c r="M1106"/>
  <c r="O1106" s="1"/>
  <c r="M1105"/>
  <c r="O1105" s="1"/>
  <c r="M1104"/>
  <c r="O1104" s="1"/>
  <c r="M1103"/>
  <c r="O1103" s="1"/>
  <c r="M1102"/>
  <c r="P1102" s="1"/>
  <c r="Q1102" s="1"/>
  <c r="M1101"/>
  <c r="O1101" s="1"/>
  <c r="M1100"/>
  <c r="P1100" s="1"/>
  <c r="Q1100" s="1"/>
  <c r="M1099"/>
  <c r="O1099" s="1"/>
  <c r="M1098"/>
  <c r="P1098" s="1"/>
  <c r="Q1098" s="1"/>
  <c r="M1097"/>
  <c r="O1097" s="1"/>
  <c r="M1096"/>
  <c r="P1096" s="1"/>
  <c r="Q1096" s="1"/>
  <c r="M1095"/>
  <c r="O1095" s="1"/>
  <c r="M1094"/>
  <c r="P1094" s="1"/>
  <c r="Q1094" s="1"/>
  <c r="O1102" l="1"/>
  <c r="O1094"/>
  <c r="O1096"/>
  <c r="O1100"/>
  <c r="O1098"/>
  <c r="P1097"/>
  <c r="Q1097" s="1"/>
  <c r="P1101"/>
  <c r="Q1101" s="1"/>
  <c r="P1095"/>
  <c r="Q1095" s="1"/>
  <c r="P1099"/>
  <c r="Q1099" s="1"/>
  <c r="P1103"/>
  <c r="Q1103" s="1"/>
  <c r="P1104"/>
  <c r="Q1104" s="1"/>
  <c r="P1105"/>
  <c r="Q1105" s="1"/>
  <c r="P1106"/>
  <c r="Q1106" s="1"/>
  <c r="P1107"/>
  <c r="Q1107" s="1"/>
  <c r="P1108"/>
  <c r="Q1108" s="1"/>
  <c r="P1109"/>
  <c r="Q1109" s="1"/>
  <c r="P1110"/>
  <c r="Q1110" s="1"/>
  <c r="P1111"/>
  <c r="Q1111" s="1"/>
  <c r="P1112"/>
  <c r="Q1112" s="1"/>
  <c r="P1113"/>
  <c r="Q1113" s="1"/>
  <c r="M915" l="1"/>
  <c r="O915" s="1"/>
  <c r="F915"/>
  <c r="M914"/>
  <c r="O914" s="1"/>
  <c r="F914"/>
  <c r="M913"/>
  <c r="P913" s="1"/>
  <c r="Q913" s="1"/>
  <c r="F913"/>
  <c r="M912"/>
  <c r="O912" s="1"/>
  <c r="F912"/>
  <c r="M911"/>
  <c r="O911" s="1"/>
  <c r="F911"/>
  <c r="M907"/>
  <c r="O907" s="1"/>
  <c r="F907"/>
  <c r="M906"/>
  <c r="P906" s="1"/>
  <c r="Q906" s="1"/>
  <c r="F906"/>
  <c r="M905"/>
  <c r="P905" s="1"/>
  <c r="Q905" s="1"/>
  <c r="M904"/>
  <c r="O904" s="1"/>
  <c r="F904"/>
  <c r="M903"/>
  <c r="O903" s="1"/>
  <c r="F903"/>
  <c r="M899"/>
  <c r="P899" s="1"/>
  <c r="Q899" s="1"/>
  <c r="F899"/>
  <c r="M898"/>
  <c r="O898" s="1"/>
  <c r="F898"/>
  <c r="M897"/>
  <c r="P897" s="1"/>
  <c r="Q897" s="1"/>
  <c r="F897"/>
  <c r="M896"/>
  <c r="P896" s="1"/>
  <c r="Q896" s="1"/>
  <c r="F896"/>
  <c r="M892"/>
  <c r="O892" s="1"/>
  <c r="F892"/>
  <c r="M891"/>
  <c r="O891" s="1"/>
  <c r="F891"/>
  <c r="M890"/>
  <c r="P890" s="1"/>
  <c r="Q890" s="1"/>
  <c r="F890"/>
  <c r="M889"/>
  <c r="P889" s="1"/>
  <c r="Q889" s="1"/>
  <c r="F889"/>
  <c r="M888"/>
  <c r="O888" s="1"/>
  <c r="F888"/>
  <c r="P888" l="1"/>
  <c r="Q888" s="1"/>
  <c r="P891"/>
  <c r="Q891" s="1"/>
  <c r="O913"/>
  <c r="O899"/>
  <c r="O906"/>
  <c r="P904"/>
  <c r="Q904" s="1"/>
  <c r="O896"/>
  <c r="O897"/>
  <c r="O905"/>
  <c r="O889"/>
  <c r="P912"/>
  <c r="Q912" s="1"/>
  <c r="P911"/>
  <c r="Q911" s="1"/>
  <c r="P915"/>
  <c r="Q915" s="1"/>
  <c r="P914"/>
  <c r="Q914" s="1"/>
  <c r="P903"/>
  <c r="Q903" s="1"/>
  <c r="P907"/>
  <c r="Q907" s="1"/>
  <c r="P898"/>
  <c r="Q898" s="1"/>
  <c r="O890"/>
  <c r="P892"/>
  <c r="Q892" s="1"/>
</calcChain>
</file>

<file path=xl/sharedStrings.xml><?xml version="1.0" encoding="utf-8"?>
<sst xmlns="http://schemas.openxmlformats.org/spreadsheetml/2006/main" count="2150" uniqueCount="936">
  <si>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</si>
  <si>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</si>
  <si>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</si>
  <si>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</si>
  <si>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</si>
  <si>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</si>
  <si>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</si>
  <si>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</si>
  <si>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</si>
  <si>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</si>
  <si>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</si>
  <si>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</si>
  <si>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</si>
  <si>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</si>
  <si>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</si>
  <si>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</si>
  <si>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</si>
  <si>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</si>
  <si>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</si>
  <si>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</si>
  <si>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</si>
  <si>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</si>
  <si>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</si>
  <si>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</si>
  <si>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</si>
  <si>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</si>
  <si>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</si>
  <si>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</si>
  <si>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</si>
  <si>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</si>
  <si>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</si>
  <si>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</si>
  <si>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</si>
  <si>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</si>
  <si>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</si>
  <si>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Varėna (UAB "Varėnos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</si>
  <si>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</si>
  <si>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</si>
  <si>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</si>
  <si>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</si>
  <si>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</si>
  <si>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</si>
  <si>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</si>
  <si>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</si>
  <si>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</si>
  <si>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</si>
  <si>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</si>
  <si>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</si>
  <si>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</si>
  <si>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</si>
  <si>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</si>
  <si>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</si>
  <si>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</si>
  <si>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</si>
  <si>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</si>
  <si>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</si>
  <si>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</si>
  <si>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</si>
  <si>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</si>
  <si>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MWh/m²/mėn.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</si>
  <si>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</si>
  <si>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</si>
  <si>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</si>
  <si>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</si>
  <si>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</si>
  <si>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</si>
  <si>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</si>
  <si>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</si>
  <si>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</si>
  <si>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</si>
  <si>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</si>
  <si>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Jaunimo 4 (renov.)</t>
  </si>
  <si>
    <t>Kalantos R. 23</t>
  </si>
  <si>
    <t>Stulginskio A. 64</t>
  </si>
  <si>
    <t>Masiulio T. 1</t>
  </si>
  <si>
    <t>Jakšto 8</t>
  </si>
  <si>
    <t>VASARIO 16-OSIOS 8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</si>
  <si>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</si>
  <si>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</si>
  <si>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</si>
  <si>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Raseiniai (UAB „Raseinių šilumos tinklai")</t>
  </si>
  <si>
    <t>Dariaus ir Girėno 23</t>
  </si>
  <si>
    <t>Dariaus ir Girėno 28</t>
  </si>
  <si>
    <t>Dubysos 3</t>
  </si>
  <si>
    <t>Stonų 3</t>
  </si>
  <si>
    <t>Dubysos 16</t>
  </si>
  <si>
    <t>Dubysos 1</t>
  </si>
  <si>
    <t>Jaunimo 12</t>
  </si>
  <si>
    <t>Dominikonų 4</t>
  </si>
  <si>
    <t>Dariaus ir Girėno 26</t>
  </si>
  <si>
    <t>iki1960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</si>
  <si>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</si>
  <si>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</si>
  <si>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</si>
  <si>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</si>
  <si>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</si>
  <si>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</si>
  <si>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</si>
  <si>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</si>
  <si>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</si>
  <si>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</si>
  <si>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</si>
  <si>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</si>
  <si>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</si>
  <si>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</si>
  <si>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</si>
  <si>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</si>
  <si>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</si>
  <si>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</si>
  <si>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</si>
  <si>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</si>
  <si>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</si>
  <si>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</si>
  <si>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</si>
  <si>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</si>
  <si>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</si>
  <si>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</si>
  <si>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</si>
  <si>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</si>
  <si>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</si>
  <si>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</si>
  <si>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</si>
  <si>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</si>
  <si>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</si>
  <si>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</si>
  <si>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</si>
  <si>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</si>
  <si>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</si>
  <si>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</si>
  <si>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</si>
  <si>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</si>
  <si>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</si>
  <si>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</si>
  <si>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</si>
  <si>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</si>
  <si>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</si>
  <si>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</si>
  <si>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</si>
  <si>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</si>
  <si>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</si>
  <si>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</si>
  <si>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Lentvario g. 1</t>
  </si>
  <si>
    <t>Vykinto g. 8</t>
  </si>
  <si>
    <t>V.Grybo g. 30</t>
  </si>
  <si>
    <t>Žygio g. 4</t>
  </si>
  <si>
    <t>Gedimino pr. 27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</si>
  <si>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</si>
  <si>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</si>
  <si>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</si>
  <si>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</si>
  <si>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</si>
  <si>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</si>
  <si>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</si>
  <si>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</si>
  <si>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</si>
  <si>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</si>
  <si>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</si>
  <si>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</si>
  <si>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</si>
  <si>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</si>
  <si>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</si>
  <si>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</si>
  <si>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</si>
  <si>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</si>
  <si>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</si>
  <si>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</si>
  <si>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</si>
  <si>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</si>
  <si>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</si>
  <si>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</si>
  <si>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</si>
  <si>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</si>
  <si>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</si>
  <si>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S.Daukanto 8 Viekšniai</t>
  </si>
  <si>
    <t>Vytauto Didžiojo 37</t>
  </si>
  <si>
    <t>Partizanų 14A</t>
  </si>
  <si>
    <t>Kęstučio g. 21</t>
  </si>
  <si>
    <t>Šaulių g. 26</t>
  </si>
  <si>
    <t>V. Kudirkos g. 47</t>
  </si>
  <si>
    <t>Šaulių g. 22</t>
  </si>
  <si>
    <t>Šakiai (UAB "Šakių šilumos tinklai")</t>
  </si>
  <si>
    <t>Šalčininkai (UAB „Šalčininkų šilumos tinklai")</t>
  </si>
  <si>
    <t>K.Vanagėlio g. 9</t>
  </si>
  <si>
    <t>Pašilės 59</t>
  </si>
  <si>
    <t>renov.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</si>
  <si>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</si>
  <si>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</si>
  <si>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</si>
  <si>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</si>
  <si>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</si>
  <si>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</si>
  <si>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</si>
  <si>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</si>
  <si>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</si>
  <si>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</si>
  <si>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</si>
  <si>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</si>
  <si>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</si>
  <si>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</si>
  <si>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</si>
  <si>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</si>
  <si>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</si>
  <si>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</si>
  <si>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</si>
  <si>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</si>
  <si>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</si>
  <si>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</si>
  <si>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</si>
  <si>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</si>
  <si>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</si>
  <si>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</si>
  <si>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</si>
  <si>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</si>
  <si>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</si>
  <si>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</si>
  <si>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</si>
  <si>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</si>
  <si>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</si>
  <si>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</si>
  <si>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</si>
  <si>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27</t>
  </si>
  <si>
    <t>VOLUNGĖS 22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</si>
  <si>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</si>
  <si>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</si>
  <si>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</si>
  <si>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</si>
  <si>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</si>
  <si>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</si>
  <si>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</si>
  <si>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</si>
  <si>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</si>
  <si>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</si>
  <si>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</si>
  <si>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</si>
  <si>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</si>
  <si>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</si>
  <si>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</si>
  <si>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</si>
  <si>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</si>
  <si>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</si>
  <si>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</si>
  <si>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</si>
  <si>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</si>
  <si>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</si>
  <si>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</si>
  <si>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</si>
  <si>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</si>
  <si>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</si>
  <si>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</si>
  <si>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</si>
  <si>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</si>
  <si>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</si>
  <si>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</si>
  <si>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</si>
  <si>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</si>
  <si>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</si>
  <si>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</si>
  <si>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</si>
  <si>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</si>
  <si>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</si>
  <si>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</si>
  <si>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</si>
  <si>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</si>
  <si>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</si>
  <si>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</si>
  <si>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</si>
  <si>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</si>
  <si>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</si>
  <si>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</si>
  <si>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</si>
  <si>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</si>
  <si>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</si>
  <si>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</si>
  <si>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</si>
  <si>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</si>
  <si>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</si>
  <si>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</si>
  <si>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</si>
  <si>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</si>
  <si>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</si>
  <si>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</si>
  <si>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</si>
  <si>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</si>
  <si>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</si>
  <si>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</si>
  <si>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</si>
  <si>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</si>
  <si>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</si>
  <si>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</si>
  <si>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</si>
  <si>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</si>
  <si>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</si>
  <si>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</si>
  <si>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</si>
  <si>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</si>
  <si>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</si>
  <si>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</si>
  <si>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</si>
  <si>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</si>
  <si>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</si>
  <si>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</si>
  <si>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</si>
  <si>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</si>
  <si>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 xml:space="preserve">Laucevičiaus 16  I korpusas 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</si>
  <si>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</si>
  <si>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</si>
  <si>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</si>
  <si>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</si>
  <si>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</si>
  <si>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</si>
  <si>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</si>
  <si>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</si>
  <si>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</si>
  <si>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</si>
  <si>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</si>
  <si>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</si>
  <si>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</si>
  <si>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</si>
  <si>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</si>
  <si>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</si>
  <si>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 xml:space="preserve">GARDINO 22 </t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</si>
  <si>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</si>
  <si>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</si>
  <si>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</si>
  <si>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</si>
  <si>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</si>
  <si>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</si>
  <si>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</si>
  <si>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</si>
  <si>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</si>
  <si>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MOKYKLOS 3 PILVIŠKIAI</t>
  </si>
  <si>
    <t>Šaulių g. 12</t>
  </si>
  <si>
    <t>Vytauto g. 19</t>
  </si>
  <si>
    <t xml:space="preserve">Kooperacijos 28 </t>
  </si>
  <si>
    <t>Akmenė (UAB „Akmenės energija“ (Eenergija))</t>
  </si>
  <si>
    <t>Radvilėnų  5 (KVT)</t>
  </si>
  <si>
    <t>Archyvo 48 (KVT)</t>
  </si>
  <si>
    <t>Pašilės 96 (KVT)</t>
  </si>
  <si>
    <t>S.Daukanto 6 Viekšniai</t>
  </si>
  <si>
    <t>Bažnyčios 13 Viekšniai</t>
  </si>
  <si>
    <t>Bažnyčios 11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</si>
  <si>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</si>
  <si>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</si>
  <si>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</si>
  <si>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</si>
  <si>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</si>
  <si>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</si>
  <si>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</si>
  <si>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</si>
  <si>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</si>
  <si>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</si>
  <si>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</si>
  <si>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Draugystės takas 4</t>
  </si>
  <si>
    <t>iki1992</t>
  </si>
  <si>
    <t>Ramučių 10 Naujoji Akmenė</t>
  </si>
  <si>
    <t>°C,</t>
  </si>
  <si>
    <t>vidutinė lauko oro temperatūra:</t>
  </si>
  <si>
    <t>dienolaipsniai:</t>
  </si>
  <si>
    <t>Anykščiai (UAB „Anykščių šiluma")</t>
  </si>
  <si>
    <t>Statybininkų g. 23</t>
  </si>
  <si>
    <t>Ignalina (UAB "Ignalinos šilumos tinklai")</t>
  </si>
  <si>
    <t>Jonava (UAB "Jonavos šilumos tinklai")</t>
  </si>
  <si>
    <t>CHEMIKŲ 122</t>
  </si>
  <si>
    <t>MOKYKLOS  10</t>
  </si>
  <si>
    <t>Kaišiadorys (UAB "Kaišiadorių šiluma")</t>
  </si>
  <si>
    <t>Rožių g. 1, Žiežmariai</t>
  </si>
  <si>
    <t>Marijampolė (UAB "Litesko")</t>
  </si>
  <si>
    <t xml:space="preserve"> </t>
  </si>
  <si>
    <t>ŠILTNAMIŲ 18 (ren.)</t>
  </si>
  <si>
    <t xml:space="preserve">ATEITIES 14 </t>
  </si>
  <si>
    <t xml:space="preserve">VYTAUTO 47 </t>
  </si>
  <si>
    <t xml:space="preserve">MELIORATORIŲ 4 </t>
  </si>
  <si>
    <t>VENTOS 33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</si>
  <si>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</si>
  <si>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</si>
  <si>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</si>
  <si>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</si>
  <si>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Vytauto skg. 12,Zarasai</t>
  </si>
  <si>
    <t>Vytauto g. 21</t>
  </si>
  <si>
    <t>V. Kudirkos g. 70</t>
  </si>
  <si>
    <t>S. Banaičio g. 12</t>
  </si>
  <si>
    <t>V. Kudirkos g. 82</t>
  </si>
  <si>
    <t>Nepriklausomybės g. 3</t>
  </si>
  <si>
    <t>Vytauto g. 3</t>
  </si>
  <si>
    <t>Vytauto g. 6</t>
  </si>
  <si>
    <t>Žirmūnų g. 3 (ren.)</t>
  </si>
  <si>
    <t>Žirmūnų g. 126 (ren.)</t>
  </si>
  <si>
    <t>Ventos 6 Venta</t>
  </si>
  <si>
    <t>J.Biliūno g. 20</t>
  </si>
  <si>
    <t>Statybininkų g. 19</t>
  </si>
  <si>
    <t>Statybininkų g. 21</t>
  </si>
  <si>
    <t>Aukštaičių g. 34, Ignalina</t>
  </si>
  <si>
    <t>CHEMIKŲ 112</t>
  </si>
  <si>
    <t>ŽEIMIŲ TAKAS   6</t>
  </si>
  <si>
    <t>Lukšos-Daumanto 2 (KVT)</t>
  </si>
  <si>
    <t>S. Banaičio g. 3</t>
  </si>
  <si>
    <t>V. Kudirkos g. 108</t>
  </si>
  <si>
    <t>Šaulių g. 10</t>
  </si>
  <si>
    <t>Pakalnės g. 44, Lentvaris</t>
  </si>
  <si>
    <t>Utena (UAB "Utenos šilumos tinklai")</t>
  </si>
  <si>
    <t>Didlaukio g. 22, 24</t>
  </si>
  <si>
    <t>Janonio 30</t>
  </si>
  <si>
    <t xml:space="preserve">Janonio 12 </t>
  </si>
  <si>
    <t xml:space="preserve">J.Janonio 13 </t>
  </si>
  <si>
    <t>Vyt. Didžiojo 45</t>
  </si>
  <si>
    <t>Žirmūnų g. 131 (ren.)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</si>
  <si>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</si>
  <si>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VOLUNGĖS 29</t>
  </si>
  <si>
    <t>Eur/MWh</t>
  </si>
  <si>
    <t>Eur/m²/mėn</t>
  </si>
  <si>
    <t>Eur/mėn</t>
  </si>
  <si>
    <t>Kosmonautų 28  (renov.)</t>
  </si>
  <si>
    <t>Kosmonautų 12 (renov.)</t>
  </si>
  <si>
    <t>A.Civinsko 7 (renov.)</t>
  </si>
  <si>
    <t>Vilkaviškio 61</t>
  </si>
  <si>
    <t xml:space="preserve">Gėlių 14 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</si>
  <si>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</si>
  <si>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</si>
  <si>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</si>
  <si>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</si>
  <si>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</si>
  <si>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</si>
  <si>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</si>
  <si>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</si>
  <si>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</si>
  <si>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</si>
  <si>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</si>
  <si>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</si>
  <si>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</si>
  <si>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</si>
  <si>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</si>
  <si>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VERPĖJŲ 6</t>
  </si>
  <si>
    <t>ČIURLIONIO 74  (ren.)</t>
  </si>
  <si>
    <t xml:space="preserve">VEISIEJŲ 9 </t>
  </si>
  <si>
    <t>GARDINO 80</t>
  </si>
  <si>
    <t xml:space="preserve">ATEITIES 16 </t>
  </si>
  <si>
    <t xml:space="preserve">VYTAUTO 6  </t>
  </si>
  <si>
    <t>SVEIKATOS 18</t>
  </si>
  <si>
    <t xml:space="preserve">NERAVŲ 27 </t>
  </si>
  <si>
    <t xml:space="preserve">ŠILTNAMIŲ 24 </t>
  </si>
  <si>
    <t xml:space="preserve">ŠILTNAMIŲ 26 </t>
  </si>
  <si>
    <t>Dariaus ir Girėno 15 (ren)</t>
  </si>
  <si>
    <t>Masčio 54 (ren.)</t>
  </si>
  <si>
    <t>Bausko 5 Venta</t>
  </si>
  <si>
    <t>Stadiono 15 Akmenė (ren.)</t>
  </si>
  <si>
    <t>Stadiono 13 Akmenė (ren.)</t>
  </si>
  <si>
    <t>J.Basanavičiaus g. 60</t>
  </si>
  <si>
    <t>J.Biliūno g. 22</t>
  </si>
  <si>
    <t>Žiburio g. 7</t>
  </si>
  <si>
    <t>Šviesos g. 14</t>
  </si>
  <si>
    <t>A.KULVIEČIO  20</t>
  </si>
  <si>
    <t>ŽEMAITĖS  18</t>
  </si>
  <si>
    <t>CHEMIKŲ  62</t>
  </si>
  <si>
    <t>GELEŽINKELIO   8</t>
  </si>
  <si>
    <t>Prūsų g. 15</t>
  </si>
  <si>
    <t>Sodų g.10-ojo NSB(renov.)</t>
  </si>
  <si>
    <t>Bažnyčios g. 15 Viekšniai</t>
  </si>
  <si>
    <t>Radviliškis (UAB "Radviliškio šiluma")</t>
  </si>
  <si>
    <t>Jaunystės 20</t>
  </si>
  <si>
    <t>Jaunystės 35</t>
  </si>
  <si>
    <t>Laisvės al. 36</t>
  </si>
  <si>
    <t>Vaižganto 60</t>
  </si>
  <si>
    <t>NAUJOJI 6 BUV</t>
  </si>
  <si>
    <t>NAUJOJI 10 BUV</t>
  </si>
  <si>
    <t>Gedimino 5</t>
  </si>
  <si>
    <t>NAUJOJI 4 BUV</t>
  </si>
  <si>
    <t>NAUJOJI 8 BUV</t>
  </si>
  <si>
    <t>Gedimino 7</t>
  </si>
  <si>
    <t>Gedimino 1</t>
  </si>
  <si>
    <t>Dariaus ir Girėno 28a</t>
  </si>
  <si>
    <t>Gedimino 3</t>
  </si>
  <si>
    <t>Jaunystės 14</t>
  </si>
  <si>
    <t>MAIRONIO 11 BUV</t>
  </si>
  <si>
    <t>Kudirkos 7</t>
  </si>
  <si>
    <t>Topolių 2</t>
  </si>
  <si>
    <t>Jaunimo 17A</t>
  </si>
  <si>
    <t>V. Kudirkos g. 102B</t>
  </si>
  <si>
    <t>Nepriklausomybės g. 6</t>
  </si>
  <si>
    <t>V. Kudirkos g. 51</t>
  </si>
  <si>
    <t>Bažnyčios g. 21</t>
  </si>
  <si>
    <t>Draugystės takas 8</t>
  </si>
  <si>
    <t>A.Mickevičiaus g. 8 Šalčininkai</t>
  </si>
  <si>
    <t>A.Mickevičiaus g.24 Šalčininkai</t>
  </si>
  <si>
    <t>Sniadeckio g.10 Šalčininkai</t>
  </si>
  <si>
    <t>Sniadeckio g.14 Šalčininkai</t>
  </si>
  <si>
    <t>Sniadeckio g.18 Šalčininkai</t>
  </si>
  <si>
    <t>Sniadeckio g.24 Šalčininkai</t>
  </si>
  <si>
    <t>Sniadeckio g.27 Šalčininkai</t>
  </si>
  <si>
    <t>Mokyklos g.19 Šalčininkai</t>
  </si>
  <si>
    <t>Vutauto g.33 Šalčininkai</t>
  </si>
  <si>
    <t>A.Mickevičiaus g.1a Šalčininkai</t>
  </si>
  <si>
    <t>Šalčios g.8 Šalčininkai</t>
  </si>
  <si>
    <t>Šalčios g.14 Šalčininkai</t>
  </si>
  <si>
    <t>Vilniaus g.26 Šalčininkai</t>
  </si>
  <si>
    <t>Vilniaus g.26 b Šalčininkai</t>
  </si>
  <si>
    <t>Vilniaus g.45-1 Šalčininkai</t>
  </si>
  <si>
    <t>Vytauto g.22-3 Šalčininkai</t>
  </si>
  <si>
    <t>Mokyklos g.27 Šalčininkai</t>
  </si>
  <si>
    <t>Vytauto g.31-1 Šalčininkai</t>
  </si>
  <si>
    <t>Vytauto g. 76, Trakai</t>
  </si>
  <si>
    <t>Bažnyčios g. 23, Lentvaris</t>
  </si>
  <si>
    <t>Pakalnės g. 7, Lentvaris</t>
  </si>
  <si>
    <t>Birutės g. 43, Trakai</t>
  </si>
  <si>
    <t>Lauko g. 12A, Lentvaris</t>
  </si>
  <si>
    <t>Aušros g. 99, Utena (renov.)</t>
  </si>
  <si>
    <t>Taikos g. 20, Utena (renov.)</t>
  </si>
  <si>
    <t>V.Kudirkos g. 22, Utena</t>
  </si>
  <si>
    <t>Taikos g. 26, Utena (renov.)</t>
  </si>
  <si>
    <t>Taikos g. 22, Utena (renov.)</t>
  </si>
  <si>
    <t>Aukštakalnio g. 112, Utena</t>
  </si>
  <si>
    <t>Krašuonos g. 13, Utena</t>
  </si>
  <si>
    <t>Aukštakalnio g. 70, Utena</t>
  </si>
  <si>
    <t>Aukštakalnio g. 110, Utena</t>
  </si>
  <si>
    <t>Krašuonos g. 3, Utena</t>
  </si>
  <si>
    <t>Taikos g. 47, Utena</t>
  </si>
  <si>
    <t>Vaižganto g. 36, Utena</t>
  </si>
  <si>
    <t>K.Donelaičio g. 12, Utena</t>
  </si>
  <si>
    <t>Kęstučio g. 9, Utena</t>
  </si>
  <si>
    <t>Utenio a. 5, Utena</t>
  </si>
  <si>
    <t>J.Basanavičiaus g. 110, Utena</t>
  </si>
  <si>
    <t>Tauragnų g. 4, Utena</t>
  </si>
  <si>
    <t>Užpalių g. 88, Utena</t>
  </si>
  <si>
    <t>Kalno g. 9, Matuizos</t>
  </si>
  <si>
    <t>Šilumos suvartojimo ir mokėjimų už šilumą analizė Lietuvos miestų daugiabučiuose gyvenamuosiuose namuose (2015 m. spalio mėn)</t>
  </si>
  <si>
    <t>Kėstučio 6 Akmenė (ren.)</t>
  </si>
  <si>
    <t>Kestučio 2 Akmenė (ren.)</t>
  </si>
  <si>
    <t>Respublikos 24 Naujoji Akmenė (ren.)</t>
  </si>
  <si>
    <t>Respublikos 18 Naujoji Akmenė</t>
  </si>
  <si>
    <t>V.Kudirkos 17 Naujoji Akmenė</t>
  </si>
  <si>
    <t>Respublikos 16 Naujoji Akmenė</t>
  </si>
  <si>
    <t>Ventos 12 Venta</t>
  </si>
  <si>
    <t>Žalgirio 17 Naujoji Akmenė</t>
  </si>
  <si>
    <t>Ventos 14 Venta</t>
  </si>
  <si>
    <t>Klykolių 40 Akmenė</t>
  </si>
  <si>
    <t>V.Kudirkos 10 Naujoji Akmenė</t>
  </si>
  <si>
    <t>Bausko 8 Venta</t>
  </si>
  <si>
    <t>Žalgirio 25 Naujoji Akmenė</t>
  </si>
  <si>
    <t>Žalgirio 3 Naujoji Akmenė</t>
  </si>
  <si>
    <t>Statybininkų g. 15 (renovuotas)</t>
  </si>
  <si>
    <t>Statybininkų g. 17 (renovuotas)</t>
  </si>
  <si>
    <t>Ramybės g. 5 (renovuotas)</t>
  </si>
  <si>
    <t>A.Vienuolio g. 7 (renovuotas)</t>
  </si>
  <si>
    <t>A.Vienuolio g. 9 (renovuotas)</t>
  </si>
  <si>
    <t>A.Vienuolio g. 11 (renovuotas)</t>
  </si>
  <si>
    <t>A.Vienuolio g. 13 (renovuotas)</t>
  </si>
  <si>
    <t>A.Vienuolio g. 15 (renovuotas)</t>
  </si>
  <si>
    <t>Valaukio g. 10 (renovuotas)</t>
  </si>
  <si>
    <t>Ažupiečių g. 4 (renovuotas)</t>
  </si>
  <si>
    <t>Žiburio g. 2</t>
  </si>
  <si>
    <t>Ramybės g. 16</t>
  </si>
  <si>
    <t>Elektrėnai (UAB "Elektrėnų komunalinis ūkis")</t>
  </si>
  <si>
    <t>Taikos 4, Elektrėnai</t>
  </si>
  <si>
    <t>Taikos 3, Elektrėnai</t>
  </si>
  <si>
    <t>Trakų 11, Elektrėnai (renov)</t>
  </si>
  <si>
    <t>Trakų 18, Elektrėnai (renov)</t>
  </si>
  <si>
    <t>Trakų 29, Elektrėnai (renov)</t>
  </si>
  <si>
    <t>Draugystės 12, Elektrėnai</t>
  </si>
  <si>
    <t>Draugystės 16, Elektrėnai</t>
  </si>
  <si>
    <t>Sodų 4, Elektrėnai</t>
  </si>
  <si>
    <t>Sodų 12, Elektrėnai</t>
  </si>
  <si>
    <t>Trakų 4, Elektrėnai</t>
  </si>
  <si>
    <t>Draugystės 19, Elektrėnai</t>
  </si>
  <si>
    <t>Draugystės 21, Elektrėnai</t>
  </si>
  <si>
    <t>Pergalės 7, Elektrėnai</t>
  </si>
  <si>
    <t>Pergalės 9, Elektrėnai</t>
  </si>
  <si>
    <t>Saulės 4, Elektrėnai</t>
  </si>
  <si>
    <t>Saulės 8, Elektrėnai</t>
  </si>
  <si>
    <t>Trakų 1, Elektrėnai</t>
  </si>
  <si>
    <t>Trakų 14, Elektrėnai</t>
  </si>
  <si>
    <t>Trakų 15, Elektrėnai</t>
  </si>
  <si>
    <t>Šviesos 9, Elektrėnai</t>
  </si>
  <si>
    <t>Draugystės 17,Elektrėnai</t>
  </si>
  <si>
    <t>Pergalės 57, Elektrėnai</t>
  </si>
  <si>
    <t>Saulės 11, Elektrėnai</t>
  </si>
  <si>
    <t>Saulės 5, Elektrėnai</t>
  </si>
  <si>
    <t>Saulės 6, Elektrėnai</t>
  </si>
  <si>
    <t>Saulės 9, Elektrėnai</t>
  </si>
  <si>
    <t>Taikos 9, Elektrėnai</t>
  </si>
  <si>
    <t>Taikos 11, Elektrėnai</t>
  </si>
  <si>
    <t>Trakų 3, Elektrėnai</t>
  </si>
  <si>
    <t>Atgimimo g. 19, Ignalina (ren)</t>
  </si>
  <si>
    <t>Ateities g. 29, Ignalina (ren)</t>
  </si>
  <si>
    <t>Vasario 16-osios g. 38, Ignalina (ren)</t>
  </si>
  <si>
    <t>Aukštaičių g. 46, Ignalina</t>
  </si>
  <si>
    <t>Aukštaičių g. 28, Ignalina (ren)</t>
  </si>
  <si>
    <t>Aukštaičių g. 31, Ignalina</t>
  </si>
  <si>
    <t xml:space="preserve">Vasario 16-osios g. 1,Dūkštas,  Ignalinos r. </t>
  </si>
  <si>
    <t xml:space="preserve">Ignalinos g. 1,Vidiškės, Ignalinos r. </t>
  </si>
  <si>
    <t xml:space="preserve">Melioratorių g. 4, Vidiškės, Ignalinos r. </t>
  </si>
  <si>
    <t xml:space="preserve">Sodų g. 4, Vidiškės , Ignalinos r. </t>
  </si>
  <si>
    <t>Vasario 16-osios g. 40, Ignalina</t>
  </si>
  <si>
    <t>CHEMIKŲ  92C</t>
  </si>
  <si>
    <t>BIRUTĖS   6</t>
  </si>
  <si>
    <t>CHEMIKŲ  86</t>
  </si>
  <si>
    <t>PANERIŲ  15</t>
  </si>
  <si>
    <t>KLAIPĖDOS  11</t>
  </si>
  <si>
    <t>KAUNO   6</t>
  </si>
  <si>
    <t>PANERIŲ  21</t>
  </si>
  <si>
    <t>KLAIPĖDOS  36A</t>
  </si>
  <si>
    <t>VASARIO 16-OSIOS  13</t>
  </si>
  <si>
    <t>A.KULVIEČIO   2</t>
  </si>
  <si>
    <t>VILNIAUS  35</t>
  </si>
  <si>
    <t>KAUNO  93</t>
  </si>
  <si>
    <t>P.VAIČIŪNO   4</t>
  </si>
  <si>
    <t>ŽEMAITĖS  18A</t>
  </si>
  <si>
    <t>P.VAIČIŪNO   8</t>
  </si>
  <si>
    <t>VASARIO 16-OSIOS  17</t>
  </si>
  <si>
    <t>KOSMONAUTŲ   3A</t>
  </si>
  <si>
    <t>VILTIES  28</t>
  </si>
  <si>
    <t>ŽALIOJI  17</t>
  </si>
  <si>
    <t>CHEMIKŲ 102</t>
  </si>
  <si>
    <t>P.VAIČIŪNO  20</t>
  </si>
  <si>
    <t>VASARIO 16-OSIOS  15</t>
  </si>
  <si>
    <t>A.KULVIEČIO   5</t>
  </si>
  <si>
    <t>CHEMIKŲ 114</t>
  </si>
  <si>
    <t>ŽEMAITĖS   6</t>
  </si>
  <si>
    <t>CHEMIKŲ   8</t>
  </si>
  <si>
    <t>MIŠKININKŲ   3</t>
  </si>
  <si>
    <t>GIRELĖS   5</t>
  </si>
  <si>
    <t>CHEMIKŲ  24</t>
  </si>
  <si>
    <t>CHEMIKŲ 130</t>
  </si>
  <si>
    <t>Mokyklos g. 50, Strėvininkai</t>
  </si>
  <si>
    <t>iki 1992 m.</t>
  </si>
  <si>
    <t>Mokyklos g. 52, Strėvininkai</t>
  </si>
  <si>
    <t>Žaslių g. 62A, Žiežmariai</t>
  </si>
  <si>
    <t>ŽEMAITIJOS 29 (renov.)</t>
  </si>
  <si>
    <t>ŽEMAITIJOS 32 (renov.)</t>
  </si>
  <si>
    <t>Gamyklos g.15 (renov.)</t>
  </si>
  <si>
    <t>NAFTININKŲ 12 (renov.)</t>
  </si>
  <si>
    <t>SODŲ 9 (renov.)</t>
  </si>
  <si>
    <t>V.BURBOS 4 (renov.)</t>
  </si>
  <si>
    <t>NAFTININKŲ 28 (renov.)</t>
  </si>
  <si>
    <t>MINDAUGO 13 (renov.)</t>
  </si>
  <si>
    <t>P.VILEIŠIO 4 (renov.)</t>
  </si>
  <si>
    <t>P.VILEIŠIO 2 (renov.)</t>
  </si>
  <si>
    <t>GAMYKLOS 17 (renov.)</t>
  </si>
  <si>
    <t>NAFTININKŲ 8 (renov.)</t>
  </si>
  <si>
    <t>LAISVĖS 222 (renov.)</t>
  </si>
  <si>
    <t>VENTOS 59 (renov.)</t>
  </si>
  <si>
    <t>GAMYKLOS 25 (renov.)</t>
  </si>
  <si>
    <t>NAFTININKŲ 5A (renov.)</t>
  </si>
  <si>
    <t>VENTOS 45 (renov.)</t>
  </si>
  <si>
    <t>PAVASARIO 15</t>
  </si>
  <si>
    <t>ŽEMAITIJOS 15 (renov.)</t>
  </si>
  <si>
    <t>M.Daukšos g.36-ojo NSB</t>
  </si>
  <si>
    <t>TAIKOS 8</t>
  </si>
  <si>
    <t>ŽEMAITIJOS 56</t>
  </si>
  <si>
    <t>VENTOS 37</t>
  </si>
  <si>
    <t>DRAUGYSTĖS 16</t>
  </si>
  <si>
    <t>TAIKOS 12</t>
  </si>
  <si>
    <t>TYLIOJI 32</t>
  </si>
  <si>
    <t>Pavasario g.27-ojo NSB</t>
  </si>
  <si>
    <t>PAVASARIO 12</t>
  </si>
  <si>
    <t>Taikos g.20-ojo NSB</t>
  </si>
  <si>
    <t>PAVASARIO 16</t>
  </si>
  <si>
    <t>Pakruojis (UAB "Pakruojo šiluma")</t>
  </si>
  <si>
    <t xml:space="preserve">V.DIDŽIOJO-70                                                         </t>
  </si>
  <si>
    <t xml:space="preserve">P.MAŠIOTO-49                                                          </t>
  </si>
  <si>
    <t xml:space="preserve">Kruojos 4                                                             </t>
  </si>
  <si>
    <t xml:space="preserve">P. Mašioto 57                                                         </t>
  </si>
  <si>
    <t>Mindaugo 4</t>
  </si>
  <si>
    <t>P.Mašioto 43a</t>
  </si>
  <si>
    <t>Taikos 30</t>
  </si>
  <si>
    <t xml:space="preserve">P.Mašioto 53                                                          </t>
  </si>
  <si>
    <t>Dariaus ir Girėno 51a</t>
  </si>
  <si>
    <t>P.Mašioto 67</t>
  </si>
  <si>
    <t xml:space="preserve">V.DIDŽIOJO -78                                                     </t>
  </si>
  <si>
    <t xml:space="preserve">VILNIAUS-31                                                           </t>
  </si>
  <si>
    <t>P.Mašioto 63</t>
  </si>
  <si>
    <t xml:space="preserve">LINKUVA JONIŠKĖLIO-2                                                  </t>
  </si>
  <si>
    <t xml:space="preserve">V.DIDŽIOJO-63A                                                        </t>
  </si>
  <si>
    <t xml:space="preserve"> VILNIAUS-34                                                          </t>
  </si>
  <si>
    <t xml:space="preserve">L.GIROS-8                                                             </t>
  </si>
  <si>
    <t xml:space="preserve">Mažoji - 3                                                            </t>
  </si>
  <si>
    <t xml:space="preserve">MINDAUGO-2C                                                           </t>
  </si>
  <si>
    <t xml:space="preserve">V.DIDŽIOJO-35                                                         </t>
  </si>
  <si>
    <t xml:space="preserve">SKVERO-2                                                              </t>
  </si>
  <si>
    <t xml:space="preserve">VILNIAUS-33                                                           </t>
  </si>
  <si>
    <t xml:space="preserve">Mažoji - 1                                                            </t>
  </si>
  <si>
    <t xml:space="preserve">VILNIAUS -28                                                          </t>
  </si>
  <si>
    <t xml:space="preserve">VASARIO 16-SIOS -15                                                   </t>
  </si>
  <si>
    <t xml:space="preserve">Taikos 24                                                             </t>
  </si>
  <si>
    <t xml:space="preserve">UŠINSKO-22                                                            </t>
  </si>
  <si>
    <t>Skvero 6</t>
  </si>
  <si>
    <t xml:space="preserve">Taikos 24A                                                            </t>
  </si>
  <si>
    <t xml:space="preserve">VASARIO 16-SIOS-13                                                    </t>
  </si>
  <si>
    <t xml:space="preserve">KĘSTUČIO-8                                                            </t>
  </si>
  <si>
    <t>III. Daugiabučiai suvartojantys daug šilumos (senos statybos nerenovuoti namai)</t>
  </si>
  <si>
    <t>Margirio g. 9, Panevėžys</t>
  </si>
  <si>
    <t>Technikos g. 7, Kupiškis</t>
  </si>
  <si>
    <t>Vilniaus g. 81, Kupiškis</t>
  </si>
  <si>
    <t>J. Tumo-Vaižganto g. 96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</si>
  <si>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</si>
  <si>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</si>
  <si>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</si>
  <si>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Vėjo 12</t>
  </si>
  <si>
    <t>Vaižganto 58c</t>
  </si>
  <si>
    <t>Radvilų 23</t>
  </si>
  <si>
    <t>Stiklo 10</t>
  </si>
  <si>
    <t>Kaštonų 6</t>
  </si>
  <si>
    <t>Jaunystės 31</t>
  </si>
  <si>
    <t>Dariaus ir Girėno 60</t>
  </si>
  <si>
    <t>Laisvės al. 38</t>
  </si>
  <si>
    <t>Povyliaus 16</t>
  </si>
  <si>
    <t>Gedimino 15, 17, 17a, 19</t>
  </si>
  <si>
    <t>Povyliaus 8a</t>
  </si>
  <si>
    <t>Povyliaus 8</t>
  </si>
  <si>
    <t>Laisvės al. 34</t>
  </si>
  <si>
    <t>Jaunystės 33</t>
  </si>
  <si>
    <t>Progimnazijos 19</t>
  </si>
  <si>
    <t>Linkaičių 140</t>
  </si>
  <si>
    <t>Vasario 16-osios 2</t>
  </si>
  <si>
    <t>Vasario 16-osios 1</t>
  </si>
  <si>
    <t>Vasario 16-osios 4</t>
  </si>
  <si>
    <t>Bernotėno 3</t>
  </si>
  <si>
    <t>Stiklo 1a</t>
  </si>
  <si>
    <t>Kražių 12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</si>
  <si>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</si>
  <si>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</si>
  <si>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</si>
  <si>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</si>
  <si>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</si>
  <si>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</si>
  <si>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</si>
  <si>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V. Grybo 4</t>
  </si>
  <si>
    <t>Šaulių g. 18</t>
  </si>
  <si>
    <t>Vytauto g. 102</t>
  </si>
  <si>
    <t>J. Basanavičiaus g.4</t>
  </si>
  <si>
    <t>V. Kudirkos g. 39</t>
  </si>
  <si>
    <t>Jaunystės takas 6</t>
  </si>
  <si>
    <t>Bažnyčios g.11</t>
  </si>
  <si>
    <t>V. Kudirkos g 86</t>
  </si>
  <si>
    <t xml:space="preserve">Vytauto g. 10 </t>
  </si>
  <si>
    <t>Šaulių g. 8</t>
  </si>
  <si>
    <t>V. Kudirkos g. 57</t>
  </si>
  <si>
    <t>Nepriklausomybės g. 5</t>
  </si>
  <si>
    <t>Vilniaus g. 202, Šiauliai(renov.)</t>
  </si>
  <si>
    <t>Kviečių g. 56 (renov.), Šiauliai</t>
  </si>
  <si>
    <t>Miglovaros g. 25, Šiauliai</t>
  </si>
  <si>
    <t>Gegužių g. 73 (renov.), Šiauliai</t>
  </si>
  <si>
    <t>Gegužių g. 19 (renov.), Šiauliai</t>
  </si>
  <si>
    <t>Ežero g. 4, Šiauliai</t>
  </si>
  <si>
    <t>Statybininkų g. 16, Kužiai (renov.)</t>
  </si>
  <si>
    <t>P. Cvirkos g.65B, Šiauliai</t>
  </si>
  <si>
    <t>Klevų g. 13 (renov.), Šiauliai</t>
  </si>
  <si>
    <t>Gytarių g. 16, Šiauliai</t>
  </si>
  <si>
    <t>Vytauto g. 149 (renov.), Šiauliai</t>
  </si>
  <si>
    <t>Ežero g. 9, Šiauliai</t>
  </si>
  <si>
    <t>Vytauto g. 138 (renov.), Šiauliai</t>
  </si>
  <si>
    <t>Sevastopolio g. 5, Šiauliai (renov.)</t>
  </si>
  <si>
    <t>K. Korsako g. 53, Šiauliai</t>
  </si>
  <si>
    <t>Dainų g. 4, Šiauliai (renov.)</t>
  </si>
  <si>
    <t xml:space="preserve">Draugystės pr. 18, Šiauliai (renov.) </t>
  </si>
  <si>
    <t>Sevastopolio g. 9, Šiauliai (renov.)</t>
  </si>
  <si>
    <t>Tilžės g. 24A, Šiauliai</t>
  </si>
  <si>
    <t>Vytauto g. 154, Šiauliai (renov.)</t>
  </si>
  <si>
    <t>Tilžės g. 51A, Šiauliai</t>
  </si>
  <si>
    <t>Radviliškio g. 94, Šiauliai</t>
  </si>
  <si>
    <t>Vilniaus g. 24, Šiauliai</t>
  </si>
  <si>
    <t>Tilžės g. 53A, Šiauliai</t>
  </si>
  <si>
    <t>Varpo g. 33, Šiauliai</t>
  </si>
  <si>
    <t>S. Šalkauskio g. 10, Šiauliai</t>
  </si>
  <si>
    <t>Vilniaus g. 101, Šiauliai</t>
  </si>
  <si>
    <t>Varpo g. 35, Šiauliai</t>
  </si>
  <si>
    <t>Draugystės pr. 15, Šiauliai</t>
  </si>
  <si>
    <t>Varpo g. 53, Šiauliai</t>
  </si>
  <si>
    <t>Radviliškio g. 124, Šiauliai</t>
  </si>
  <si>
    <t>Ežero g. 23, Šiauliai</t>
  </si>
  <si>
    <t>A. Mickevičiaus g. 38, Šiauliai</t>
  </si>
  <si>
    <t>Ežero g. 29, Šiauliai</t>
  </si>
  <si>
    <t>Draugystės pr. 3A, Šiauliai</t>
  </si>
  <si>
    <t>Energetikų g. 11, Šiauliai</t>
  </si>
  <si>
    <t>P. Cvirkos g. 75A, Šiauliai</t>
  </si>
  <si>
    <t>Ežero g. 14, Šiauliai</t>
  </si>
  <si>
    <t>P. Višinskio g. 37, Šiauliai</t>
  </si>
  <si>
    <t>Ežero g. 15, Šiauliai</t>
  </si>
  <si>
    <t>Vytauto g. 64A, Trakai</t>
  </si>
  <si>
    <t>Vytauto g. 9A, Lentvaris</t>
  </si>
  <si>
    <t>Bažnyčios g. 21, Lentvaris</t>
  </si>
  <si>
    <t>Vytauto g. 62, Trakai</t>
  </si>
  <si>
    <t>Geležinkelio g. 26, Lentvaris</t>
  </si>
  <si>
    <t>Klevų al. 34, Lentvaris</t>
  </si>
  <si>
    <t>Ežero g. 5A, Lentvaris</t>
  </si>
  <si>
    <t>Vytauto g. 48, Trakai</t>
  </si>
  <si>
    <t>Tujų g. 1, Lentvaris</t>
  </si>
  <si>
    <t>Vytauto 48B, Trakai</t>
  </si>
  <si>
    <t>Klevų al. 28, Lentvaris</t>
  </si>
  <si>
    <t>Ežero g. 7, Lentvaris</t>
  </si>
  <si>
    <t>Vytauto g. 74, Trakai</t>
  </si>
  <si>
    <t>Birutės g. 45, Trakai</t>
  </si>
  <si>
    <t>Konduktorių g. 6A, Lentvaris</t>
  </si>
  <si>
    <t>Mindaugo g. 11B, Trakai</t>
  </si>
  <si>
    <t>Vienuolyno g. 39, Trakai</t>
  </si>
  <si>
    <t>Trakų g. 16, Trakai</t>
  </si>
  <si>
    <t>Vytauto g. 50A, Trakai</t>
  </si>
  <si>
    <t>Pakalnės g. 23, Lentvaris</t>
  </si>
  <si>
    <t>Senkelio g. 1, Trakai</t>
  </si>
  <si>
    <t>Mindaugo g. 18, Trakai</t>
  </si>
  <si>
    <t>Karaimų g. 26A, Trakai</t>
  </si>
  <si>
    <t>Senkelio g. 3, Trakai</t>
  </si>
  <si>
    <t>Aušros g. 94, Utena (renov.)</t>
  </si>
  <si>
    <t>Aukškalnio g. 108, Utena</t>
  </si>
  <si>
    <t>Taikos g. 50, Utena (renov.)</t>
  </si>
  <si>
    <t>Aukštakalnio g. 116, Utena</t>
  </si>
  <si>
    <t>Kampo g. 3, Utena</t>
  </si>
  <si>
    <t>V.Kudirkos g. 42, Utena</t>
  </si>
  <si>
    <t>Aukštakalnio g. 72, Utena</t>
  </si>
  <si>
    <t>Aukštaičių g. 1, Utena</t>
  </si>
  <si>
    <t>J.Basanavičiaus 117, Utena</t>
  </si>
  <si>
    <t>Krašuonos g. 17, Utena</t>
  </si>
  <si>
    <t>Smėlio g. 24, 26, Utena</t>
  </si>
  <si>
    <t>Aušros g. 50, Utena</t>
  </si>
  <si>
    <t>Sėlių g. 30a, Utena</t>
  </si>
  <si>
    <t>Vaižganto g. 8, Utena</t>
  </si>
  <si>
    <t>Užpalių 80, Utena</t>
  </si>
  <si>
    <t>Aušros g. 87, Utena</t>
  </si>
  <si>
    <t>Taikos g. 59, Utena</t>
  </si>
  <si>
    <t>Maironio g. 15, Utena</t>
  </si>
  <si>
    <t>J.Basanavičiaus 108, Utena</t>
  </si>
  <si>
    <t>Vytauto a. 2, Uena</t>
  </si>
  <si>
    <t>Kęstučio g. 4, Utena</t>
  </si>
  <si>
    <t>Ežero g. 5, Utena</t>
  </si>
  <si>
    <t>Dzūkų g. 15</t>
  </si>
  <si>
    <t>Dzūkų g. 21A</t>
  </si>
  <si>
    <t>J.Basanavičiaus g. 15</t>
  </si>
  <si>
    <t>Sporto g. 6</t>
  </si>
  <si>
    <t>Sporto g. 8</t>
  </si>
  <si>
    <t>Sporto g. 10</t>
  </si>
  <si>
    <t>Šiltnamių g. 1</t>
  </si>
  <si>
    <t>Vasario 16 g. 6</t>
  </si>
  <si>
    <t>Vasario 16 g. 8</t>
  </si>
  <si>
    <t>Vasario 16 g. 10</t>
  </si>
  <si>
    <t>Aušros g. 1</t>
  </si>
  <si>
    <t>Dzūkų g. 3</t>
  </si>
  <si>
    <t>Dzūkų g. 36</t>
  </si>
  <si>
    <t>Dzūkų g. 38</t>
  </si>
  <si>
    <t>J.Basanavičiaus g. 7A</t>
  </si>
  <si>
    <t>Marcinkonių g. 2</t>
  </si>
  <si>
    <t>Marcinkonių g. 16</t>
  </si>
  <si>
    <t>M.K.Čiurlionio g. 3</t>
  </si>
  <si>
    <t>M.K.Čiurlionio g. 11</t>
  </si>
  <si>
    <t>Spaustuvės g. 3</t>
  </si>
  <si>
    <t>Dzūkų g. 26</t>
  </si>
  <si>
    <t>Dzūkų g. 40</t>
  </si>
  <si>
    <t>J.Basanavičiasu g. 44</t>
  </si>
  <si>
    <t>Kalno g. 7, Matuizos</t>
  </si>
  <si>
    <t>Kalno g. 11, Matuizos</t>
  </si>
  <si>
    <t>Mechanizatorių g. 21</t>
  </si>
  <si>
    <t>M.K.Čiurlionio g. 4</t>
  </si>
  <si>
    <t>Vilties g. 4, Naujieji Valkininkai</t>
  </si>
  <si>
    <t>Vytauto g. 58</t>
  </si>
  <si>
    <t>Kalno g. 1, Matuizos</t>
  </si>
  <si>
    <t>Kalno g. 29, Matuizos</t>
  </si>
  <si>
    <t>Melioratorių g. 3</t>
  </si>
  <si>
    <t>M.K.Čiurlionio g. 37</t>
  </si>
  <si>
    <t>Vasario 16 g. 11</t>
  </si>
  <si>
    <t>Vasario 16 g. 13</t>
  </si>
  <si>
    <t>Vilties g. 33, Naujieji Valkininkai</t>
  </si>
  <si>
    <t>Vytauto g. 64</t>
  </si>
  <si>
    <t>Vytauto g. 73</t>
  </si>
  <si>
    <t>V.Krėvės g. 4</t>
  </si>
  <si>
    <t>Žirmūnų g. 128 (ren)</t>
  </si>
  <si>
    <t>J.Kubiliaus g. 4 (ren.)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</si>
  <si>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</si>
  <si>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</si>
  <si>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</si>
  <si>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</si>
  <si>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</si>
  <si>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</si>
  <si>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</si>
  <si>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</si>
  <si>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</si>
  <si>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</si>
  <si>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</si>
  <si>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</si>
  <si>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</si>
  <si>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</si>
  <si>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</si>
  <si>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</si>
  <si>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</si>
  <si>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</si>
  <si>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</si>
  <si>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</si>
  <si>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</si>
  <si>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</si>
  <si>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</si>
  <si>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</si>
  <si>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</si>
  <si>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</si>
  <si>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</si>
  <si>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</si>
  <si>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</si>
  <si>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</si>
  <si>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</si>
  <si>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</si>
  <si>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</si>
  <si>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</si>
  <si>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</si>
  <si>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</si>
  <si>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</si>
  <si>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</si>
  <si>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</si>
  <si>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</si>
  <si>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</si>
  <si>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</si>
  <si>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</si>
  <si>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Skratiškių 12 (300012)</t>
  </si>
  <si>
    <t>Vilniaus 91A (30086)</t>
  </si>
  <si>
    <t>Vilniaus 93A (30088)</t>
  </si>
  <si>
    <t>Rinkuškių 20 (370011)</t>
  </si>
  <si>
    <t>Vytauto 60 (30117)</t>
  </si>
  <si>
    <t>Rotušės 26 (30061)</t>
  </si>
  <si>
    <t>Kilučių 11 (30048)</t>
  </si>
  <si>
    <t>Rotušės 24 (30059)</t>
  </si>
  <si>
    <t>Basanavičiaus 18 (30038)</t>
  </si>
  <si>
    <t>Birutės 4 (ren)</t>
  </si>
  <si>
    <t>Raseinių 9a  II korpusas (ren)</t>
  </si>
  <si>
    <t>Raseinių 9 II korpusas (ren)</t>
  </si>
  <si>
    <t>Birutės 2 (ren)</t>
  </si>
  <si>
    <t>Mackevičiaus 29 (ren)</t>
  </si>
  <si>
    <t>Pievų 2 (ren)</t>
  </si>
  <si>
    <t>Pievų 6 (ren)</t>
  </si>
  <si>
    <t>Dariaus ir Girėno 2-1 (ren)</t>
  </si>
  <si>
    <t>Dariaus ir Girėno 2-2 (ren)</t>
  </si>
  <si>
    <t>Dariaus ir Girėno 4 ((ren)</t>
  </si>
  <si>
    <t>Birutės 1 ((ren)</t>
  </si>
  <si>
    <t>Birutės 3 (ren)</t>
  </si>
  <si>
    <t xml:space="preserve">Raseinių 5A </t>
  </si>
  <si>
    <t>Maironio 5a,Tytuvėnai</t>
  </si>
  <si>
    <t xml:space="preserve">KLONIO 18A </t>
  </si>
  <si>
    <t>LIŠKIAVOS 8</t>
  </si>
  <si>
    <t>LIŠKIAVOS 5</t>
  </si>
  <si>
    <t xml:space="preserve">ATEITIES 36  </t>
  </si>
  <si>
    <t xml:space="preserve">SVEIKATOS 28 </t>
  </si>
  <si>
    <t>SEIRIJŲ 9</t>
  </si>
  <si>
    <t xml:space="preserve">NERAVŲ 29   </t>
  </si>
</sst>
</file>

<file path=xl/styles.xml><?xml version="1.0" encoding="utf-8"?>
<styleSheet xmlns="http://schemas.openxmlformats.org/spreadsheetml/2006/main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rgb="FFFF0000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indexed="47"/>
      </patternFill>
    </fill>
    <fill>
      <patternFill patternType="solid">
        <fgColor rgb="FFFFCC99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4">
    <xf numFmtId="0" fontId="0" fillId="0" borderId="0"/>
    <xf numFmtId="43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</cellStyleXfs>
  <cellXfs count="22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2" fontId="2" fillId="8" borderId="7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3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2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7" xfId="0" applyNumberFormat="1" applyFont="1" applyFill="1" applyBorder="1"/>
    <xf numFmtId="1" fontId="2" fillId="8" borderId="7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9" xfId="0" applyNumberFormat="1" applyFont="1" applyFill="1" applyBorder="1" applyAlignment="1">
      <alignment horizontal="left" indent="3"/>
    </xf>
    <xf numFmtId="2" fontId="2" fillId="8" borderId="7" xfId="0" applyNumberFormat="1" applyFont="1" applyFill="1" applyBorder="1" applyAlignment="1">
      <alignment horizontal="left" indent="3"/>
    </xf>
    <xf numFmtId="0" fontId="2" fillId="8" borderId="12" xfId="0" applyFont="1" applyFill="1" applyBorder="1" applyAlignment="1">
      <alignment horizontal="center"/>
    </xf>
    <xf numFmtId="167" fontId="2" fillId="8" borderId="7" xfId="0" applyNumberFormat="1" applyFont="1" applyFill="1" applyBorder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6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4" xfId="0" applyFont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165" fontId="2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vertical="top" wrapText="1"/>
    </xf>
    <xf numFmtId="1" fontId="2" fillId="6" borderId="7" xfId="0" applyNumberFormat="1" applyFont="1" applyFill="1" applyBorder="1" applyAlignment="1">
      <alignment horizontal="center" vertical="top"/>
    </xf>
    <xf numFmtId="166" fontId="2" fillId="6" borderId="7" xfId="0" applyNumberFormat="1" applyFont="1" applyFill="1" applyBorder="1" applyAlignment="1">
      <alignment vertical="top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1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9" xfId="0" applyFont="1" applyBorder="1"/>
    <xf numFmtId="165" fontId="9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3" xfId="0" applyNumberFormat="1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top"/>
    </xf>
    <xf numFmtId="2" fontId="2" fillId="6" borderId="7" xfId="0" applyNumberFormat="1" applyFont="1" applyFill="1" applyBorder="1" applyAlignment="1">
      <alignment horizontal="center" vertical="top"/>
    </xf>
    <xf numFmtId="167" fontId="2" fillId="6" borderId="7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horizontal="center" vertical="top"/>
    </xf>
    <xf numFmtId="165" fontId="2" fillId="6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/>
    <xf numFmtId="2" fontId="2" fillId="6" borderId="5" xfId="0" applyNumberFormat="1" applyFont="1" applyFill="1" applyBorder="1" applyAlignment="1">
      <alignment horizontal="left" indent="3"/>
    </xf>
    <xf numFmtId="2" fontId="2" fillId="6" borderId="25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9" xfId="0" applyNumberFormat="1" applyFont="1" applyFill="1" applyBorder="1" applyAlignment="1">
      <alignment horizontal="left" indent="3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166" fontId="2" fillId="12" borderId="5" xfId="0" applyNumberFormat="1" applyFont="1" applyFill="1" applyBorder="1"/>
    <xf numFmtId="166" fontId="2" fillId="12" borderId="5" xfId="0" applyNumberFormat="1" applyFont="1" applyFill="1" applyBorder="1" applyAlignment="1">
      <alignment horizontal="center"/>
    </xf>
    <xf numFmtId="167" fontId="2" fillId="12" borderId="5" xfId="0" applyNumberFormat="1" applyFont="1" applyFill="1" applyBorder="1"/>
    <xf numFmtId="2" fontId="2" fillId="12" borderId="5" xfId="0" applyNumberFormat="1" applyFont="1" applyFill="1" applyBorder="1"/>
    <xf numFmtId="2" fontId="2" fillId="12" borderId="5" xfId="0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 indent="3"/>
    </xf>
    <xf numFmtId="2" fontId="2" fillId="12" borderId="25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9" xfId="0" applyNumberFormat="1" applyFont="1" applyFill="1" applyBorder="1" applyAlignment="1">
      <alignment horizontal="left" indent="3"/>
    </xf>
    <xf numFmtId="0" fontId="2" fillId="12" borderId="7" xfId="0" applyFont="1" applyFill="1" applyBorder="1" applyAlignment="1">
      <alignment horizontal="center"/>
    </xf>
    <xf numFmtId="0" fontId="2" fillId="12" borderId="7" xfId="0" applyFont="1" applyFill="1" applyBorder="1"/>
    <xf numFmtId="166" fontId="2" fillId="12" borderId="7" xfId="0" applyNumberFormat="1" applyFont="1" applyFill="1" applyBorder="1"/>
    <xf numFmtId="166" fontId="2" fillId="12" borderId="7" xfId="0" applyNumberFormat="1" applyFont="1" applyFill="1" applyBorder="1" applyAlignment="1">
      <alignment horizontal="center"/>
    </xf>
    <xf numFmtId="167" fontId="2" fillId="12" borderId="7" xfId="0" applyNumberFormat="1" applyFont="1" applyFill="1" applyBorder="1"/>
    <xf numFmtId="2" fontId="2" fillId="12" borderId="7" xfId="0" applyNumberFormat="1" applyFont="1" applyFill="1" applyBorder="1"/>
    <xf numFmtId="2" fontId="2" fillId="12" borderId="7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2" fontId="2" fillId="10" borderId="12" xfId="0" applyNumberFormat="1" applyFont="1" applyFill="1" applyBorder="1" applyAlignment="1">
      <alignment horizontal="left" indent="3"/>
    </xf>
    <xf numFmtId="0" fontId="2" fillId="10" borderId="20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6" fontId="2" fillId="4" borderId="5" xfId="0" applyNumberFormat="1" applyFont="1" applyFill="1" applyBorder="1"/>
    <xf numFmtId="166" fontId="2" fillId="4" borderId="3" xfId="0" applyNumberFormat="1" applyFont="1" applyFill="1" applyBorder="1"/>
    <xf numFmtId="166" fontId="2" fillId="4" borderId="7" xfId="0" applyNumberFormat="1" applyFont="1" applyFill="1" applyBorder="1"/>
    <xf numFmtId="2" fontId="2" fillId="4" borderId="10" xfId="0" applyNumberFormat="1" applyFont="1" applyFill="1" applyBorder="1" applyAlignment="1">
      <alignment horizontal="left" indent="3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/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left" indent="3"/>
    </xf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left" indent="3"/>
    </xf>
    <xf numFmtId="2" fontId="2" fillId="3" borderId="7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2" fontId="2" fillId="16" borderId="3" xfId="0" applyNumberFormat="1" applyFont="1" applyFill="1" applyBorder="1" applyAlignment="1">
      <alignment horizontal="left" indent="3"/>
    </xf>
    <xf numFmtId="2" fontId="2" fillId="16" borderId="9" xfId="0" applyNumberFormat="1" applyFont="1" applyFill="1" applyBorder="1" applyAlignment="1">
      <alignment horizontal="left" indent="3"/>
    </xf>
    <xf numFmtId="0" fontId="2" fillId="16" borderId="5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2" fontId="2" fillId="6" borderId="1" xfId="0" applyNumberFormat="1" applyFont="1" applyFill="1" applyBorder="1" applyAlignment="1">
      <alignment horizontal="left" indent="3"/>
    </xf>
    <xf numFmtId="2" fontId="2" fillId="6" borderId="2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2" xfId="0" applyNumberFormat="1" applyFont="1" applyFill="1" applyBorder="1"/>
    <xf numFmtId="0" fontId="2" fillId="15" borderId="7" xfId="0" applyFont="1" applyFill="1" applyBorder="1"/>
    <xf numFmtId="0" fontId="2" fillId="16" borderId="12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165" fontId="2" fillId="15" borderId="7" xfId="0" applyNumberFormat="1" applyFont="1" applyFill="1" applyBorder="1" applyAlignment="1">
      <alignment horizontal="center"/>
    </xf>
    <xf numFmtId="2" fontId="2" fillId="15" borderId="7" xfId="0" applyNumberFormat="1" applyFont="1" applyFill="1" applyBorder="1" applyAlignment="1">
      <alignment horizontal="center"/>
    </xf>
    <xf numFmtId="167" fontId="2" fillId="15" borderId="7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6" borderId="7" xfId="0" applyFont="1" applyFill="1" applyBorder="1"/>
    <xf numFmtId="165" fontId="2" fillId="16" borderId="7" xfId="0" applyNumberFormat="1" applyFont="1" applyFill="1" applyBorder="1"/>
    <xf numFmtId="165" fontId="2" fillId="16" borderId="7" xfId="0" applyNumberFormat="1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center"/>
    </xf>
    <xf numFmtId="167" fontId="2" fillId="16" borderId="7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/>
    <xf numFmtId="1" fontId="2" fillId="15" borderId="7" xfId="0" applyNumberFormat="1" applyFont="1" applyFill="1" applyBorder="1" applyAlignment="1">
      <alignment horizontal="center"/>
    </xf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7" xfId="0" applyNumberFormat="1" applyFont="1" applyFill="1" applyBorder="1" applyAlignment="1">
      <alignment horizontal="center"/>
    </xf>
    <xf numFmtId="166" fontId="2" fillId="16" borderId="5" xfId="0" applyNumberFormat="1" applyFont="1" applyFill="1" applyBorder="1"/>
    <xf numFmtId="2" fontId="2" fillId="16" borderId="10" xfId="0" applyNumberFormat="1" applyFont="1" applyFill="1" applyBorder="1" applyAlignment="1">
      <alignment horizontal="center"/>
    </xf>
    <xf numFmtId="166" fontId="2" fillId="8" borderId="5" xfId="0" applyNumberFormat="1" applyFont="1" applyFill="1" applyBorder="1"/>
    <xf numFmtId="166" fontId="2" fillId="4" borderId="3" xfId="0" applyNumberFormat="1" applyFont="1" applyFill="1" applyBorder="1" applyAlignment="1">
      <alignment horizontal="left" indent="4"/>
    </xf>
    <xf numFmtId="167" fontId="2" fillId="16" borderId="7" xfId="0" applyNumberFormat="1" applyFont="1" applyFill="1" applyBorder="1"/>
    <xf numFmtId="0" fontId="2" fillId="15" borderId="1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166" fontId="2" fillId="8" borderId="12" xfId="0" applyNumberFormat="1" applyFont="1" applyFill="1" applyBorder="1"/>
    <xf numFmtId="2" fontId="2" fillId="8" borderId="12" xfId="0" applyNumberFormat="1" applyFont="1" applyFill="1" applyBorder="1"/>
    <xf numFmtId="2" fontId="2" fillId="8" borderId="12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4"/>
    </xf>
    <xf numFmtId="165" fontId="2" fillId="8" borderId="7" xfId="0" applyNumberFormat="1" applyFont="1" applyFill="1" applyBorder="1"/>
    <xf numFmtId="166" fontId="2" fillId="8" borderId="7" xfId="0" applyNumberFormat="1" applyFont="1" applyFill="1" applyBorder="1"/>
    <xf numFmtId="2" fontId="2" fillId="8" borderId="7" xfId="0" applyNumberFormat="1" applyFont="1" applyFill="1" applyBorder="1" applyAlignment="1">
      <alignment horizontal="left" indent="4"/>
    </xf>
    <xf numFmtId="0" fontId="2" fillId="16" borderId="12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5" fontId="9" fillId="6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9" xfId="0" applyNumberFormat="1" applyFont="1" applyFill="1" applyBorder="1" applyAlignment="1">
      <alignment horizontal="left" indent="3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7" fontId="2" fillId="4" borderId="7" xfId="0" applyNumberFormat="1" applyFont="1" applyFill="1" applyBorder="1"/>
    <xf numFmtId="2" fontId="2" fillId="4" borderId="7" xfId="0" applyNumberFormat="1" applyFon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0" fontId="2" fillId="14" borderId="0" xfId="0" applyFont="1" applyFill="1"/>
    <xf numFmtId="0" fontId="2" fillId="11" borderId="5" xfId="0" applyFont="1" applyFill="1" applyBorder="1" applyAlignment="1">
      <alignment horizontal="center"/>
    </xf>
    <xf numFmtId="0" fontId="12" fillId="8" borderId="7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3"/>
    </xf>
    <xf numFmtId="2" fontId="2" fillId="2" borderId="25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166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left" indent="3"/>
    </xf>
    <xf numFmtId="2" fontId="2" fillId="2" borderId="9" xfId="0" applyNumberFormat="1" applyFont="1" applyFill="1" applyBorder="1" applyAlignment="1">
      <alignment horizontal="left" indent="3"/>
    </xf>
    <xf numFmtId="0" fontId="2" fillId="5" borderId="5" xfId="0" applyFont="1" applyFill="1" applyBorder="1" applyAlignment="1">
      <alignment horizontal="center"/>
    </xf>
    <xf numFmtId="166" fontId="2" fillId="5" borderId="3" xfId="0" applyNumberFormat="1" applyFont="1" applyFill="1" applyBorder="1"/>
    <xf numFmtId="0" fontId="2" fillId="5" borderId="7" xfId="0" applyFont="1" applyFill="1" applyBorder="1" applyAlignment="1">
      <alignment horizontal="center"/>
    </xf>
    <xf numFmtId="166" fontId="2" fillId="5" borderId="7" xfId="0" applyNumberFormat="1" applyFont="1" applyFill="1" applyBorder="1"/>
    <xf numFmtId="2" fontId="2" fillId="5" borderId="7" xfId="0" applyNumberFormat="1" applyFont="1" applyFill="1" applyBorder="1" applyAlignment="1">
      <alignment horizontal="left" indent="3"/>
    </xf>
    <xf numFmtId="166" fontId="2" fillId="3" borderId="5" xfId="0" applyNumberFormat="1" applyFont="1" applyFill="1" applyBorder="1"/>
    <xf numFmtId="166" fontId="2" fillId="3" borderId="3" xfId="0" applyNumberFormat="1" applyFont="1" applyFill="1" applyBorder="1"/>
    <xf numFmtId="0" fontId="2" fillId="3" borderId="7" xfId="0" applyFont="1" applyFill="1" applyBorder="1" applyAlignment="1">
      <alignment horizontal="center"/>
    </xf>
    <xf numFmtId="166" fontId="2" fillId="3" borderId="7" xfId="0" applyNumberFormat="1" applyFont="1" applyFill="1" applyBorder="1"/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7" fontId="2" fillId="2" borderId="7" xfId="0" applyNumberFormat="1" applyFont="1" applyFill="1" applyBorder="1"/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7" xfId="0" applyNumberFormat="1" applyFont="1" applyFill="1" applyBorder="1"/>
    <xf numFmtId="2" fontId="2" fillId="5" borderId="7" xfId="0" applyNumberFormat="1" applyFont="1" applyFill="1" applyBorder="1"/>
    <xf numFmtId="167" fontId="2" fillId="3" borderId="7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0" fontId="4" fillId="4" borderId="7" xfId="0" applyFont="1" applyFill="1" applyBorder="1"/>
    <xf numFmtId="2" fontId="2" fillId="2" borderId="3" xfId="0" applyNumberFormat="1" applyFont="1" applyFill="1" applyBorder="1"/>
    <xf numFmtId="166" fontId="2" fillId="5" borderId="3" xfId="0" applyNumberFormat="1" applyFont="1" applyFill="1" applyBorder="1" applyAlignment="1">
      <alignment horizontal="left" indent="4"/>
    </xf>
    <xf numFmtId="0" fontId="2" fillId="5" borderId="7" xfId="0" applyFont="1" applyFill="1" applyBorder="1"/>
    <xf numFmtId="166" fontId="2" fillId="5" borderId="7" xfId="0" applyNumberFormat="1" applyFont="1" applyFill="1" applyBorder="1" applyAlignment="1">
      <alignment horizontal="left" indent="4"/>
    </xf>
    <xf numFmtId="0" fontId="2" fillId="3" borderId="7" xfId="0" applyFont="1" applyFill="1" applyBorder="1"/>
    <xf numFmtId="166" fontId="2" fillId="3" borderId="7" xfId="0" applyNumberFormat="1" applyFont="1" applyFill="1" applyBorder="1" applyAlignment="1">
      <alignment horizontal="left" indent="4"/>
    </xf>
    <xf numFmtId="2" fontId="2" fillId="3" borderId="7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7" xfId="0" applyNumberFormat="1" applyFont="1" applyFill="1" applyBorder="1" applyAlignment="1">
      <alignment horizontal="left" indent="4"/>
    </xf>
    <xf numFmtId="0" fontId="2" fillId="2" borderId="5" xfId="0" applyFont="1" applyFill="1" applyBorder="1"/>
    <xf numFmtId="167" fontId="2" fillId="2" borderId="5" xfId="0" applyNumberFormat="1" applyFont="1" applyFill="1" applyBorder="1"/>
    <xf numFmtId="2" fontId="2" fillId="2" borderId="5" xfId="0" applyNumberFormat="1" applyFont="1" applyFill="1" applyBorder="1"/>
    <xf numFmtId="0" fontId="2" fillId="5" borderId="5" xfId="0" applyFont="1" applyFill="1" applyBorder="1"/>
    <xf numFmtId="2" fontId="2" fillId="5" borderId="21" xfId="0" applyNumberFormat="1" applyFont="1" applyFill="1" applyBorder="1" applyAlignment="1">
      <alignment horizontal="left" indent="3"/>
    </xf>
    <xf numFmtId="2" fontId="2" fillId="5" borderId="22" xfId="0" applyNumberFormat="1" applyFont="1" applyFill="1" applyBorder="1" applyAlignment="1">
      <alignment horizontal="left" indent="3"/>
    </xf>
    <xf numFmtId="2" fontId="2" fillId="10" borderId="21" xfId="0" applyNumberFormat="1" applyFont="1" applyFill="1" applyBorder="1" applyAlignment="1">
      <alignment horizontal="left" indent="3"/>
    </xf>
    <xf numFmtId="2" fontId="2" fillId="10" borderId="22" xfId="0" applyNumberFormat="1" applyFont="1" applyFill="1" applyBorder="1" applyAlignment="1">
      <alignment horizontal="left" indent="3"/>
    </xf>
    <xf numFmtId="2" fontId="2" fillId="8" borderId="21" xfId="0" applyNumberFormat="1" applyFont="1" applyFill="1" applyBorder="1" applyAlignment="1">
      <alignment horizontal="left" indent="3"/>
    </xf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5" xfId="6" applyNumberFormat="1" applyFont="1" applyFill="1" applyBorder="1" applyAlignment="1">
      <alignment horizontal="left" indent="3"/>
    </xf>
    <xf numFmtId="2" fontId="2" fillId="11" borderId="26" xfId="6" applyNumberFormat="1" applyFont="1" applyFill="1" applyBorder="1" applyAlignment="1">
      <alignment horizontal="left" indent="3"/>
    </xf>
    <xf numFmtId="0" fontId="2" fillId="6" borderId="5" xfId="6" applyFont="1" applyFill="1" applyBorder="1"/>
    <xf numFmtId="0" fontId="2" fillId="6" borderId="5" xfId="6" applyFont="1" applyFill="1" applyBorder="1" applyAlignment="1">
      <alignment horizontal="center"/>
    </xf>
    <xf numFmtId="166" fontId="2" fillId="6" borderId="5" xfId="6" applyNumberFormat="1" applyFont="1" applyFill="1" applyBorder="1"/>
    <xf numFmtId="166" fontId="2" fillId="6" borderId="5" xfId="6" applyNumberFormat="1" applyFont="1" applyFill="1" applyBorder="1" applyAlignment="1">
      <alignment horizontal="center"/>
    </xf>
    <xf numFmtId="167" fontId="2" fillId="6" borderId="5" xfId="6" applyNumberFormat="1" applyFont="1" applyFill="1" applyBorder="1"/>
    <xf numFmtId="2" fontId="2" fillId="6" borderId="5" xfId="6" applyNumberFormat="1" applyFont="1" applyFill="1" applyBorder="1"/>
    <xf numFmtId="2" fontId="2" fillId="6" borderId="5" xfId="6" applyNumberFormat="1" applyFont="1" applyFill="1" applyBorder="1" applyAlignment="1">
      <alignment horizontal="center"/>
    </xf>
    <xf numFmtId="2" fontId="2" fillId="6" borderId="5" xfId="6" applyNumberFormat="1" applyFont="1" applyFill="1" applyBorder="1" applyAlignment="1">
      <alignment horizontal="left" indent="3"/>
    </xf>
    <xf numFmtId="2" fontId="2" fillId="6" borderId="25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9" xfId="6" applyNumberFormat="1" applyFont="1" applyFill="1" applyBorder="1" applyAlignment="1">
      <alignment horizontal="left" indent="3"/>
    </xf>
    <xf numFmtId="0" fontId="2" fillId="12" borderId="5" xfId="6" applyFont="1" applyFill="1" applyBorder="1"/>
    <xf numFmtId="0" fontId="2" fillId="12" borderId="5" xfId="6" applyFont="1" applyFill="1" applyBorder="1" applyAlignment="1">
      <alignment horizontal="center"/>
    </xf>
    <xf numFmtId="166" fontId="2" fillId="12" borderId="5" xfId="6" applyNumberFormat="1" applyFont="1" applyFill="1" applyBorder="1"/>
    <xf numFmtId="166" fontId="2" fillId="12" borderId="5" xfId="6" applyNumberFormat="1" applyFont="1" applyFill="1" applyBorder="1" applyAlignment="1">
      <alignment horizontal="center"/>
    </xf>
    <xf numFmtId="167" fontId="2" fillId="12" borderId="5" xfId="6" applyNumberFormat="1" applyFont="1" applyFill="1" applyBorder="1"/>
    <xf numFmtId="2" fontId="2" fillId="12" borderId="5" xfId="6" applyNumberFormat="1" applyFont="1" applyFill="1" applyBorder="1"/>
    <xf numFmtId="2" fontId="2" fillId="12" borderId="5" xfId="6" applyNumberFormat="1" applyFont="1" applyFill="1" applyBorder="1" applyAlignment="1">
      <alignment horizontal="center"/>
    </xf>
    <xf numFmtId="2" fontId="2" fillId="12" borderId="5" xfId="6" applyNumberFormat="1" applyFont="1" applyFill="1" applyBorder="1" applyAlignment="1">
      <alignment horizontal="left" indent="3"/>
    </xf>
    <xf numFmtId="2" fontId="2" fillId="12" borderId="25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9" xfId="6" applyNumberFormat="1" applyFont="1" applyFill="1" applyBorder="1" applyAlignment="1">
      <alignment horizontal="left" indent="3"/>
    </xf>
    <xf numFmtId="0" fontId="2" fillId="12" borderId="7" xfId="6" applyFont="1" applyFill="1" applyBorder="1"/>
    <xf numFmtId="0" fontId="2" fillId="12" borderId="7" xfId="6" applyFont="1" applyFill="1" applyBorder="1" applyAlignment="1">
      <alignment horizontal="center"/>
    </xf>
    <xf numFmtId="166" fontId="2" fillId="12" borderId="7" xfId="6" applyNumberFormat="1" applyFont="1" applyFill="1" applyBorder="1"/>
    <xf numFmtId="166" fontId="2" fillId="12" borderId="7" xfId="6" applyNumberFormat="1" applyFont="1" applyFill="1" applyBorder="1" applyAlignment="1">
      <alignment horizontal="center"/>
    </xf>
    <xf numFmtId="167" fontId="2" fillId="12" borderId="7" xfId="6" applyNumberFormat="1" applyFont="1" applyFill="1" applyBorder="1"/>
    <xf numFmtId="2" fontId="2" fillId="12" borderId="7" xfId="6" applyNumberFormat="1" applyFont="1" applyFill="1" applyBorder="1"/>
    <xf numFmtId="2" fontId="2" fillId="12" borderId="7" xfId="6" applyNumberFormat="1" applyFont="1" applyFill="1" applyBorder="1" applyAlignment="1">
      <alignment horizontal="center"/>
    </xf>
    <xf numFmtId="2" fontId="2" fillId="12" borderId="7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166" fontId="2" fillId="13" borderId="3" xfId="6" applyNumberFormat="1" applyFont="1" applyFill="1" applyBorder="1"/>
    <xf numFmtId="0" fontId="2" fillId="13" borderId="7" xfId="6" applyFont="1" applyFill="1" applyBorder="1"/>
    <xf numFmtId="0" fontId="2" fillId="13" borderId="7" xfId="6" applyFont="1" applyFill="1" applyBorder="1" applyAlignment="1">
      <alignment horizontal="center"/>
    </xf>
    <xf numFmtId="166" fontId="2" fillId="13" borderId="7" xfId="6" applyNumberFormat="1" applyFont="1" applyFill="1" applyBorder="1"/>
    <xf numFmtId="166" fontId="2" fillId="13" borderId="7" xfId="6" applyNumberFormat="1" applyFont="1" applyFill="1" applyBorder="1" applyAlignment="1">
      <alignment horizontal="center"/>
    </xf>
    <xf numFmtId="167" fontId="2" fillId="13" borderId="7" xfId="6" applyNumberFormat="1" applyFont="1" applyFill="1" applyBorder="1"/>
    <xf numFmtId="2" fontId="2" fillId="13" borderId="7" xfId="6" applyNumberFormat="1" applyFont="1" applyFill="1" applyBorder="1"/>
    <xf numFmtId="2" fontId="2" fillId="13" borderId="7" xfId="6" applyNumberFormat="1" applyFont="1" applyFill="1" applyBorder="1" applyAlignment="1">
      <alignment horizontal="center"/>
    </xf>
    <xf numFmtId="2" fontId="2" fillId="13" borderId="7" xfId="6" applyNumberFormat="1" applyFont="1" applyFill="1" applyBorder="1" applyAlignment="1">
      <alignment horizontal="left" indent="3"/>
    </xf>
    <xf numFmtId="2" fontId="2" fillId="13" borderId="10" xfId="6" applyNumberFormat="1" applyFont="1" applyFill="1" applyBorder="1" applyAlignment="1">
      <alignment horizontal="left" indent="3"/>
    </xf>
    <xf numFmtId="0" fontId="2" fillId="4" borderId="5" xfId="6" applyFont="1" applyFill="1" applyBorder="1"/>
    <xf numFmtId="0" fontId="2" fillId="4" borderId="5" xfId="6" applyFont="1" applyFill="1" applyBorder="1" applyAlignment="1">
      <alignment horizontal="center"/>
    </xf>
    <xf numFmtId="166" fontId="2" fillId="4" borderId="5" xfId="6" applyNumberFormat="1" applyFont="1" applyFill="1" applyBorder="1"/>
    <xf numFmtId="166" fontId="2" fillId="4" borderId="5" xfId="6" applyNumberFormat="1" applyFont="1" applyFill="1" applyBorder="1" applyAlignment="1">
      <alignment horizontal="center"/>
    </xf>
    <xf numFmtId="167" fontId="2" fillId="4" borderId="5" xfId="6" applyNumberFormat="1" applyFont="1" applyFill="1" applyBorder="1"/>
    <xf numFmtId="2" fontId="2" fillId="4" borderId="5" xfId="6" applyNumberFormat="1" applyFont="1" applyFill="1" applyBorder="1"/>
    <xf numFmtId="2" fontId="2" fillId="4" borderId="5" xfId="6" applyNumberFormat="1" applyFont="1" applyFill="1" applyBorder="1" applyAlignment="1">
      <alignment horizontal="center"/>
    </xf>
    <xf numFmtId="2" fontId="2" fillId="4" borderId="5" xfId="6" applyNumberFormat="1" applyFont="1" applyFill="1" applyBorder="1" applyAlignment="1">
      <alignment horizontal="left" indent="3"/>
    </xf>
    <xf numFmtId="2" fontId="2" fillId="4" borderId="25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9" xfId="6" applyNumberFormat="1" applyFont="1" applyFill="1" applyBorder="1" applyAlignment="1">
      <alignment horizontal="left" indent="3"/>
    </xf>
    <xf numFmtId="0" fontId="2" fillId="4" borderId="7" xfId="6" applyFont="1" applyFill="1" applyBorder="1"/>
    <xf numFmtId="0" fontId="2" fillId="4" borderId="7" xfId="6" applyFont="1" applyFill="1" applyBorder="1" applyAlignment="1">
      <alignment horizontal="center"/>
    </xf>
    <xf numFmtId="166" fontId="2" fillId="4" borderId="7" xfId="6" applyNumberFormat="1" applyFont="1" applyFill="1" applyBorder="1"/>
    <xf numFmtId="166" fontId="2" fillId="4" borderId="7" xfId="6" applyNumberFormat="1" applyFont="1" applyFill="1" applyBorder="1" applyAlignment="1">
      <alignment horizontal="center"/>
    </xf>
    <xf numFmtId="167" fontId="2" fillId="4" borderId="7" xfId="6" applyNumberFormat="1" applyFont="1" applyFill="1" applyBorder="1"/>
    <xf numFmtId="2" fontId="2" fillId="4" borderId="7" xfId="6" applyNumberFormat="1" applyFont="1" applyFill="1" applyBorder="1"/>
    <xf numFmtId="2" fontId="2" fillId="4" borderId="7" xfId="6" applyNumberFormat="1" applyFont="1" applyFill="1" applyBorder="1" applyAlignment="1">
      <alignment horizontal="center"/>
    </xf>
    <xf numFmtId="2" fontId="2" fillId="4" borderId="7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5" xfId="7" applyNumberFormat="1" applyFont="1" applyFill="1" applyBorder="1" applyAlignment="1">
      <alignment horizontal="left" indent="3"/>
    </xf>
    <xf numFmtId="2" fontId="2" fillId="11" borderId="26" xfId="7" applyNumberFormat="1" applyFont="1" applyFill="1" applyBorder="1" applyAlignment="1">
      <alignment horizontal="left" indent="3"/>
    </xf>
    <xf numFmtId="0" fontId="2" fillId="6" borderId="5" xfId="7" applyFont="1" applyFill="1" applyBorder="1"/>
    <xf numFmtId="0" fontId="2" fillId="6" borderId="5" xfId="7" applyFont="1" applyFill="1" applyBorder="1" applyAlignment="1">
      <alignment horizontal="center"/>
    </xf>
    <xf numFmtId="166" fontId="2" fillId="6" borderId="5" xfId="7" applyNumberFormat="1" applyFont="1" applyFill="1" applyBorder="1"/>
    <xf numFmtId="166" fontId="2" fillId="6" borderId="5" xfId="7" applyNumberFormat="1" applyFont="1" applyFill="1" applyBorder="1" applyAlignment="1">
      <alignment horizontal="center"/>
    </xf>
    <xf numFmtId="167" fontId="2" fillId="6" borderId="5" xfId="7" applyNumberFormat="1" applyFont="1" applyFill="1" applyBorder="1"/>
    <xf numFmtId="2" fontId="2" fillId="6" borderId="5" xfId="7" applyNumberFormat="1" applyFont="1" applyFill="1" applyBorder="1"/>
    <xf numFmtId="2" fontId="2" fillId="6" borderId="5" xfId="7" applyNumberFormat="1" applyFont="1" applyFill="1" applyBorder="1" applyAlignment="1">
      <alignment horizontal="center"/>
    </xf>
    <xf numFmtId="2" fontId="2" fillId="6" borderId="5" xfId="7" applyNumberFormat="1" applyFont="1" applyFill="1" applyBorder="1" applyAlignment="1">
      <alignment horizontal="left" indent="3"/>
    </xf>
    <xf numFmtId="2" fontId="2" fillId="6" borderId="25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9" xfId="7" applyNumberFormat="1" applyFont="1" applyFill="1" applyBorder="1" applyAlignment="1">
      <alignment horizontal="left" indent="3"/>
    </xf>
    <xf numFmtId="0" fontId="2" fillId="12" borderId="5" xfId="7" applyFont="1" applyFill="1" applyBorder="1"/>
    <xf numFmtId="0" fontId="2" fillId="12" borderId="5" xfId="7" applyFont="1" applyFill="1" applyBorder="1" applyAlignment="1">
      <alignment horizontal="center"/>
    </xf>
    <xf numFmtId="166" fontId="2" fillId="12" borderId="5" xfId="7" applyNumberFormat="1" applyFont="1" applyFill="1" applyBorder="1"/>
    <xf numFmtId="166" fontId="2" fillId="12" borderId="5" xfId="7" applyNumberFormat="1" applyFont="1" applyFill="1" applyBorder="1" applyAlignment="1">
      <alignment horizontal="center"/>
    </xf>
    <xf numFmtId="167" fontId="2" fillId="12" borderId="5" xfId="7" applyNumberFormat="1" applyFont="1" applyFill="1" applyBorder="1"/>
    <xf numFmtId="2" fontId="2" fillId="12" borderId="5" xfId="7" applyNumberFormat="1" applyFont="1" applyFill="1" applyBorder="1"/>
    <xf numFmtId="2" fontId="2" fillId="12" borderId="5" xfId="7" applyNumberFormat="1" applyFont="1" applyFill="1" applyBorder="1" applyAlignment="1">
      <alignment horizontal="center"/>
    </xf>
    <xf numFmtId="2" fontId="2" fillId="12" borderId="5" xfId="7" applyNumberFormat="1" applyFont="1" applyFill="1" applyBorder="1" applyAlignment="1">
      <alignment horizontal="left" indent="3"/>
    </xf>
    <xf numFmtId="2" fontId="2" fillId="12" borderId="25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9" xfId="7" applyNumberFormat="1" applyFont="1" applyFill="1" applyBorder="1" applyAlignment="1">
      <alignment horizontal="left" indent="3"/>
    </xf>
    <xf numFmtId="0" fontId="2" fillId="12" borderId="7" xfId="7" applyFont="1" applyFill="1" applyBorder="1"/>
    <xf numFmtId="0" fontId="2" fillId="12" borderId="7" xfId="7" applyFont="1" applyFill="1" applyBorder="1" applyAlignment="1">
      <alignment horizontal="center"/>
    </xf>
    <xf numFmtId="166" fontId="2" fillId="12" borderId="7" xfId="7" applyNumberFormat="1" applyFont="1" applyFill="1" applyBorder="1"/>
    <xf numFmtId="166" fontId="2" fillId="12" borderId="7" xfId="7" applyNumberFormat="1" applyFont="1" applyFill="1" applyBorder="1" applyAlignment="1">
      <alignment horizontal="center"/>
    </xf>
    <xf numFmtId="167" fontId="2" fillId="12" borderId="7" xfId="7" applyNumberFormat="1" applyFont="1" applyFill="1" applyBorder="1"/>
    <xf numFmtId="2" fontId="2" fillId="12" borderId="7" xfId="7" applyNumberFormat="1" applyFont="1" applyFill="1" applyBorder="1"/>
    <xf numFmtId="2" fontId="2" fillId="12" borderId="7" xfId="7" applyNumberFormat="1" applyFont="1" applyFill="1" applyBorder="1" applyAlignment="1">
      <alignment horizontal="center"/>
    </xf>
    <xf numFmtId="2" fontId="2" fillId="12" borderId="7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2" fontId="2" fillId="11" borderId="17" xfId="6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7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9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left" vertical="center"/>
    </xf>
    <xf numFmtId="2" fontId="2" fillId="13" borderId="7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left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67" fontId="2" fillId="12" borderId="5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vertical="center"/>
    </xf>
    <xf numFmtId="0" fontId="2" fillId="12" borderId="7" xfId="0" applyFont="1" applyFill="1" applyBorder="1" applyAlignment="1">
      <alignment horizontal="center" vertical="center"/>
    </xf>
    <xf numFmtId="166" fontId="2" fillId="12" borderId="7" xfId="0" applyNumberFormat="1" applyFont="1" applyFill="1" applyBorder="1" applyAlignment="1">
      <alignment horizontal="center" vertical="center"/>
    </xf>
    <xf numFmtId="167" fontId="2" fillId="12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7" fontId="2" fillId="4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5" xfId="0" applyNumberFormat="1" applyFont="1" applyFill="1" applyBorder="1"/>
    <xf numFmtId="2" fontId="2" fillId="2" borderId="5" xfId="0" applyNumberFormat="1" applyFont="1" applyFill="1" applyBorder="1" applyAlignment="1">
      <alignment horizontal="left" indent="4"/>
    </xf>
    <xf numFmtId="2" fontId="2" fillId="2" borderId="25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9" xfId="0" applyNumberFormat="1" applyFont="1" applyFill="1" applyBorder="1" applyAlignment="1" applyProtection="1">
      <alignment horizontal="left" indent="3"/>
    </xf>
    <xf numFmtId="167" fontId="2" fillId="3" borderId="5" xfId="0" applyNumberFormat="1" applyFont="1" applyFill="1" applyBorder="1" applyProtection="1"/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left" indent="3"/>
    </xf>
    <xf numFmtId="2" fontId="2" fillId="3" borderId="25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left" indent="4"/>
    </xf>
    <xf numFmtId="0" fontId="2" fillId="11" borderId="5" xfId="6" applyFont="1" applyFill="1" applyBorder="1" applyAlignment="1">
      <alignment horizontal="left"/>
    </xf>
    <xf numFmtId="0" fontId="2" fillId="11" borderId="5" xfId="6" applyFont="1" applyFill="1" applyBorder="1" applyAlignment="1">
      <alignment horizontal="center"/>
    </xf>
    <xf numFmtId="166" fontId="2" fillId="11" borderId="5" xfId="6" applyNumberFormat="1" applyFont="1" applyFill="1" applyBorder="1" applyAlignment="1">
      <alignment horizontal="right"/>
    </xf>
    <xf numFmtId="166" fontId="2" fillId="11" borderId="5" xfId="6" applyNumberFormat="1" applyFont="1" applyFill="1" applyBorder="1"/>
    <xf numFmtId="166" fontId="2" fillId="11" borderId="5" xfId="6" applyNumberFormat="1" applyFont="1" applyFill="1" applyBorder="1" applyAlignment="1">
      <alignment horizontal="center"/>
    </xf>
    <xf numFmtId="167" fontId="2" fillId="11" borderId="5" xfId="6" applyNumberFormat="1" applyFont="1" applyFill="1" applyBorder="1"/>
    <xf numFmtId="2" fontId="2" fillId="11" borderId="5" xfId="6" applyNumberFormat="1" applyFont="1" applyFill="1" applyBorder="1"/>
    <xf numFmtId="2" fontId="2" fillId="11" borderId="5" xfId="6" applyNumberFormat="1" applyFont="1" applyFill="1" applyBorder="1" applyAlignment="1">
      <alignment horizontal="center"/>
    </xf>
    <xf numFmtId="2" fontId="2" fillId="11" borderId="5" xfId="6" applyNumberFormat="1" applyFont="1" applyFill="1" applyBorder="1" applyAlignment="1">
      <alignment horizontal="left" indent="3"/>
    </xf>
    <xf numFmtId="0" fontId="9" fillId="10" borderId="12" xfId="4" applyFont="1" applyFill="1" applyBorder="1"/>
    <xf numFmtId="0" fontId="9" fillId="10" borderId="12" xfId="4" applyFont="1" applyFill="1" applyBorder="1" applyAlignment="1">
      <alignment horizontal="center"/>
    </xf>
    <xf numFmtId="166" fontId="2" fillId="10" borderId="12" xfId="4" applyNumberFormat="1" applyFont="1" applyFill="1" applyBorder="1"/>
    <xf numFmtId="166" fontId="2" fillId="10" borderId="12" xfId="4" applyNumberFormat="1" applyFont="1" applyFill="1" applyBorder="1" applyAlignment="1">
      <alignment horizontal="center"/>
    </xf>
    <xf numFmtId="167" fontId="2" fillId="10" borderId="12" xfId="4" applyNumberFormat="1" applyFont="1" applyFill="1" applyBorder="1"/>
    <xf numFmtId="2" fontId="2" fillId="10" borderId="12" xfId="4" applyNumberFormat="1" applyFont="1" applyFill="1" applyBorder="1"/>
    <xf numFmtId="2" fontId="2" fillId="10" borderId="12" xfId="4" applyNumberFormat="1" applyFont="1" applyFill="1" applyBorder="1" applyAlignment="1">
      <alignment horizontal="center"/>
    </xf>
    <xf numFmtId="2" fontId="2" fillId="10" borderId="12" xfId="4" applyNumberFormat="1" applyFont="1" applyFill="1" applyBorder="1" applyAlignment="1">
      <alignment horizontal="left" indent="3"/>
    </xf>
    <xf numFmtId="2" fontId="2" fillId="10" borderId="26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9" xfId="4" applyNumberFormat="1" applyFont="1" applyFill="1" applyBorder="1" applyAlignment="1">
      <alignment horizontal="left" indent="3"/>
    </xf>
    <xf numFmtId="0" fontId="2" fillId="13" borderId="7" xfId="4" applyFont="1" applyFill="1" applyBorder="1"/>
    <xf numFmtId="0" fontId="2" fillId="13" borderId="7" xfId="4" applyFont="1" applyFill="1" applyBorder="1" applyAlignment="1">
      <alignment horizontal="center"/>
    </xf>
    <xf numFmtId="166" fontId="2" fillId="13" borderId="7" xfId="4" applyNumberFormat="1" applyFont="1" applyFill="1" applyBorder="1"/>
    <xf numFmtId="166" fontId="2" fillId="13" borderId="7" xfId="4" applyNumberFormat="1" applyFont="1" applyFill="1" applyBorder="1" applyAlignment="1">
      <alignment horizontal="center"/>
    </xf>
    <xf numFmtId="167" fontId="2" fillId="13" borderId="7" xfId="4" applyNumberFormat="1" applyFont="1" applyFill="1" applyBorder="1"/>
    <xf numFmtId="2" fontId="2" fillId="13" borderId="7" xfId="4" applyNumberFormat="1" applyFont="1" applyFill="1" applyBorder="1"/>
    <xf numFmtId="2" fontId="2" fillId="13" borderId="7" xfId="4" applyNumberFormat="1" applyFont="1" applyFill="1" applyBorder="1" applyAlignment="1">
      <alignment horizontal="center"/>
    </xf>
    <xf numFmtId="2" fontId="2" fillId="13" borderId="7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4" borderId="5" xfId="4" applyFont="1" applyFill="1" applyBorder="1"/>
    <xf numFmtId="0" fontId="2" fillId="4" borderId="5" xfId="4" applyFont="1" applyFill="1" applyBorder="1" applyAlignment="1">
      <alignment horizontal="center"/>
    </xf>
    <xf numFmtId="166" fontId="2" fillId="4" borderId="5" xfId="4" applyNumberFormat="1" applyFont="1" applyFill="1" applyBorder="1"/>
    <xf numFmtId="166" fontId="2" fillId="4" borderId="5" xfId="4" applyNumberFormat="1" applyFont="1" applyFill="1" applyBorder="1" applyAlignment="1">
      <alignment horizontal="center"/>
    </xf>
    <xf numFmtId="167" fontId="2" fillId="4" borderId="5" xfId="4" applyNumberFormat="1" applyFont="1" applyFill="1" applyBorder="1"/>
    <xf numFmtId="2" fontId="2" fillId="4" borderId="5" xfId="4" applyNumberFormat="1" applyFont="1" applyFill="1" applyBorder="1"/>
    <xf numFmtId="2" fontId="2" fillId="4" borderId="5" xfId="4" applyNumberFormat="1" applyFont="1" applyFill="1" applyBorder="1" applyAlignment="1">
      <alignment horizontal="center"/>
    </xf>
    <xf numFmtId="2" fontId="2" fillId="4" borderId="5" xfId="4" applyNumberFormat="1" applyFont="1" applyFill="1" applyBorder="1" applyAlignment="1">
      <alignment horizontal="left" indent="3"/>
    </xf>
    <xf numFmtId="2" fontId="2" fillId="4" borderId="25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9" xfId="4" applyNumberFormat="1" applyFont="1" applyFill="1" applyBorder="1" applyAlignment="1">
      <alignment horizontal="left" indent="3"/>
    </xf>
    <xf numFmtId="0" fontId="9" fillId="10" borderId="20" xfId="4" applyFont="1" applyFill="1" applyBorder="1"/>
    <xf numFmtId="0" fontId="9" fillId="10" borderId="20" xfId="4" applyFont="1" applyFill="1" applyBorder="1" applyAlignment="1">
      <alignment horizontal="center"/>
    </xf>
    <xf numFmtId="166" fontId="2" fillId="10" borderId="20" xfId="4" applyNumberFormat="1" applyFont="1" applyFill="1" applyBorder="1"/>
    <xf numFmtId="166" fontId="2" fillId="10" borderId="20" xfId="4" applyNumberFormat="1" applyFont="1" applyFill="1" applyBorder="1" applyAlignment="1">
      <alignment horizontal="center"/>
    </xf>
    <xf numFmtId="167" fontId="2" fillId="10" borderId="20" xfId="4" applyNumberFormat="1" applyFont="1" applyFill="1" applyBorder="1"/>
    <xf numFmtId="2" fontId="2" fillId="10" borderId="20" xfId="4" applyNumberFormat="1" applyFont="1" applyFill="1" applyBorder="1"/>
    <xf numFmtId="2" fontId="2" fillId="10" borderId="20" xfId="4" applyNumberFormat="1" applyFont="1" applyFill="1" applyBorder="1" applyAlignment="1">
      <alignment horizontal="center"/>
    </xf>
    <xf numFmtId="2" fontId="2" fillId="10" borderId="20" xfId="4" applyNumberFormat="1" applyFont="1" applyFill="1" applyBorder="1" applyAlignment="1">
      <alignment horizontal="left" indent="3"/>
    </xf>
    <xf numFmtId="2" fontId="2" fillId="10" borderId="27" xfId="4" applyNumberFormat="1" applyFont="1" applyFill="1" applyBorder="1" applyAlignment="1">
      <alignment horizontal="left" indent="3"/>
    </xf>
    <xf numFmtId="0" fontId="2" fillId="15" borderId="12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66" fontId="2" fillId="2" borderId="12" xfId="0" applyNumberFormat="1" applyFont="1" applyFill="1" applyBorder="1" applyProtection="1">
      <protection locked="0"/>
    </xf>
    <xf numFmtId="2" fontId="2" fillId="8" borderId="5" xfId="0" applyNumberFormat="1" applyFont="1" applyFill="1" applyBorder="1" applyAlignment="1">
      <alignment horizontal="left" indent="3"/>
    </xf>
    <xf numFmtId="2" fontId="2" fillId="8" borderId="25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7" xfId="0" applyNumberFormat="1" applyFont="1" applyFill="1" applyBorder="1"/>
    <xf numFmtId="166" fontId="2" fillId="2" borderId="1" xfId="0" applyNumberFormat="1" applyFont="1" applyFill="1" applyBorder="1" applyProtection="1">
      <protection locked="0"/>
    </xf>
    <xf numFmtId="167" fontId="2" fillId="2" borderId="1" xfId="0" applyNumberFormat="1" applyFont="1" applyFill="1" applyBorder="1" applyProtection="1"/>
    <xf numFmtId="167" fontId="2" fillId="4" borderId="5" xfId="0" applyNumberFormat="1" applyFont="1" applyFill="1" applyBorder="1" applyProtection="1"/>
    <xf numFmtId="166" fontId="2" fillId="4" borderId="5" xfId="0" applyNumberFormat="1" applyFont="1" applyFill="1" applyBorder="1" applyProtection="1">
      <protection locked="0"/>
    </xf>
    <xf numFmtId="2" fontId="2" fillId="4" borderId="5" xfId="0" applyNumberFormat="1" applyFont="1" applyFill="1" applyBorder="1" applyAlignment="1" applyProtection="1">
      <alignment horizontal="left" indent="3"/>
    </xf>
    <xf numFmtId="2" fontId="2" fillId="4" borderId="25" xfId="0" applyNumberFormat="1" applyFont="1" applyFill="1" applyBorder="1" applyAlignment="1" applyProtection="1">
      <alignment horizontal="left" indent="3"/>
    </xf>
    <xf numFmtId="164" fontId="2" fillId="2" borderId="3" xfId="0" applyNumberFormat="1" applyFont="1" applyFill="1" applyBorder="1"/>
    <xf numFmtId="168" fontId="2" fillId="2" borderId="5" xfId="1" applyNumberFormat="1" applyFont="1" applyFill="1" applyBorder="1" applyAlignment="1">
      <alignment horizontal="right" vertical="distributed"/>
    </xf>
    <xf numFmtId="2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9" fontId="2" fillId="2" borderId="5" xfId="0" applyNumberFormat="1" applyFont="1" applyFill="1" applyBorder="1"/>
    <xf numFmtId="169" fontId="2" fillId="2" borderId="3" xfId="0" applyNumberFormat="1" applyFont="1" applyFill="1" applyBorder="1"/>
    <xf numFmtId="2" fontId="2" fillId="8" borderId="22" xfId="0" applyNumberFormat="1" applyFont="1" applyFill="1" applyBorder="1" applyAlignment="1">
      <alignment horizontal="left" indent="3"/>
    </xf>
    <xf numFmtId="0" fontId="2" fillId="4" borderId="7" xfId="4" applyFont="1" applyFill="1" applyBorder="1"/>
    <xf numFmtId="0" fontId="2" fillId="4" borderId="7" xfId="4" applyFont="1" applyFill="1" applyBorder="1" applyAlignment="1">
      <alignment horizontal="center"/>
    </xf>
    <xf numFmtId="166" fontId="2" fillId="4" borderId="7" xfId="4" applyNumberFormat="1" applyFont="1" applyFill="1" applyBorder="1"/>
    <xf numFmtId="166" fontId="2" fillId="4" borderId="7" xfId="4" applyNumberFormat="1" applyFont="1" applyFill="1" applyBorder="1" applyAlignment="1">
      <alignment horizontal="center"/>
    </xf>
    <xf numFmtId="167" fontId="2" fillId="4" borderId="7" xfId="4" applyNumberFormat="1" applyFont="1" applyFill="1" applyBorder="1"/>
    <xf numFmtId="2" fontId="2" fillId="4" borderId="7" xfId="4" applyNumberFormat="1" applyFont="1" applyFill="1" applyBorder="1"/>
    <xf numFmtId="2" fontId="2" fillId="4" borderId="7" xfId="4" applyNumberFormat="1" applyFont="1" applyFill="1" applyBorder="1" applyAlignment="1">
      <alignment horizontal="center"/>
    </xf>
    <xf numFmtId="2" fontId="2" fillId="4" borderId="7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2" fontId="2" fillId="6" borderId="3" xfId="0" applyNumberFormat="1" applyFont="1" applyFill="1" applyBorder="1" applyAlignment="1">
      <alignment vertical="center"/>
    </xf>
    <xf numFmtId="2" fontId="2" fillId="6" borderId="7" xfId="0" applyNumberFormat="1" applyFont="1" applyFill="1" applyBorder="1" applyAlignment="1">
      <alignment vertical="center"/>
    </xf>
    <xf numFmtId="0" fontId="2" fillId="4" borderId="7" xfId="11" applyFont="1" applyFill="1" applyBorder="1"/>
    <xf numFmtId="0" fontId="2" fillId="4" borderId="7" xfId="11" applyFont="1" applyFill="1" applyBorder="1" applyAlignment="1">
      <alignment horizontal="center"/>
    </xf>
    <xf numFmtId="166" fontId="2" fillId="4" borderId="7" xfId="11" applyNumberFormat="1" applyFont="1" applyFill="1" applyBorder="1"/>
    <xf numFmtId="166" fontId="2" fillId="4" borderId="7" xfId="11" applyNumberFormat="1" applyFont="1" applyFill="1" applyBorder="1" applyAlignment="1">
      <alignment horizontal="center"/>
    </xf>
    <xf numFmtId="167" fontId="2" fillId="4" borderId="7" xfId="11" applyNumberFormat="1" applyFont="1" applyFill="1" applyBorder="1"/>
    <xf numFmtId="2" fontId="2" fillId="4" borderId="7" xfId="11" applyNumberFormat="1" applyFont="1" applyFill="1" applyBorder="1"/>
    <xf numFmtId="2" fontId="2" fillId="4" borderId="7" xfId="11" applyNumberFormat="1" applyFont="1" applyFill="1" applyBorder="1" applyAlignment="1">
      <alignment horizontal="center"/>
    </xf>
    <xf numFmtId="2" fontId="2" fillId="4" borderId="7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2" borderId="12" xfId="0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left" indent="4"/>
      <protection locked="0"/>
    </xf>
    <xf numFmtId="167" fontId="2" fillId="2" borderId="12" xfId="0" applyNumberFormat="1" applyFont="1" applyFill="1" applyBorder="1" applyProtection="1"/>
    <xf numFmtId="2" fontId="2" fillId="4" borderId="12" xfId="0" applyNumberFormat="1" applyFont="1" applyFill="1" applyBorder="1" applyProtection="1">
      <protection locked="0"/>
    </xf>
    <xf numFmtId="2" fontId="2" fillId="6" borderId="15" xfId="0" applyNumberFormat="1" applyFont="1" applyFill="1" applyBorder="1" applyAlignment="1" applyProtection="1">
      <alignment horizontal="left" indent="3"/>
    </xf>
    <xf numFmtId="2" fontId="2" fillId="6" borderId="25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6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9" xfId="0" applyNumberFormat="1" applyFont="1" applyFill="1" applyBorder="1" applyAlignment="1" applyProtection="1">
      <alignment horizontal="left" indent="3"/>
    </xf>
    <xf numFmtId="0" fontId="2" fillId="17" borderId="5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5" xfId="0" applyNumberFormat="1" applyFont="1" applyFill="1" applyBorder="1" applyProtection="1">
      <protection locked="0"/>
    </xf>
    <xf numFmtId="166" fontId="2" fillId="5" borderId="5" xfId="0" applyNumberFormat="1" applyFont="1" applyFill="1" applyBorder="1" applyAlignment="1" applyProtection="1">
      <alignment horizontal="left" indent="4"/>
      <protection locked="0"/>
    </xf>
    <xf numFmtId="167" fontId="2" fillId="5" borderId="12" xfId="0" applyNumberFormat="1" applyFont="1" applyFill="1" applyBorder="1" applyProtection="1"/>
    <xf numFmtId="2" fontId="2" fillId="5" borderId="12" xfId="0" applyNumberFormat="1" applyFont="1" applyFill="1" applyBorder="1" applyAlignment="1" applyProtection="1">
      <alignment horizontal="left" indent="3"/>
    </xf>
    <xf numFmtId="2" fontId="2" fillId="5" borderId="26" xfId="0" applyNumberFormat="1" applyFont="1" applyFill="1" applyBorder="1" applyAlignment="1" applyProtection="1">
      <alignment horizontal="left" indent="3"/>
    </xf>
    <xf numFmtId="0" fontId="2" fillId="17" borderId="3" xfId="0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167" fontId="2" fillId="5" borderId="3" xfId="0" applyNumberFormat="1" applyFont="1" applyFill="1" applyBorder="1" applyProtection="1"/>
    <xf numFmtId="2" fontId="2" fillId="5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Alignment="1" applyProtection="1">
      <alignment horizontal="left" indent="4"/>
      <protection locked="0"/>
    </xf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/>
    <xf numFmtId="2" fontId="2" fillId="3" borderId="12" xfId="0" applyNumberFormat="1" applyFont="1" applyFill="1" applyBorder="1" applyAlignment="1" applyProtection="1">
      <alignment horizontal="left" indent="3"/>
    </xf>
    <xf numFmtId="2" fontId="2" fillId="3" borderId="26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left" indent="4"/>
      <protection locked="0"/>
    </xf>
    <xf numFmtId="166" fontId="2" fillId="4" borderId="12" xfId="0" applyNumberFormat="1" applyFont="1" applyFill="1" applyBorder="1" applyProtection="1">
      <protection locked="0"/>
    </xf>
    <xf numFmtId="167" fontId="2" fillId="4" borderId="12" xfId="0" applyNumberFormat="1" applyFont="1" applyFill="1" applyBorder="1" applyProtection="1"/>
    <xf numFmtId="2" fontId="2" fillId="4" borderId="12" xfId="0" applyNumberFormat="1" applyFont="1" applyFill="1" applyBorder="1" applyAlignment="1" applyProtection="1">
      <alignment horizontal="left" indent="3"/>
    </xf>
    <xf numFmtId="2" fontId="2" fillId="4" borderId="26" xfId="0" applyNumberFormat="1" applyFont="1" applyFill="1" applyBorder="1" applyAlignment="1" applyProtection="1">
      <alignment horizontal="left" indent="3"/>
    </xf>
    <xf numFmtId="0" fontId="2" fillId="4" borderId="12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167" fontId="2" fillId="6" borderId="3" xfId="0" applyNumberFormat="1" applyFont="1" applyFill="1" applyBorder="1" applyProtection="1"/>
    <xf numFmtId="2" fontId="2" fillId="16" borderId="12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166" fontId="2" fillId="15" borderId="3" xfId="0" applyNumberFormat="1" applyFont="1" applyFill="1" applyBorder="1"/>
    <xf numFmtId="2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9" xfId="0" applyNumberFormat="1" applyFont="1" applyFill="1" applyBorder="1" applyAlignment="1">
      <alignment horizontal="left" indent="3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Protection="1"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9" xfId="0" applyNumberFormat="1" applyFont="1" applyFill="1" applyBorder="1" applyAlignment="1" applyProtection="1">
      <alignment horizontal="left" indent="3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9" borderId="0" xfId="0" applyFont="1" applyFill="1" applyAlignment="1">
      <alignment horizontal="center"/>
    </xf>
    <xf numFmtId="2" fontId="2" fillId="16" borderId="5" xfId="0" applyNumberFormat="1" applyFont="1" applyFill="1" applyBorder="1" applyAlignment="1">
      <alignment horizontal="left" indent="3"/>
    </xf>
    <xf numFmtId="2" fontId="2" fillId="16" borderId="25" xfId="0" applyNumberFormat="1" applyFont="1" applyFill="1" applyBorder="1" applyAlignment="1">
      <alignment horizontal="left" indent="3"/>
    </xf>
    <xf numFmtId="166" fontId="2" fillId="15" borderId="7" xfId="0" applyNumberFormat="1" applyFont="1" applyFill="1" applyBorder="1"/>
    <xf numFmtId="2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0" fontId="2" fillId="2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4" borderId="5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167" fontId="2" fillId="4" borderId="7" xfId="0" applyNumberFormat="1" applyFont="1" applyFill="1" applyBorder="1" applyProtection="1"/>
    <xf numFmtId="2" fontId="2" fillId="4" borderId="7" xfId="0" applyNumberFormat="1" applyFont="1" applyFill="1" applyBorder="1" applyProtection="1">
      <protection locked="0"/>
    </xf>
    <xf numFmtId="2" fontId="2" fillId="16" borderId="26" xfId="0" applyNumberFormat="1" applyFont="1" applyFill="1" applyBorder="1" applyAlignment="1" applyProtection="1">
      <alignment horizontal="left" indent="3"/>
    </xf>
    <xf numFmtId="167" fontId="2" fillId="2" borderId="7" xfId="0" applyNumberFormat="1" applyFont="1" applyFill="1" applyBorder="1" applyProtection="1"/>
    <xf numFmtId="2" fontId="2" fillId="2" borderId="7" xfId="0" applyNumberFormat="1" applyFont="1" applyFill="1" applyBorder="1" applyProtection="1">
      <protection locked="0"/>
    </xf>
    <xf numFmtId="167" fontId="2" fillId="3" borderId="7" xfId="0" applyNumberFormat="1" applyFont="1" applyFill="1" applyBorder="1" applyProtection="1"/>
    <xf numFmtId="2" fontId="2" fillId="3" borderId="7" xfId="0" applyNumberFormat="1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6" borderId="11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165" fontId="2" fillId="5" borderId="5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5" xfId="0" applyNumberFormat="1" applyFont="1" applyFill="1" applyBorder="1" applyProtection="1">
      <protection locked="0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166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167" fontId="2" fillId="5" borderId="7" xfId="0" applyNumberFormat="1" applyFont="1" applyFill="1" applyBorder="1" applyProtection="1"/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10" xfId="0" applyNumberFormat="1" applyFont="1" applyFill="1" applyBorder="1" applyAlignment="1" applyProtection="1">
      <alignment horizontal="left" indent="3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0" fontId="11" fillId="0" borderId="4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Protection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166" fontId="2" fillId="3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7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Protection="1">
      <protection locked="0"/>
    </xf>
    <xf numFmtId="166" fontId="2" fillId="5" borderId="7" xfId="0" applyNumberFormat="1" applyFont="1" applyFill="1" applyBorder="1" applyAlignment="1" applyProtection="1">
      <alignment horizontal="left" indent="4"/>
      <protection locked="0"/>
    </xf>
    <xf numFmtId="166" fontId="2" fillId="3" borderId="7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Alignment="1" applyProtection="1">
      <alignment horizontal="center"/>
      <protection locked="0"/>
    </xf>
    <xf numFmtId="166" fontId="2" fillId="2" borderId="20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6" borderId="6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0" fontId="2" fillId="5" borderId="5" xfId="0" applyFont="1" applyFill="1" applyBorder="1" applyAlignment="1" applyProtection="1">
      <alignment horizontal="center"/>
      <protection locked="0"/>
    </xf>
    <xf numFmtId="166" fontId="2" fillId="18" borderId="35" xfId="0" applyNumberFormat="1" applyFont="1" applyFill="1" applyBorder="1" applyProtection="1">
      <protection locked="0"/>
    </xf>
    <xf numFmtId="167" fontId="2" fillId="5" borderId="5" xfId="0" applyNumberFormat="1" applyFont="1" applyFill="1" applyBorder="1" applyProtection="1"/>
    <xf numFmtId="2" fontId="2" fillId="5" borderId="5" xfId="0" applyNumberFormat="1" applyFont="1" applyFill="1" applyBorder="1" applyAlignment="1" applyProtection="1">
      <alignment horizontal="left" indent="3"/>
    </xf>
    <xf numFmtId="2" fontId="2" fillId="5" borderId="25" xfId="0" applyNumberFormat="1" applyFont="1" applyFill="1" applyBorder="1" applyAlignment="1" applyProtection="1">
      <alignment horizontal="left" indent="3"/>
    </xf>
    <xf numFmtId="0" fontId="2" fillId="5" borderId="8" xfId="0" applyFont="1" applyFill="1" applyBorder="1" applyAlignment="1" applyProtection="1">
      <alignment horizontal="center"/>
      <protection locked="0"/>
    </xf>
    <xf numFmtId="166" fontId="2" fillId="18" borderId="3" xfId="0" applyNumberFormat="1" applyFont="1" applyFill="1" applyBorder="1" applyProtection="1">
      <protection locked="0"/>
    </xf>
    <xf numFmtId="166" fontId="2" fillId="5" borderId="30" xfId="0" applyNumberFormat="1" applyFont="1" applyFill="1" applyBorder="1" applyProtection="1">
      <protection locked="0"/>
    </xf>
    <xf numFmtId="166" fontId="2" fillId="18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3" xfId="0" applyFont="1" applyBorder="1" applyAlignment="1">
      <alignment horizontal="left"/>
    </xf>
    <xf numFmtId="2" fontId="2" fillId="3" borderId="3" xfId="0" applyNumberFormat="1" applyFont="1" applyFill="1" applyBorder="1" applyAlignment="1" applyProtection="1">
      <alignment horizontal="left" indent="4"/>
      <protection locked="0"/>
    </xf>
    <xf numFmtId="166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 applyProtection="1">
      <alignment horizontal="left" indent="4"/>
      <protection locked="0"/>
    </xf>
    <xf numFmtId="0" fontId="2" fillId="15" borderId="5" xfId="0" applyFont="1" applyFill="1" applyBorder="1"/>
    <xf numFmtId="166" fontId="2" fillId="15" borderId="5" xfId="0" applyNumberFormat="1" applyFont="1" applyFill="1" applyBorder="1"/>
    <xf numFmtId="2" fontId="2" fillId="15" borderId="5" xfId="0" applyNumberFormat="1" applyFont="1" applyFill="1" applyBorder="1"/>
    <xf numFmtId="2" fontId="2" fillId="15" borderId="5" xfId="0" applyNumberFormat="1" applyFont="1" applyFill="1" applyBorder="1" applyAlignment="1">
      <alignment horizontal="left" indent="3"/>
    </xf>
    <xf numFmtId="2" fontId="2" fillId="15" borderId="25" xfId="0" applyNumberFormat="1" applyFont="1" applyFill="1" applyBorder="1" applyAlignment="1">
      <alignment horizontal="left" indent="3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2" fontId="2" fillId="13" borderId="9" xfId="8" applyNumberFormat="1" applyFont="1" applyFill="1" applyBorder="1" applyAlignment="1">
      <alignment horizontal="center" vertical="center"/>
    </xf>
    <xf numFmtId="0" fontId="2" fillId="13" borderId="7" xfId="8" applyFont="1" applyFill="1" applyBorder="1" applyAlignment="1">
      <alignment vertical="center"/>
    </xf>
    <xf numFmtId="0" fontId="2" fillId="13" borderId="7" xfId="8" applyFont="1" applyFill="1" applyBorder="1" applyAlignment="1">
      <alignment horizontal="center" vertical="center"/>
    </xf>
    <xf numFmtId="166" fontId="2" fillId="13" borderId="7" xfId="8" applyNumberFormat="1" applyFont="1" applyFill="1" applyBorder="1" applyAlignment="1">
      <alignment horizontal="center" vertical="center"/>
    </xf>
    <xf numFmtId="167" fontId="2" fillId="13" borderId="7" xfId="8" applyNumberFormat="1" applyFont="1" applyFill="1" applyBorder="1" applyAlignment="1">
      <alignment horizontal="center" vertical="center"/>
    </xf>
    <xf numFmtId="2" fontId="2" fillId="13" borderId="7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16" borderId="3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2" fillId="13" borderId="1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Protection="1">
      <protection locked="0"/>
    </xf>
    <xf numFmtId="166" fontId="2" fillId="2" borderId="5" xfId="0" applyNumberFormat="1" applyFont="1" applyFill="1" applyBorder="1" applyAlignment="1" applyProtection="1">
      <alignment horizontal="left" indent="4"/>
      <protection locked="0"/>
    </xf>
    <xf numFmtId="167" fontId="2" fillId="2" borderId="5" xfId="0" applyNumberFormat="1" applyFont="1" applyFill="1" applyBorder="1" applyProtection="1"/>
    <xf numFmtId="2" fontId="2" fillId="2" borderId="5" xfId="0" applyNumberFormat="1" applyFont="1" applyFill="1" applyBorder="1" applyProtection="1">
      <protection locked="0"/>
    </xf>
    <xf numFmtId="2" fontId="2" fillId="6" borderId="13" xfId="0" applyNumberFormat="1" applyFont="1" applyFill="1" applyBorder="1" applyAlignment="1" applyProtection="1">
      <alignment horizontal="left" indent="3"/>
    </xf>
    <xf numFmtId="2" fontId="2" fillId="9" borderId="5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left" indent="3"/>
    </xf>
    <xf numFmtId="2" fontId="2" fillId="5" borderId="25" xfId="0" applyNumberFormat="1" applyFont="1" applyFill="1" applyBorder="1" applyAlignment="1">
      <alignment horizontal="left" indent="3"/>
    </xf>
    <xf numFmtId="166" fontId="2" fillId="4" borderId="7" xfId="0" applyNumberFormat="1" applyFont="1" applyFill="1" applyBorder="1" applyAlignment="1" applyProtection="1">
      <alignment horizontal="left" indent="4"/>
      <protection locked="0"/>
    </xf>
    <xf numFmtId="2" fontId="2" fillId="16" borderId="5" xfId="0" applyNumberFormat="1" applyFont="1" applyFill="1" applyBorder="1" applyProtection="1">
      <protection locked="0"/>
    </xf>
    <xf numFmtId="2" fontId="2" fillId="16" borderId="7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166" fontId="2" fillId="16" borderId="5" xfId="0" applyNumberFormat="1" applyFont="1" applyFill="1" applyBorder="1" applyProtection="1">
      <protection locked="0"/>
    </xf>
    <xf numFmtId="166" fontId="2" fillId="16" borderId="3" xfId="0" applyNumberFormat="1" applyFont="1" applyFill="1" applyBorder="1" applyProtection="1">
      <protection locked="0"/>
    </xf>
    <xf numFmtId="166" fontId="2" fillId="16" borderId="5" xfId="0" applyNumberFormat="1" applyFont="1" applyFill="1" applyBorder="1" applyAlignment="1" applyProtection="1">
      <alignment horizontal="left" indent="4"/>
      <protection locked="0"/>
    </xf>
    <xf numFmtId="167" fontId="2" fillId="16" borderId="12" xfId="0" applyNumberFormat="1" applyFont="1" applyFill="1" applyBorder="1" applyProtection="1"/>
    <xf numFmtId="2" fontId="2" fillId="16" borderId="12" xfId="0" applyNumberFormat="1" applyFont="1" applyFill="1" applyBorder="1" applyProtection="1">
      <protection locked="0"/>
    </xf>
    <xf numFmtId="166" fontId="2" fillId="16" borderId="3" xfId="0" applyNumberFormat="1" applyFont="1" applyFill="1" applyBorder="1" applyAlignment="1" applyProtection="1">
      <alignment horizontal="left" indent="4"/>
      <protection locked="0"/>
    </xf>
    <xf numFmtId="2" fontId="2" fillId="16" borderId="7" xfId="0" applyNumberFormat="1" applyFont="1" applyFill="1" applyBorder="1" applyAlignment="1">
      <alignment vertical="center"/>
    </xf>
    <xf numFmtId="2" fontId="2" fillId="8" borderId="12" xfId="0" applyNumberFormat="1" applyFont="1" applyFill="1" applyBorder="1" applyProtection="1">
      <protection locked="0"/>
    </xf>
    <xf numFmtId="2" fontId="2" fillId="8" borderId="3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2" fontId="2" fillId="16" borderId="1" xfId="0" applyNumberFormat="1" applyFont="1" applyFill="1" applyBorder="1" applyProtection="1">
      <protection locked="0"/>
    </xf>
    <xf numFmtId="166" fontId="2" fillId="8" borderId="7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0" fontId="2" fillId="19" borderId="52" xfId="12" applyFont="1" applyFill="1" applyBorder="1" applyProtection="1">
      <protection locked="0"/>
    </xf>
    <xf numFmtId="166" fontId="2" fillId="19" borderId="53" xfId="12" applyNumberFormat="1" applyFont="1" applyFill="1" applyBorder="1" applyProtection="1">
      <protection locked="0"/>
    </xf>
    <xf numFmtId="166" fontId="2" fillId="19" borderId="53" xfId="12" applyNumberFormat="1" applyFont="1" applyFill="1" applyBorder="1" applyAlignment="1" applyProtection="1">
      <alignment horizontal="left" indent="3"/>
      <protection locked="0"/>
    </xf>
    <xf numFmtId="2" fontId="2" fillId="19" borderId="53" xfId="12" applyNumberFormat="1" applyFont="1" applyFill="1" applyBorder="1" applyProtection="1">
      <protection locked="0"/>
    </xf>
    <xf numFmtId="2" fontId="2" fillId="19" borderId="54" xfId="12" applyNumberFormat="1" applyFont="1" applyFill="1" applyBorder="1" applyAlignment="1" applyProtection="1">
      <alignment horizontal="left" indent="3"/>
    </xf>
    <xf numFmtId="0" fontId="2" fillId="19" borderId="52" xfId="12" applyFont="1" applyFill="1" applyBorder="1" applyAlignment="1" applyProtection="1">
      <alignment horizontal="center"/>
      <protection locked="0"/>
    </xf>
    <xf numFmtId="166" fontId="2" fillId="19" borderId="52" xfId="12" applyNumberFormat="1" applyFont="1" applyFill="1" applyBorder="1" applyProtection="1">
      <protection locked="0"/>
    </xf>
    <xf numFmtId="167" fontId="2" fillId="19" borderId="52" xfId="12" applyNumberFormat="1" applyFont="1" applyFill="1" applyBorder="1" applyProtection="1"/>
    <xf numFmtId="2" fontId="2" fillId="19" borderId="52" xfId="12" applyNumberFormat="1" applyFont="1" applyFill="1" applyBorder="1" applyAlignment="1" applyProtection="1">
      <alignment horizontal="left" indent="3"/>
    </xf>
    <xf numFmtId="166" fontId="2" fillId="19" borderId="57" xfId="12" applyNumberFormat="1" applyFont="1" applyFill="1" applyBorder="1" applyProtection="1">
      <protection locked="0"/>
    </xf>
    <xf numFmtId="166" fontId="2" fillId="19" borderId="57" xfId="12" applyNumberFormat="1" applyFont="1" applyFill="1" applyBorder="1" applyAlignment="1" applyProtection="1">
      <alignment horizontal="left" indent="3"/>
      <protection locked="0"/>
    </xf>
    <xf numFmtId="2" fontId="2" fillId="19" borderId="58" xfId="12" applyNumberFormat="1" applyFont="1" applyFill="1" applyBorder="1" applyProtection="1">
      <protection locked="0"/>
    </xf>
    <xf numFmtId="0" fontId="2" fillId="20" borderId="63" xfId="12" applyFont="1" applyFill="1" applyBorder="1" applyProtection="1">
      <protection locked="0"/>
    </xf>
    <xf numFmtId="0" fontId="2" fillId="20" borderId="63" xfId="12" applyFont="1" applyFill="1" applyBorder="1" applyAlignment="1" applyProtection="1">
      <alignment horizontal="center"/>
      <protection locked="0"/>
    </xf>
    <xf numFmtId="0" fontId="2" fillId="20" borderId="64" xfId="12" applyFont="1" applyFill="1" applyBorder="1" applyAlignment="1" applyProtection="1">
      <alignment horizontal="center"/>
      <protection locked="0"/>
    </xf>
    <xf numFmtId="166" fontId="2" fillId="20" borderId="12" xfId="12" applyNumberFormat="1" applyFont="1" applyFill="1" applyBorder="1" applyProtection="1">
      <protection locked="0"/>
    </xf>
    <xf numFmtId="166" fontId="2" fillId="20" borderId="62" xfId="12" applyNumberFormat="1" applyFont="1" applyFill="1" applyBorder="1" applyProtection="1">
      <protection locked="0"/>
    </xf>
    <xf numFmtId="166" fontId="2" fillId="20" borderId="63" xfId="12" applyNumberFormat="1" applyFont="1" applyFill="1" applyBorder="1" applyProtection="1">
      <protection locked="0"/>
    </xf>
    <xf numFmtId="166" fontId="2" fillId="20" borderId="53" xfId="12" applyNumberFormat="1" applyFont="1" applyFill="1" applyBorder="1" applyAlignment="1" applyProtection="1">
      <alignment horizontal="left" indent="3"/>
      <protection locked="0"/>
    </xf>
    <xf numFmtId="166" fontId="2" fillId="20" borderId="53" xfId="12" applyNumberFormat="1" applyFont="1" applyFill="1" applyBorder="1" applyProtection="1">
      <protection locked="0"/>
    </xf>
    <xf numFmtId="167" fontId="2" fillId="20" borderId="53" xfId="12" applyNumberFormat="1" applyFont="1" applyFill="1" applyBorder="1" applyProtection="1"/>
    <xf numFmtId="2" fontId="2" fillId="20" borderId="53" xfId="12" applyNumberFormat="1" applyFont="1" applyFill="1" applyBorder="1" applyProtection="1">
      <protection locked="0"/>
    </xf>
    <xf numFmtId="2" fontId="2" fillId="20" borderId="53" xfId="12" applyNumberFormat="1" applyFont="1" applyFill="1" applyBorder="1" applyAlignment="1" applyProtection="1">
      <alignment horizontal="left" indent="3"/>
    </xf>
    <xf numFmtId="2" fontId="2" fillId="20" borderId="66" xfId="12" applyNumberFormat="1" applyFont="1" applyFill="1" applyBorder="1" applyAlignment="1" applyProtection="1">
      <alignment horizontal="left" indent="3"/>
    </xf>
    <xf numFmtId="0" fontId="2" fillId="20" borderId="52" xfId="12" applyFont="1" applyFill="1" applyBorder="1" applyProtection="1">
      <protection locked="0"/>
    </xf>
    <xf numFmtId="0" fontId="2" fillId="20" borderId="52" xfId="12" applyFont="1" applyFill="1" applyBorder="1" applyAlignment="1" applyProtection="1">
      <alignment horizontal="center"/>
      <protection locked="0"/>
    </xf>
    <xf numFmtId="0" fontId="2" fillId="20" borderId="61" xfId="12" applyFont="1" applyFill="1" applyBorder="1" applyAlignment="1" applyProtection="1">
      <alignment horizontal="center"/>
      <protection locked="0"/>
    </xf>
    <xf numFmtId="166" fontId="2" fillId="20" borderId="3" xfId="12" applyNumberFormat="1" applyFont="1" applyFill="1" applyBorder="1" applyProtection="1">
      <protection locked="0"/>
    </xf>
    <xf numFmtId="166" fontId="2" fillId="20" borderId="67" xfId="12" applyNumberFormat="1" applyFont="1" applyFill="1" applyBorder="1" applyProtection="1">
      <protection locked="0"/>
    </xf>
    <xf numFmtId="166" fontId="2" fillId="20" borderId="52" xfId="12" applyNumberFormat="1" applyFont="1" applyFill="1" applyBorder="1" applyProtection="1">
      <protection locked="0"/>
    </xf>
    <xf numFmtId="167" fontId="2" fillId="20" borderId="52" xfId="12" applyNumberFormat="1" applyFont="1" applyFill="1" applyBorder="1" applyProtection="1"/>
    <xf numFmtId="2" fontId="2" fillId="20" borderId="52" xfId="12" applyNumberFormat="1" applyFont="1" applyFill="1" applyBorder="1" applyAlignment="1" applyProtection="1">
      <alignment horizontal="left" indent="3"/>
    </xf>
    <xf numFmtId="2" fontId="2" fillId="20" borderId="55" xfId="12" applyNumberFormat="1" applyFont="1" applyFill="1" applyBorder="1" applyAlignment="1" applyProtection="1">
      <alignment horizontal="left" indent="3"/>
    </xf>
    <xf numFmtId="0" fontId="2" fillId="20" borderId="56" xfId="12" applyFont="1" applyFill="1" applyBorder="1" applyAlignment="1" applyProtection="1">
      <alignment horizontal="center"/>
      <protection locked="0"/>
    </xf>
    <xf numFmtId="166" fontId="2" fillId="20" borderId="58" xfId="12" applyNumberFormat="1" applyFont="1" applyFill="1" applyBorder="1" applyProtection="1">
      <protection locked="0"/>
    </xf>
    <xf numFmtId="166" fontId="2" fillId="20" borderId="56" xfId="12" applyNumberFormat="1" applyFont="1" applyFill="1" applyBorder="1" applyProtection="1">
      <protection locked="0"/>
    </xf>
    <xf numFmtId="166" fontId="2" fillId="20" borderId="57" xfId="12" applyNumberFormat="1" applyFont="1" applyFill="1" applyBorder="1" applyAlignment="1" applyProtection="1">
      <alignment horizontal="left" indent="3"/>
      <protection locked="0"/>
    </xf>
    <xf numFmtId="166" fontId="2" fillId="20" borderId="57" xfId="12" applyNumberFormat="1" applyFont="1" applyFill="1" applyBorder="1" applyProtection="1">
      <protection locked="0"/>
    </xf>
    <xf numFmtId="167" fontId="2" fillId="20" borderId="56" xfId="12" applyNumberFormat="1" applyFont="1" applyFill="1" applyBorder="1" applyProtection="1"/>
    <xf numFmtId="2" fontId="2" fillId="20" borderId="56" xfId="12" applyNumberFormat="1" applyFont="1" applyFill="1" applyBorder="1" applyAlignment="1" applyProtection="1">
      <alignment horizontal="left" indent="3"/>
    </xf>
    <xf numFmtId="2" fontId="2" fillId="20" borderId="60" xfId="12" applyNumberFormat="1" applyFont="1" applyFill="1" applyBorder="1" applyAlignment="1" applyProtection="1">
      <alignment horizontal="left" indent="3"/>
    </xf>
    <xf numFmtId="0" fontId="2" fillId="21" borderId="63" xfId="12" applyFont="1" applyFill="1" applyBorder="1" applyProtection="1">
      <protection locked="0"/>
    </xf>
    <xf numFmtId="0" fontId="2" fillId="21" borderId="63" xfId="12" applyFont="1" applyFill="1" applyBorder="1" applyAlignment="1" applyProtection="1">
      <alignment horizontal="center"/>
      <protection locked="0"/>
    </xf>
    <xf numFmtId="0" fontId="2" fillId="21" borderId="64" xfId="12" applyFont="1" applyFill="1" applyBorder="1" applyAlignment="1" applyProtection="1">
      <alignment horizontal="center"/>
      <protection locked="0"/>
    </xf>
    <xf numFmtId="166" fontId="2" fillId="21" borderId="12" xfId="12" applyNumberFormat="1" applyFont="1" applyFill="1" applyBorder="1" applyProtection="1">
      <protection locked="0"/>
    </xf>
    <xf numFmtId="166" fontId="2" fillId="21" borderId="62" xfId="12" applyNumberFormat="1" applyFont="1" applyFill="1" applyBorder="1" applyProtection="1">
      <protection locked="0"/>
    </xf>
    <xf numFmtId="166" fontId="2" fillId="21" borderId="63" xfId="12" applyNumberFormat="1" applyFont="1" applyFill="1" applyBorder="1" applyProtection="1">
      <protection locked="0"/>
    </xf>
    <xf numFmtId="166" fontId="2" fillId="21" borderId="64" xfId="12" applyNumberFormat="1" applyFont="1" applyFill="1" applyBorder="1" applyProtection="1">
      <protection locked="0"/>
    </xf>
    <xf numFmtId="166" fontId="2" fillId="21" borderId="12" xfId="12" applyNumberFormat="1" applyFont="1" applyFill="1" applyBorder="1" applyAlignment="1" applyProtection="1">
      <alignment horizontal="left" indent="3"/>
      <protection locked="0"/>
    </xf>
    <xf numFmtId="166" fontId="2" fillId="21" borderId="65" xfId="12" applyNumberFormat="1" applyFont="1" applyFill="1" applyBorder="1" applyProtection="1">
      <protection locked="0"/>
    </xf>
    <xf numFmtId="167" fontId="2" fillId="21" borderId="53" xfId="12" applyNumberFormat="1" applyFont="1" applyFill="1" applyBorder="1" applyProtection="1"/>
    <xf numFmtId="2" fontId="2" fillId="21" borderId="53" xfId="12" applyNumberFormat="1" applyFont="1" applyFill="1" applyBorder="1" applyProtection="1">
      <protection locked="0"/>
    </xf>
    <xf numFmtId="2" fontId="2" fillId="21" borderId="53" xfId="12" applyNumberFormat="1" applyFont="1" applyFill="1" applyBorder="1" applyAlignment="1" applyProtection="1">
      <alignment horizontal="left" indent="3"/>
    </xf>
    <xf numFmtId="2" fontId="2" fillId="21" borderId="66" xfId="12" applyNumberFormat="1" applyFont="1" applyFill="1" applyBorder="1" applyAlignment="1" applyProtection="1">
      <alignment horizontal="left" indent="3"/>
    </xf>
    <xf numFmtId="0" fontId="2" fillId="21" borderId="52" xfId="12" applyFont="1" applyFill="1" applyBorder="1" applyProtection="1">
      <protection locked="0"/>
    </xf>
    <xf numFmtId="0" fontId="2" fillId="21" borderId="52" xfId="12" applyFont="1" applyFill="1" applyBorder="1" applyAlignment="1" applyProtection="1">
      <alignment horizontal="center"/>
      <protection locked="0"/>
    </xf>
    <xf numFmtId="0" fontId="2" fillId="21" borderId="61" xfId="12" applyFont="1" applyFill="1" applyBorder="1" applyAlignment="1" applyProtection="1">
      <alignment horizontal="center"/>
      <protection locked="0"/>
    </xf>
    <xf numFmtId="166" fontId="2" fillId="21" borderId="3" xfId="12" applyNumberFormat="1" applyFont="1" applyFill="1" applyBorder="1" applyProtection="1">
      <protection locked="0"/>
    </xf>
    <xf numFmtId="166" fontId="2" fillId="21" borderId="67" xfId="12" applyNumberFormat="1" applyFont="1" applyFill="1" applyBorder="1" applyProtection="1">
      <protection locked="0"/>
    </xf>
    <xf numFmtId="166" fontId="2" fillId="21" borderId="52" xfId="12" applyNumberFormat="1" applyFont="1" applyFill="1" applyBorder="1" applyProtection="1">
      <protection locked="0"/>
    </xf>
    <xf numFmtId="166" fontId="2" fillId="21" borderId="61" xfId="12" applyNumberFormat="1" applyFont="1" applyFill="1" applyBorder="1" applyProtection="1">
      <protection locked="0"/>
    </xf>
    <xf numFmtId="166" fontId="2" fillId="21" borderId="3" xfId="12" applyNumberFormat="1" applyFont="1" applyFill="1" applyBorder="1" applyAlignment="1" applyProtection="1">
      <alignment horizontal="left" indent="3"/>
      <protection locked="0"/>
    </xf>
    <xf numFmtId="167" fontId="2" fillId="21" borderId="52" xfId="12" applyNumberFormat="1" applyFont="1" applyFill="1" applyBorder="1" applyProtection="1"/>
    <xf numFmtId="2" fontId="2" fillId="21" borderId="52" xfId="12" applyNumberFormat="1" applyFont="1" applyFill="1" applyBorder="1" applyAlignment="1" applyProtection="1">
      <alignment horizontal="left" indent="3"/>
    </xf>
    <xf numFmtId="2" fontId="2" fillId="21" borderId="55" xfId="12" applyNumberFormat="1" applyFont="1" applyFill="1" applyBorder="1" applyAlignment="1" applyProtection="1">
      <alignment horizontal="left" indent="3"/>
    </xf>
    <xf numFmtId="2" fontId="2" fillId="21" borderId="67" xfId="12" applyNumberFormat="1" applyFont="1" applyFill="1" applyBorder="1" applyProtection="1">
      <protection locked="0"/>
    </xf>
    <xf numFmtId="0" fontId="2" fillId="21" borderId="61" xfId="12" applyFont="1" applyFill="1" applyBorder="1" applyProtection="1">
      <protection locked="0"/>
    </xf>
    <xf numFmtId="0" fontId="2" fillId="21" borderId="56" xfId="12" applyFont="1" applyFill="1" applyBorder="1" applyAlignment="1" applyProtection="1">
      <alignment horizontal="center"/>
      <protection locked="0"/>
    </xf>
    <xf numFmtId="166" fontId="2" fillId="21" borderId="58" xfId="12" applyNumberFormat="1" applyFont="1" applyFill="1" applyBorder="1" applyProtection="1">
      <protection locked="0"/>
    </xf>
    <xf numFmtId="2" fontId="2" fillId="21" borderId="56" xfId="12" applyNumberFormat="1" applyFont="1" applyFill="1" applyBorder="1" applyProtection="1">
      <protection locked="0"/>
    </xf>
    <xf numFmtId="0" fontId="2" fillId="21" borderId="56" xfId="12" applyFont="1" applyFill="1" applyBorder="1" applyProtection="1">
      <protection locked="0"/>
    </xf>
    <xf numFmtId="166" fontId="2" fillId="21" borderId="56" xfId="12" applyNumberFormat="1" applyFont="1" applyFill="1" applyBorder="1" applyProtection="1">
      <protection locked="0"/>
    </xf>
    <xf numFmtId="166" fontId="2" fillId="21" borderId="69" xfId="12" applyNumberFormat="1" applyFont="1" applyFill="1" applyBorder="1" applyAlignment="1" applyProtection="1">
      <alignment horizontal="left" indent="3"/>
      <protection locked="0"/>
    </xf>
    <xf numFmtId="166" fontId="2" fillId="21" borderId="70" xfId="12" applyNumberFormat="1" applyFont="1" applyFill="1" applyBorder="1" applyProtection="1">
      <protection locked="0"/>
    </xf>
    <xf numFmtId="167" fontId="2" fillId="21" borderId="56" xfId="12" applyNumberFormat="1" applyFont="1" applyFill="1" applyBorder="1" applyProtection="1"/>
    <xf numFmtId="2" fontId="2" fillId="21" borderId="58" xfId="12" applyNumberFormat="1" applyFont="1" applyFill="1" applyBorder="1" applyProtection="1">
      <protection locked="0"/>
    </xf>
    <xf numFmtId="2" fontId="2" fillId="21" borderId="56" xfId="12" applyNumberFormat="1" applyFont="1" applyFill="1" applyBorder="1" applyAlignment="1" applyProtection="1">
      <alignment horizontal="left" indent="3"/>
    </xf>
    <xf numFmtId="2" fontId="2" fillId="21" borderId="60" xfId="12" applyNumberFormat="1" applyFont="1" applyFill="1" applyBorder="1" applyAlignment="1" applyProtection="1">
      <alignment horizontal="left" indent="3"/>
    </xf>
    <xf numFmtId="0" fontId="2" fillId="23" borderId="52" xfId="12" applyFont="1" applyFill="1" applyBorder="1" applyAlignment="1" applyProtection="1">
      <alignment horizontal="center"/>
      <protection locked="0"/>
    </xf>
    <xf numFmtId="0" fontId="2" fillId="23" borderId="61" xfId="12" applyFont="1" applyFill="1" applyBorder="1" applyAlignment="1" applyProtection="1">
      <alignment horizontal="center"/>
      <protection locked="0"/>
    </xf>
    <xf numFmtId="166" fontId="2" fillId="23" borderId="12" xfId="12" applyNumberFormat="1" applyFont="1" applyFill="1" applyBorder="1" applyProtection="1">
      <protection locked="0"/>
    </xf>
    <xf numFmtId="166" fontId="2" fillId="23" borderId="52" xfId="12" applyNumberFormat="1" applyFont="1" applyFill="1" applyBorder="1" applyProtection="1">
      <protection locked="0"/>
    </xf>
    <xf numFmtId="166" fontId="2" fillId="23" borderId="12" xfId="12" applyNumberFormat="1" applyFont="1" applyFill="1" applyBorder="1" applyAlignment="1" applyProtection="1">
      <alignment horizontal="left" indent="3"/>
      <protection locked="0"/>
    </xf>
    <xf numFmtId="167" fontId="2" fillId="23" borderId="65" xfId="12" applyNumberFormat="1" applyFont="1" applyFill="1" applyBorder="1" applyProtection="1"/>
    <xf numFmtId="2" fontId="2" fillId="23" borderId="53" xfId="12" applyNumberFormat="1" applyFont="1" applyFill="1" applyBorder="1" applyProtection="1">
      <protection locked="0"/>
    </xf>
    <xf numFmtId="2" fontId="2" fillId="23" borderId="53" xfId="12" applyNumberFormat="1" applyFont="1" applyFill="1" applyBorder="1" applyAlignment="1" applyProtection="1">
      <alignment horizontal="left" indent="3"/>
    </xf>
    <xf numFmtId="2" fontId="2" fillId="23" borderId="66" xfId="12" applyNumberFormat="1" applyFont="1" applyFill="1" applyBorder="1" applyAlignment="1" applyProtection="1">
      <alignment horizontal="left" indent="3"/>
    </xf>
    <xf numFmtId="166" fontId="2" fillId="23" borderId="3" xfId="12" applyNumberFormat="1" applyFont="1" applyFill="1" applyBorder="1" applyProtection="1">
      <protection locked="0"/>
    </xf>
    <xf numFmtId="166" fontId="2" fillId="23" borderId="67" xfId="12" applyNumberFormat="1" applyFont="1" applyFill="1" applyBorder="1" applyProtection="1">
      <protection locked="0"/>
    </xf>
    <xf numFmtId="166" fontId="2" fillId="23" borderId="61" xfId="12" applyNumberFormat="1" applyFont="1" applyFill="1" applyBorder="1" applyProtection="1">
      <protection locked="0"/>
    </xf>
    <xf numFmtId="166" fontId="2" fillId="23" borderId="3" xfId="12" applyNumberFormat="1" applyFont="1" applyFill="1" applyBorder="1" applyAlignment="1" applyProtection="1">
      <alignment horizontal="left" indent="3"/>
      <protection locked="0"/>
    </xf>
    <xf numFmtId="2" fontId="2" fillId="23" borderId="55" xfId="12" applyNumberFormat="1" applyFont="1" applyFill="1" applyBorder="1" applyAlignment="1" applyProtection="1">
      <alignment horizontal="left" indent="3"/>
    </xf>
    <xf numFmtId="0" fontId="2" fillId="23" borderId="52" xfId="12" applyFont="1" applyFill="1" applyBorder="1" applyProtection="1">
      <protection locked="0"/>
    </xf>
    <xf numFmtId="167" fontId="2" fillId="23" borderId="67" xfId="12" applyNumberFormat="1" applyFont="1" applyFill="1" applyBorder="1" applyProtection="1"/>
    <xf numFmtId="2" fontId="2" fillId="23" borderId="52" xfId="12" applyNumberFormat="1" applyFont="1" applyFill="1" applyBorder="1" applyAlignment="1" applyProtection="1">
      <alignment horizontal="left" indent="3"/>
    </xf>
    <xf numFmtId="0" fontId="2" fillId="23" borderId="56" xfId="12" applyFont="1" applyFill="1" applyBorder="1" applyProtection="1">
      <protection locked="0"/>
    </xf>
    <xf numFmtId="0" fontId="2" fillId="23" borderId="56" xfId="12" applyFont="1" applyFill="1" applyBorder="1" applyAlignment="1" applyProtection="1">
      <alignment horizontal="center"/>
      <protection locked="0"/>
    </xf>
    <xf numFmtId="166" fontId="2" fillId="23" borderId="58" xfId="12" applyNumberFormat="1" applyFont="1" applyFill="1" applyBorder="1" applyProtection="1">
      <protection locked="0"/>
    </xf>
    <xf numFmtId="166" fontId="2" fillId="23" borderId="56" xfId="12" applyNumberFormat="1" applyFont="1" applyFill="1" applyBorder="1" applyProtection="1">
      <protection locked="0"/>
    </xf>
    <xf numFmtId="166" fontId="2" fillId="23" borderId="59" xfId="12" applyNumberFormat="1" applyFont="1" applyFill="1" applyBorder="1" applyProtection="1">
      <protection locked="0"/>
    </xf>
    <xf numFmtId="166" fontId="2" fillId="23" borderId="7" xfId="12" applyNumberFormat="1" applyFont="1" applyFill="1" applyBorder="1" applyAlignment="1" applyProtection="1">
      <alignment horizontal="left" indent="3"/>
      <protection locked="0"/>
    </xf>
    <xf numFmtId="166" fontId="2" fillId="23" borderId="7" xfId="12" applyNumberFormat="1" applyFont="1" applyFill="1" applyBorder="1" applyProtection="1">
      <protection locked="0"/>
    </xf>
    <xf numFmtId="167" fontId="2" fillId="23" borderId="68" xfId="12" applyNumberFormat="1" applyFont="1" applyFill="1" applyBorder="1" applyProtection="1"/>
    <xf numFmtId="2" fontId="2" fillId="23" borderId="56" xfId="12" applyNumberFormat="1" applyFont="1" applyFill="1" applyBorder="1" applyAlignment="1" applyProtection="1">
      <alignment horizontal="left" indent="3"/>
    </xf>
    <xf numFmtId="2" fontId="2" fillId="23" borderId="60" xfId="12" applyNumberFormat="1" applyFont="1" applyFill="1" applyBorder="1" applyAlignment="1" applyProtection="1">
      <alignment horizontal="left" indent="3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26" xfId="0" applyNumberFormat="1" applyFont="1" applyFill="1" applyBorder="1" applyAlignment="1">
      <alignment horizontal="center" vertical="center"/>
    </xf>
    <xf numFmtId="166" fontId="2" fillId="11" borderId="3" xfId="0" applyNumberFormat="1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/>
    </xf>
    <xf numFmtId="166" fontId="2" fillId="11" borderId="7" xfId="0" applyNumberFormat="1" applyFont="1" applyFill="1" applyBorder="1" applyAlignment="1">
      <alignment vertical="center"/>
    </xf>
    <xf numFmtId="166" fontId="2" fillId="11" borderId="7" xfId="0" applyNumberFormat="1" applyFont="1" applyFill="1" applyBorder="1" applyAlignment="1">
      <alignment horizontal="center" vertical="center"/>
    </xf>
    <xf numFmtId="167" fontId="2" fillId="11" borderId="7" xfId="0" applyNumberFormat="1" applyFont="1" applyFill="1" applyBorder="1" applyAlignment="1">
      <alignment horizontal="center" vertical="center"/>
    </xf>
    <xf numFmtId="2" fontId="2" fillId="11" borderId="10" xfId="0" applyNumberFormat="1" applyFont="1" applyFill="1" applyBorder="1" applyAlignment="1">
      <alignment horizontal="center" vertical="center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0" fontId="2" fillId="10" borderId="12" xfId="6" applyFont="1" applyFill="1" applyBorder="1"/>
    <xf numFmtId="0" fontId="2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/>
    <xf numFmtId="166" fontId="2" fillId="10" borderId="12" xfId="6" applyNumberFormat="1" applyFont="1" applyFill="1" applyBorder="1" applyAlignment="1">
      <alignment horizontal="center"/>
    </xf>
    <xf numFmtId="167" fontId="2" fillId="10" borderId="12" xfId="6" applyNumberFormat="1" applyFont="1" applyFill="1" applyBorder="1"/>
    <xf numFmtId="2" fontId="2" fillId="10" borderId="12" xfId="6" applyNumberFormat="1" applyFont="1" applyFill="1" applyBorder="1"/>
    <xf numFmtId="2" fontId="2" fillId="10" borderId="12" xfId="6" applyNumberFormat="1" applyFont="1" applyFill="1" applyBorder="1" applyAlignment="1">
      <alignment horizontal="center"/>
    </xf>
    <xf numFmtId="2" fontId="2" fillId="10" borderId="12" xfId="6" applyNumberFormat="1" applyFont="1" applyFill="1" applyBorder="1" applyAlignment="1">
      <alignment horizontal="left" indent="3"/>
    </xf>
    <xf numFmtId="2" fontId="2" fillId="10" borderId="26" xfId="6" applyNumberFormat="1" applyFont="1" applyFill="1" applyBorder="1" applyAlignment="1">
      <alignment horizontal="left" indent="3"/>
    </xf>
    <xf numFmtId="0" fontId="2" fillId="10" borderId="20" xfId="6" applyFont="1" applyFill="1" applyBorder="1"/>
    <xf numFmtId="0" fontId="2" fillId="10" borderId="20" xfId="6" applyFont="1" applyFill="1" applyBorder="1" applyAlignment="1">
      <alignment horizontal="center"/>
    </xf>
    <xf numFmtId="166" fontId="2" fillId="10" borderId="20" xfId="6" applyNumberFormat="1" applyFont="1" applyFill="1" applyBorder="1"/>
    <xf numFmtId="166" fontId="2" fillId="10" borderId="20" xfId="6" applyNumberFormat="1" applyFont="1" applyFill="1" applyBorder="1" applyAlignment="1">
      <alignment horizontal="center"/>
    </xf>
    <xf numFmtId="167" fontId="2" fillId="10" borderId="20" xfId="6" applyNumberFormat="1" applyFont="1" applyFill="1" applyBorder="1"/>
    <xf numFmtId="2" fontId="2" fillId="10" borderId="20" xfId="6" applyNumberFormat="1" applyFont="1" applyFill="1" applyBorder="1"/>
    <xf numFmtId="2" fontId="2" fillId="10" borderId="20" xfId="6" applyNumberFormat="1" applyFont="1" applyFill="1" applyBorder="1" applyAlignment="1">
      <alignment horizontal="center"/>
    </xf>
    <xf numFmtId="2" fontId="2" fillId="10" borderId="20" xfId="6" applyNumberFormat="1" applyFont="1" applyFill="1" applyBorder="1" applyAlignment="1">
      <alignment horizontal="left" indent="3"/>
    </xf>
    <xf numFmtId="2" fontId="2" fillId="10" borderId="27" xfId="6" applyNumberFormat="1" applyFont="1" applyFill="1" applyBorder="1" applyAlignment="1">
      <alignment horizontal="left" indent="3"/>
    </xf>
    <xf numFmtId="0" fontId="2" fillId="10" borderId="3" xfId="6" applyFont="1" applyFill="1" applyBorder="1" applyAlignment="1">
      <alignment horizontal="center"/>
    </xf>
    <xf numFmtId="166" fontId="2" fillId="10" borderId="3" xfId="6" applyNumberFormat="1" applyFont="1" applyFill="1" applyBorder="1"/>
    <xf numFmtId="166" fontId="2" fillId="10" borderId="3" xfId="6" applyNumberFormat="1" applyFont="1" applyFill="1" applyBorder="1" applyAlignment="1">
      <alignment horizontal="center"/>
    </xf>
    <xf numFmtId="167" fontId="2" fillId="10" borderId="3" xfId="6" applyNumberFormat="1" applyFont="1" applyFill="1" applyBorder="1"/>
    <xf numFmtId="2" fontId="2" fillId="10" borderId="3" xfId="6" applyNumberFormat="1" applyFont="1" applyFill="1" applyBorder="1"/>
    <xf numFmtId="2" fontId="2" fillId="10" borderId="3" xfId="6" applyNumberFormat="1" applyFont="1" applyFill="1" applyBorder="1" applyAlignment="1">
      <alignment horizontal="center"/>
    </xf>
    <xf numFmtId="2" fontId="2" fillId="10" borderId="3" xfId="6" applyNumberFormat="1" applyFont="1" applyFill="1" applyBorder="1" applyAlignment="1">
      <alignment horizontal="left" indent="3"/>
    </xf>
    <xf numFmtId="0" fontId="2" fillId="8" borderId="3" xfId="6" applyFont="1" applyFill="1" applyBorder="1" applyAlignment="1">
      <alignment horizontal="center"/>
    </xf>
    <xf numFmtId="166" fontId="2" fillId="8" borderId="3" xfId="6" applyNumberFormat="1" applyFont="1" applyFill="1" applyBorder="1"/>
    <xf numFmtId="166" fontId="2" fillId="8" borderId="3" xfId="6" applyNumberFormat="1" applyFont="1" applyFill="1" applyBorder="1" applyAlignment="1">
      <alignment horizontal="center"/>
    </xf>
    <xf numFmtId="167" fontId="2" fillId="8" borderId="3" xfId="6" applyNumberFormat="1" applyFont="1" applyFill="1" applyBorder="1"/>
    <xf numFmtId="2" fontId="2" fillId="8" borderId="3" xfId="6" applyNumberFormat="1" applyFont="1" applyFill="1" applyBorder="1"/>
    <xf numFmtId="2" fontId="2" fillId="8" borderId="3" xfId="6" applyNumberFormat="1" applyFont="1" applyFill="1" applyBorder="1" applyAlignment="1">
      <alignment horizontal="center"/>
    </xf>
    <xf numFmtId="2" fontId="2" fillId="8" borderId="3" xfId="6" applyNumberFormat="1" applyFont="1" applyFill="1" applyBorder="1" applyAlignment="1">
      <alignment horizontal="left" indent="3"/>
    </xf>
    <xf numFmtId="0" fontId="2" fillId="11" borderId="7" xfId="6" applyFont="1" applyFill="1" applyBorder="1" applyAlignment="1">
      <alignment horizontal="left"/>
    </xf>
    <xf numFmtId="0" fontId="2" fillId="11" borderId="7" xfId="6" applyFont="1" applyFill="1" applyBorder="1" applyAlignment="1">
      <alignment horizontal="center"/>
    </xf>
    <xf numFmtId="166" fontId="2" fillId="11" borderId="7" xfId="6" applyNumberFormat="1" applyFont="1" applyFill="1" applyBorder="1" applyAlignment="1">
      <alignment horizontal="right"/>
    </xf>
    <xf numFmtId="166" fontId="2" fillId="11" borderId="7" xfId="6" applyNumberFormat="1" applyFont="1" applyFill="1" applyBorder="1"/>
    <xf numFmtId="166" fontId="2" fillId="11" borderId="7" xfId="6" applyNumberFormat="1" applyFont="1" applyFill="1" applyBorder="1" applyAlignment="1">
      <alignment horizontal="center"/>
    </xf>
    <xf numFmtId="167" fontId="2" fillId="11" borderId="7" xfId="6" applyNumberFormat="1" applyFont="1" applyFill="1" applyBorder="1"/>
    <xf numFmtId="2" fontId="2" fillId="11" borderId="7" xfId="6" applyNumberFormat="1" applyFont="1" applyFill="1" applyBorder="1"/>
    <xf numFmtId="2" fontId="2" fillId="11" borderId="7" xfId="6" applyNumberFormat="1" applyFont="1" applyFill="1" applyBorder="1" applyAlignment="1">
      <alignment horizontal="center"/>
    </xf>
    <xf numFmtId="0" fontId="2" fillId="10" borderId="3" xfId="6" applyFont="1" applyFill="1" applyBorder="1"/>
    <xf numFmtId="2" fontId="2" fillId="10" borderId="9" xfId="6" applyNumberFormat="1" applyFont="1" applyFill="1" applyBorder="1" applyAlignment="1">
      <alignment horizontal="left" indent="3"/>
    </xf>
    <xf numFmtId="0" fontId="2" fillId="10" borderId="7" xfId="6" applyFont="1" applyFill="1" applyBorder="1"/>
    <xf numFmtId="0" fontId="2" fillId="10" borderId="7" xfId="6" applyFont="1" applyFill="1" applyBorder="1" applyAlignment="1">
      <alignment horizontal="center"/>
    </xf>
    <xf numFmtId="166" fontId="2" fillId="10" borderId="7" xfId="6" applyNumberFormat="1" applyFont="1" applyFill="1" applyBorder="1"/>
    <xf numFmtId="166" fontId="2" fillId="10" borderId="7" xfId="6" applyNumberFormat="1" applyFont="1" applyFill="1" applyBorder="1" applyAlignment="1">
      <alignment horizontal="center"/>
    </xf>
    <xf numFmtId="167" fontId="2" fillId="10" borderId="7" xfId="6" applyNumberFormat="1" applyFont="1" applyFill="1" applyBorder="1"/>
    <xf numFmtId="2" fontId="2" fillId="10" borderId="7" xfId="6" applyNumberFormat="1" applyFont="1" applyFill="1" applyBorder="1"/>
    <xf numFmtId="2" fontId="2" fillId="10" borderId="7" xfId="6" applyNumberFormat="1" applyFont="1" applyFill="1" applyBorder="1" applyAlignment="1">
      <alignment horizontal="center"/>
    </xf>
    <xf numFmtId="2" fontId="2" fillId="10" borderId="7" xfId="6" applyNumberFormat="1" applyFont="1" applyFill="1" applyBorder="1" applyAlignment="1">
      <alignment horizontal="left" indent="3"/>
    </xf>
    <xf numFmtId="2" fontId="2" fillId="10" borderId="10" xfId="6" applyNumberFormat="1" applyFont="1" applyFill="1" applyBorder="1" applyAlignment="1">
      <alignment horizontal="left" indent="3"/>
    </xf>
    <xf numFmtId="0" fontId="2" fillId="8" borderId="12" xfId="6" applyFont="1" applyFill="1" applyBorder="1"/>
    <xf numFmtId="0" fontId="2" fillId="8" borderId="12" xfId="6" applyFont="1" applyFill="1" applyBorder="1" applyAlignment="1">
      <alignment horizontal="center"/>
    </xf>
    <xf numFmtId="166" fontId="2" fillId="8" borderId="12" xfId="6" applyNumberFormat="1" applyFont="1" applyFill="1" applyBorder="1"/>
    <xf numFmtId="166" fontId="2" fillId="8" borderId="12" xfId="6" applyNumberFormat="1" applyFont="1" applyFill="1" applyBorder="1" applyAlignment="1">
      <alignment horizontal="center"/>
    </xf>
    <xf numFmtId="167" fontId="2" fillId="8" borderId="12" xfId="6" applyNumberFormat="1" applyFont="1" applyFill="1" applyBorder="1"/>
    <xf numFmtId="2" fontId="2" fillId="8" borderId="12" xfId="6" applyNumberFormat="1" applyFont="1" applyFill="1" applyBorder="1"/>
    <xf numFmtId="2" fontId="2" fillId="8" borderId="12" xfId="6" applyNumberFormat="1" applyFont="1" applyFill="1" applyBorder="1" applyAlignment="1">
      <alignment horizontal="center"/>
    </xf>
    <xf numFmtId="2" fontId="2" fillId="8" borderId="12" xfId="6" applyNumberFormat="1" applyFont="1" applyFill="1" applyBorder="1" applyAlignment="1">
      <alignment horizontal="left" indent="3"/>
    </xf>
    <xf numFmtId="2" fontId="2" fillId="8" borderId="26" xfId="6" applyNumberFormat="1" applyFont="1" applyFill="1" applyBorder="1" applyAlignment="1">
      <alignment horizontal="left" indent="3"/>
    </xf>
    <xf numFmtId="0" fontId="2" fillId="8" borderId="3" xfId="6" applyFont="1" applyFill="1" applyBorder="1"/>
    <xf numFmtId="2" fontId="2" fillId="8" borderId="9" xfId="6" applyNumberFormat="1" applyFont="1" applyFill="1" applyBorder="1" applyAlignment="1">
      <alignment horizontal="left" indent="3"/>
    </xf>
    <xf numFmtId="0" fontId="2" fillId="8" borderId="7" xfId="6" applyFont="1" applyFill="1" applyBorder="1"/>
    <xf numFmtId="0" fontId="2" fillId="8" borderId="7" xfId="6" applyFont="1" applyFill="1" applyBorder="1" applyAlignment="1">
      <alignment horizontal="center"/>
    </xf>
    <xf numFmtId="166" fontId="2" fillId="8" borderId="7" xfId="6" applyNumberFormat="1" applyFont="1" applyFill="1" applyBorder="1"/>
    <xf numFmtId="166" fontId="2" fillId="8" borderId="7" xfId="6" applyNumberFormat="1" applyFont="1" applyFill="1" applyBorder="1" applyAlignment="1">
      <alignment horizontal="center"/>
    </xf>
    <xf numFmtId="167" fontId="2" fillId="8" borderId="7" xfId="6" applyNumberFormat="1" applyFont="1" applyFill="1" applyBorder="1"/>
    <xf numFmtId="2" fontId="2" fillId="8" borderId="7" xfId="6" applyNumberFormat="1" applyFont="1" applyFill="1" applyBorder="1"/>
    <xf numFmtId="2" fontId="2" fillId="8" borderId="7" xfId="6" applyNumberFormat="1" applyFont="1" applyFill="1" applyBorder="1" applyAlignment="1">
      <alignment horizontal="center"/>
    </xf>
    <xf numFmtId="2" fontId="2" fillId="8" borderId="7" xfId="6" applyNumberFormat="1" applyFont="1" applyFill="1" applyBorder="1" applyAlignment="1">
      <alignment horizontal="left" indent="3"/>
    </xf>
    <xf numFmtId="2" fontId="2" fillId="8" borderId="10" xfId="6" applyNumberFormat="1" applyFont="1" applyFill="1" applyBorder="1" applyAlignment="1">
      <alignment horizontal="left" indent="3"/>
    </xf>
    <xf numFmtId="166" fontId="2" fillId="11" borderId="3" xfId="6" applyNumberFormat="1" applyFont="1" applyFill="1" applyBorder="1" applyAlignment="1">
      <alignment horizontal="left" indent="3"/>
    </xf>
    <xf numFmtId="166" fontId="2" fillId="12" borderId="3" xfId="6" applyNumberFormat="1" applyFont="1" applyFill="1" applyBorder="1" applyAlignment="1">
      <alignment horizontal="left" indent="3"/>
    </xf>
    <xf numFmtId="166" fontId="2" fillId="12" borderId="7" xfId="6" applyNumberFormat="1" applyFont="1" applyFill="1" applyBorder="1" applyAlignment="1">
      <alignment horizontal="left" indent="3"/>
    </xf>
    <xf numFmtId="0" fontId="9" fillId="10" borderId="12" xfId="6" applyFont="1" applyFill="1" applyBorder="1"/>
    <xf numFmtId="0" fontId="9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 applyAlignment="1">
      <alignment horizontal="left" indent="3"/>
    </xf>
    <xf numFmtId="0" fontId="9" fillId="10" borderId="20" xfId="6" applyFont="1" applyFill="1" applyBorder="1"/>
    <xf numFmtId="0" fontId="9" fillId="10" borderId="20" xfId="6" applyFont="1" applyFill="1" applyBorder="1" applyAlignment="1">
      <alignment horizontal="center"/>
    </xf>
    <xf numFmtId="166" fontId="2" fillId="10" borderId="20" xfId="6" applyNumberFormat="1" applyFont="1" applyFill="1" applyBorder="1" applyAlignment="1">
      <alignment horizontal="left" indent="3"/>
    </xf>
    <xf numFmtId="166" fontId="2" fillId="13" borderId="7" xfId="6" applyNumberFormat="1" applyFont="1" applyFill="1" applyBorder="1" applyAlignment="1">
      <alignment horizontal="left" indent="3"/>
    </xf>
    <xf numFmtId="166" fontId="2" fillId="11" borderId="7" xfId="6" applyNumberFormat="1" applyFont="1" applyFill="1" applyBorder="1" applyAlignment="1">
      <alignment horizontal="left" indent="3"/>
    </xf>
    <xf numFmtId="0" fontId="2" fillId="4" borderId="3" xfId="9" applyFont="1" applyFill="1" applyBorder="1"/>
    <xf numFmtId="0" fontId="2" fillId="4" borderId="3" xfId="9" applyFont="1" applyFill="1" applyBorder="1" applyAlignment="1">
      <alignment horizontal="center"/>
    </xf>
    <xf numFmtId="166" fontId="2" fillId="4" borderId="3" xfId="9" applyNumberFormat="1" applyFont="1" applyFill="1" applyBorder="1"/>
    <xf numFmtId="166" fontId="2" fillId="4" borderId="3" xfId="9" applyNumberFormat="1" applyFont="1" applyFill="1" applyBorder="1" applyAlignment="1">
      <alignment horizontal="center"/>
    </xf>
    <xf numFmtId="167" fontId="2" fillId="4" borderId="3" xfId="9" applyNumberFormat="1" applyFont="1" applyFill="1" applyBorder="1"/>
    <xf numFmtId="2" fontId="2" fillId="4" borderId="3" xfId="9" applyNumberFormat="1" applyFont="1" applyFill="1" applyBorder="1"/>
    <xf numFmtId="2" fontId="2" fillId="4" borderId="3" xfId="9" applyNumberFormat="1" applyFont="1" applyFill="1" applyBorder="1" applyAlignment="1">
      <alignment horizontal="center"/>
    </xf>
    <xf numFmtId="2" fontId="2" fillId="4" borderId="3" xfId="9" applyNumberFormat="1" applyFont="1" applyFill="1" applyBorder="1" applyAlignment="1">
      <alignment horizontal="left" indent="3"/>
    </xf>
    <xf numFmtId="2" fontId="2" fillId="4" borderId="9" xfId="9" applyNumberFormat="1" applyFont="1" applyFill="1" applyBorder="1" applyAlignment="1">
      <alignment horizontal="left" indent="3"/>
    </xf>
    <xf numFmtId="166" fontId="2" fillId="11" borderId="12" xfId="4" applyNumberFormat="1" applyFont="1" applyFill="1" applyBorder="1" applyAlignment="1">
      <alignment vertical="center"/>
    </xf>
    <xf numFmtId="1" fontId="2" fillId="11" borderId="12" xfId="4" applyNumberFormat="1" applyFont="1" applyFill="1" applyBorder="1" applyAlignment="1">
      <alignment horizontal="center" vertical="center"/>
    </xf>
    <xf numFmtId="166" fontId="2" fillId="11" borderId="12" xfId="4" applyNumberFormat="1" applyFont="1" applyFill="1" applyBorder="1" applyAlignment="1">
      <alignment horizontal="center" vertical="center"/>
    </xf>
    <xf numFmtId="167" fontId="2" fillId="11" borderId="12" xfId="4" applyNumberFormat="1" applyFont="1" applyFill="1" applyBorder="1" applyAlignment="1">
      <alignment horizontal="center" vertical="center"/>
    </xf>
    <xf numFmtId="2" fontId="2" fillId="11" borderId="12" xfId="4" applyNumberFormat="1" applyFont="1" applyFill="1" applyBorder="1" applyAlignment="1">
      <alignment horizontal="center" vertical="center"/>
    </xf>
    <xf numFmtId="2" fontId="2" fillId="11" borderId="26" xfId="4" applyNumberFormat="1" applyFont="1" applyFill="1" applyBorder="1" applyAlignment="1">
      <alignment horizontal="center" vertical="center"/>
    </xf>
    <xf numFmtId="2" fontId="2" fillId="6" borderId="3" xfId="4" applyNumberFormat="1" applyFont="1" applyFill="1" applyBorder="1" applyAlignment="1">
      <alignment horizontal="center" vertical="center"/>
    </xf>
    <xf numFmtId="2" fontId="2" fillId="6" borderId="9" xfId="4" applyNumberFormat="1" applyFont="1" applyFill="1" applyBorder="1" applyAlignment="1">
      <alignment horizontal="center" vertical="center"/>
    </xf>
    <xf numFmtId="0" fontId="9" fillId="10" borderId="12" xfId="4" applyFont="1" applyFill="1" applyBorder="1" applyAlignment="1">
      <alignment horizontal="center" vertical="center"/>
    </xf>
    <xf numFmtId="166" fontId="2" fillId="10" borderId="12" xfId="4" applyNumberFormat="1" applyFont="1" applyFill="1" applyBorder="1" applyAlignment="1">
      <alignment horizontal="center" vertical="center"/>
    </xf>
    <xf numFmtId="167" fontId="2" fillId="10" borderId="12" xfId="4" applyNumberFormat="1" applyFont="1" applyFill="1" applyBorder="1" applyAlignment="1">
      <alignment horizontal="center" vertical="center"/>
    </xf>
    <xf numFmtId="2" fontId="2" fillId="10" borderId="12" xfId="4" applyNumberFormat="1" applyFont="1" applyFill="1" applyBorder="1" applyAlignment="1">
      <alignment horizontal="center" vertical="center"/>
    </xf>
    <xf numFmtId="2" fontId="2" fillId="10" borderId="26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center" vertical="center"/>
    </xf>
    <xf numFmtId="2" fontId="2" fillId="13" borderId="9" xfId="4" applyNumberFormat="1" applyFont="1" applyFill="1" applyBorder="1" applyAlignment="1">
      <alignment horizontal="center" vertical="center"/>
    </xf>
    <xf numFmtId="2" fontId="2" fillId="11" borderId="7" xfId="4" applyNumberFormat="1" applyFont="1" applyFill="1" applyBorder="1" applyAlignment="1">
      <alignment horizontal="left" vertical="center"/>
    </xf>
    <xf numFmtId="2" fontId="2" fillId="11" borderId="7" xfId="4" applyNumberFormat="1" applyFont="1" applyFill="1" applyBorder="1" applyAlignment="1">
      <alignment horizontal="center" vertical="center"/>
    </xf>
    <xf numFmtId="2" fontId="2" fillId="11" borderId="17" xfId="4" applyNumberFormat="1" applyFont="1" applyFill="1" applyBorder="1" applyAlignment="1">
      <alignment horizontal="center" vertical="center"/>
    </xf>
    <xf numFmtId="2" fontId="2" fillId="6" borderId="3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center" vertical="center"/>
    </xf>
    <xf numFmtId="2" fontId="2" fillId="12" borderId="25" xfId="4" applyNumberFormat="1" applyFont="1" applyFill="1" applyBorder="1" applyAlignment="1">
      <alignment horizontal="center" vertical="center"/>
    </xf>
    <xf numFmtId="2" fontId="2" fillId="12" borderId="3" xfId="4" applyNumberFormat="1" applyFont="1" applyFill="1" applyBorder="1" applyAlignment="1">
      <alignment horizontal="left" vertical="center"/>
    </xf>
    <xf numFmtId="2" fontId="2" fillId="12" borderId="3" xfId="4" applyNumberFormat="1" applyFont="1" applyFill="1" applyBorder="1" applyAlignment="1">
      <alignment horizontal="center" vertical="center"/>
    </xf>
    <xf numFmtId="2" fontId="2" fillId="12" borderId="9" xfId="4" applyNumberFormat="1" applyFont="1" applyFill="1" applyBorder="1" applyAlignment="1">
      <alignment horizontal="center" vertical="center"/>
    </xf>
    <xf numFmtId="2" fontId="2" fillId="12" borderId="7" xfId="4" applyNumberFormat="1" applyFont="1" applyFill="1" applyBorder="1" applyAlignment="1">
      <alignment horizontal="left" vertical="center"/>
    </xf>
    <xf numFmtId="2" fontId="2" fillId="12" borderId="7" xfId="4" applyNumberFormat="1" applyFont="1" applyFill="1" applyBorder="1" applyAlignment="1">
      <alignment horizontal="center" vertical="center"/>
    </xf>
    <xf numFmtId="2" fontId="2" fillId="12" borderId="10" xfId="4" applyNumberFormat="1" applyFont="1" applyFill="1" applyBorder="1" applyAlignment="1">
      <alignment horizontal="center" vertical="center"/>
    </xf>
    <xf numFmtId="0" fontId="9" fillId="10" borderId="12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center" vertical="center"/>
    </xf>
    <xf numFmtId="166" fontId="2" fillId="10" borderId="4" xfId="4" applyNumberFormat="1" applyFont="1" applyFill="1" applyBorder="1" applyAlignment="1">
      <alignment horizontal="center" vertical="center"/>
    </xf>
    <xf numFmtId="167" fontId="2" fillId="10" borderId="4" xfId="4" applyNumberFormat="1" applyFont="1" applyFill="1" applyBorder="1" applyAlignment="1">
      <alignment horizontal="center" vertical="center"/>
    </xf>
    <xf numFmtId="2" fontId="2" fillId="10" borderId="4" xfId="4" applyNumberFormat="1" applyFont="1" applyFill="1" applyBorder="1" applyAlignment="1">
      <alignment horizontal="center" vertical="center"/>
    </xf>
    <xf numFmtId="2" fontId="2" fillId="10" borderId="17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left" vertical="center"/>
    </xf>
    <xf numFmtId="2" fontId="2" fillId="11" borderId="9" xfId="4" applyNumberFormat="1" applyFont="1" applyFill="1" applyBorder="1" applyAlignment="1">
      <alignment horizontal="left" indent="3"/>
    </xf>
    <xf numFmtId="0" fontId="2" fillId="6" borderId="3" xfId="4" applyFont="1" applyFill="1" applyBorder="1"/>
    <xf numFmtId="0" fontId="2" fillId="6" borderId="3" xfId="4" applyFont="1" applyFill="1" applyBorder="1" applyAlignment="1">
      <alignment horizontal="center"/>
    </xf>
    <xf numFmtId="166" fontId="2" fillId="6" borderId="3" xfId="4" applyNumberFormat="1" applyFont="1" applyFill="1" applyBorder="1"/>
    <xf numFmtId="166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/>
    <xf numFmtId="2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 applyAlignment="1">
      <alignment horizontal="left" indent="3"/>
    </xf>
    <xf numFmtId="2" fontId="2" fillId="6" borderId="9" xfId="4" applyNumberFormat="1" applyFont="1" applyFill="1" applyBorder="1" applyAlignment="1">
      <alignment horizontal="left" indent="3"/>
    </xf>
    <xf numFmtId="0" fontId="2" fillId="12" borderId="5" xfId="4" applyFont="1" applyFill="1" applyBorder="1"/>
    <xf numFmtId="0" fontId="2" fillId="12" borderId="5" xfId="4" applyFont="1" applyFill="1" applyBorder="1" applyAlignment="1">
      <alignment horizontal="center"/>
    </xf>
    <xf numFmtId="166" fontId="2" fillId="12" borderId="5" xfId="4" applyNumberFormat="1" applyFont="1" applyFill="1" applyBorder="1"/>
    <xf numFmtId="166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/>
    <xf numFmtId="2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 applyAlignment="1">
      <alignment horizontal="left" indent="3"/>
    </xf>
    <xf numFmtId="2" fontId="2" fillId="12" borderId="25" xfId="4" applyNumberFormat="1" applyFont="1" applyFill="1" applyBorder="1" applyAlignment="1">
      <alignment horizontal="left" indent="3"/>
    </xf>
    <xf numFmtId="0" fontId="2" fillId="12" borderId="3" xfId="4" applyFont="1" applyFill="1" applyBorder="1"/>
    <xf numFmtId="0" fontId="2" fillId="12" borderId="3" xfId="4" applyFont="1" applyFill="1" applyBorder="1" applyAlignment="1">
      <alignment horizontal="center"/>
    </xf>
    <xf numFmtId="166" fontId="2" fillId="12" borderId="3" xfId="4" applyNumberFormat="1" applyFont="1" applyFill="1" applyBorder="1"/>
    <xf numFmtId="166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/>
    <xf numFmtId="2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 applyAlignment="1">
      <alignment horizontal="left" indent="3"/>
    </xf>
    <xf numFmtId="2" fontId="2" fillId="12" borderId="9" xfId="4" applyNumberFormat="1" applyFont="1" applyFill="1" applyBorder="1" applyAlignment="1">
      <alignment horizontal="left" indent="3"/>
    </xf>
    <xf numFmtId="167" fontId="2" fillId="12" borderId="3" xfId="4" applyNumberFormat="1" applyFont="1" applyFill="1" applyBorder="1"/>
    <xf numFmtId="0" fontId="2" fillId="12" borderId="7" xfId="4" applyFont="1" applyFill="1" applyBorder="1"/>
    <xf numFmtId="0" fontId="2" fillId="12" borderId="7" xfId="4" applyFont="1" applyFill="1" applyBorder="1" applyAlignment="1">
      <alignment horizontal="center"/>
    </xf>
    <xf numFmtId="166" fontId="2" fillId="12" borderId="7" xfId="4" applyNumberFormat="1" applyFont="1" applyFill="1" applyBorder="1"/>
    <xf numFmtId="166" fontId="2" fillId="12" borderId="7" xfId="4" applyNumberFormat="1" applyFont="1" applyFill="1" applyBorder="1" applyAlignment="1">
      <alignment horizontal="center"/>
    </xf>
    <xf numFmtId="167" fontId="2" fillId="12" borderId="7" xfId="4" applyNumberFormat="1" applyFont="1" applyFill="1" applyBorder="1"/>
    <xf numFmtId="2" fontId="2" fillId="12" borderId="7" xfId="4" applyNumberFormat="1" applyFont="1" applyFill="1" applyBorder="1"/>
    <xf numFmtId="2" fontId="2" fillId="12" borderId="7" xfId="4" applyNumberFormat="1" applyFont="1" applyFill="1" applyBorder="1" applyAlignment="1">
      <alignment horizontal="center"/>
    </xf>
    <xf numFmtId="2" fontId="2" fillId="12" borderId="7" xfId="4" applyNumberFormat="1" applyFont="1" applyFill="1" applyBorder="1" applyAlignment="1">
      <alignment horizontal="left" indent="3"/>
    </xf>
    <xf numFmtId="2" fontId="2" fillId="12" borderId="10" xfId="4" applyNumberFormat="1" applyFont="1" applyFill="1" applyBorder="1" applyAlignment="1">
      <alignment horizontal="left" indent="3"/>
    </xf>
    <xf numFmtId="0" fontId="2" fillId="11" borderId="3" xfId="4" applyFont="1" applyFill="1" applyBorder="1" applyAlignment="1">
      <alignment vertical="center"/>
    </xf>
    <xf numFmtId="0" fontId="2" fillId="4" borderId="12" xfId="0" applyFont="1" applyFill="1" applyBorder="1" applyProtection="1">
      <protection locked="0"/>
    </xf>
    <xf numFmtId="2" fontId="2" fillId="2" borderId="13" xfId="0" applyNumberFormat="1" applyFont="1" applyFill="1" applyBorder="1" applyAlignment="1" applyProtection="1">
      <alignment horizontal="left" indent="3"/>
    </xf>
    <xf numFmtId="166" fontId="2" fillId="16" borderId="12" xfId="0" applyNumberFormat="1" applyFont="1" applyFill="1" applyBorder="1" applyProtection="1">
      <protection locked="0"/>
    </xf>
    <xf numFmtId="0" fontId="2" fillId="16" borderId="5" xfId="0" applyFont="1" applyFill="1" applyBorder="1" applyProtection="1">
      <protection locked="0"/>
    </xf>
    <xf numFmtId="0" fontId="2" fillId="16" borderId="5" xfId="0" applyFont="1" applyFill="1" applyBorder="1" applyAlignment="1" applyProtection="1">
      <alignment horizontal="center"/>
      <protection locked="0"/>
    </xf>
    <xf numFmtId="167" fontId="2" fillId="16" borderId="5" xfId="0" applyNumberFormat="1" applyFont="1" applyFill="1" applyBorder="1" applyProtection="1"/>
    <xf numFmtId="2" fontId="2" fillId="16" borderId="5" xfId="0" applyNumberFormat="1" applyFont="1" applyFill="1" applyBorder="1" applyAlignment="1" applyProtection="1">
      <alignment horizontal="left" indent="3"/>
    </xf>
    <xf numFmtId="2" fontId="2" fillId="16" borderId="25" xfId="0" applyNumberFormat="1" applyFont="1" applyFill="1" applyBorder="1" applyAlignment="1" applyProtection="1">
      <alignment horizontal="left" indent="3"/>
    </xf>
    <xf numFmtId="0" fontId="2" fillId="16" borderId="8" xfId="0" applyFont="1" applyFill="1" applyBorder="1" applyAlignment="1" applyProtection="1">
      <alignment horizontal="center"/>
      <protection locked="0"/>
    </xf>
    <xf numFmtId="166" fontId="2" fillId="16" borderId="30" xfId="0" applyNumberFormat="1" applyFont="1" applyFill="1" applyBorder="1" applyProtection="1">
      <protection locked="0"/>
    </xf>
    <xf numFmtId="0" fontId="2" fillId="16" borderId="7" xfId="0" applyFont="1" applyFill="1" applyBorder="1" applyProtection="1">
      <protection locked="0"/>
    </xf>
    <xf numFmtId="0" fontId="2" fillId="16" borderId="7" xfId="0" applyFont="1" applyFill="1" applyBorder="1" applyAlignment="1" applyProtection="1">
      <alignment horizontal="center"/>
      <protection locked="0"/>
    </xf>
    <xf numFmtId="166" fontId="2" fillId="16" borderId="4" xfId="0" applyNumberFormat="1" applyFont="1" applyFill="1" applyBorder="1" applyProtection="1">
      <protection locked="0"/>
    </xf>
    <xf numFmtId="166" fontId="2" fillId="16" borderId="7" xfId="0" applyNumberFormat="1" applyFont="1" applyFill="1" applyBorder="1" applyProtection="1">
      <protection locked="0"/>
    </xf>
    <xf numFmtId="166" fontId="2" fillId="16" borderId="7" xfId="0" applyNumberFormat="1" applyFont="1" applyFill="1" applyBorder="1" applyAlignment="1" applyProtection="1">
      <alignment horizontal="left" indent="4"/>
      <protection locked="0"/>
    </xf>
    <xf numFmtId="167" fontId="2" fillId="16" borderId="7" xfId="0" applyNumberFormat="1" applyFont="1" applyFill="1" applyBorder="1" applyProtection="1"/>
    <xf numFmtId="2" fontId="2" fillId="16" borderId="7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166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17" borderId="12" xfId="0" applyFont="1" applyFill="1" applyBorder="1" applyProtection="1">
      <protection locked="0"/>
    </xf>
    <xf numFmtId="165" fontId="2" fillId="3" borderId="12" xfId="0" applyNumberFormat="1" applyFont="1" applyFill="1" applyBorder="1" applyProtection="1">
      <protection locked="0"/>
    </xf>
    <xf numFmtId="166" fontId="2" fillId="4" borderId="12" xfId="0" applyNumberFormat="1" applyFont="1" applyFill="1" applyBorder="1" applyAlignment="1" applyProtection="1">
      <alignment horizontal="left" indent="4"/>
      <protection locked="0"/>
    </xf>
    <xf numFmtId="165" fontId="2" fillId="4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2" borderId="5" xfId="0" applyNumberFormat="1" applyFont="1" applyFill="1" applyBorder="1" applyAlignment="1">
      <alignment horizontal="left" indent="4"/>
    </xf>
    <xf numFmtId="164" fontId="2" fillId="2" borderId="3" xfId="0" applyNumberFormat="1" applyFont="1" applyFill="1" applyBorder="1" applyAlignment="1">
      <alignment horizontal="left" indent="4"/>
    </xf>
    <xf numFmtId="164" fontId="2" fillId="15" borderId="3" xfId="0" applyNumberFormat="1" applyFont="1" applyFill="1" applyBorder="1"/>
    <xf numFmtId="164" fontId="2" fillId="15" borderId="3" xfId="0" applyNumberFormat="1" applyFont="1" applyFill="1" applyBorder="1" applyAlignment="1">
      <alignment horizontal="left" indent="4"/>
    </xf>
    <xf numFmtId="169" fontId="2" fillId="15" borderId="3" xfId="0" applyNumberFormat="1" applyFont="1" applyFill="1" applyBorder="1"/>
    <xf numFmtId="165" fontId="2" fillId="15" borderId="3" xfId="0" applyNumberFormat="1" applyFont="1" applyFill="1" applyBorder="1"/>
    <xf numFmtId="0" fontId="2" fillId="4" borderId="12" xfId="0" applyFont="1" applyFill="1" applyBorder="1" applyAlignment="1">
      <alignment horizontal="center"/>
    </xf>
    <xf numFmtId="2" fontId="2" fillId="4" borderId="12" xfId="0" applyNumberFormat="1" applyFont="1" applyFill="1" applyBorder="1"/>
    <xf numFmtId="2" fontId="2" fillId="4" borderId="12" xfId="0" applyNumberFormat="1" applyFont="1" applyFill="1" applyBorder="1" applyAlignment="1">
      <alignment horizontal="left" indent="3"/>
    </xf>
    <xf numFmtId="2" fontId="2" fillId="4" borderId="26" xfId="0" applyNumberFormat="1" applyFont="1" applyFill="1" applyBorder="1" applyAlignment="1">
      <alignment horizontal="left" indent="3"/>
    </xf>
    <xf numFmtId="164" fontId="2" fillId="15" borderId="5" xfId="0" applyNumberFormat="1" applyFont="1" applyFill="1" applyBorder="1"/>
    <xf numFmtId="164" fontId="2" fillId="15" borderId="5" xfId="0" applyNumberFormat="1" applyFont="1" applyFill="1" applyBorder="1" applyAlignment="1">
      <alignment horizontal="left" indent="4"/>
    </xf>
    <xf numFmtId="169" fontId="2" fillId="15" borderId="5" xfId="0" applyNumberFormat="1" applyFont="1" applyFill="1" applyBorder="1"/>
    <xf numFmtId="165" fontId="2" fillId="15" borderId="5" xfId="0" applyNumberFormat="1" applyFont="1" applyFill="1" applyBorder="1"/>
    <xf numFmtId="2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left" indent="3"/>
    </xf>
    <xf numFmtId="2" fontId="2" fillId="6" borderId="26" xfId="0" applyNumberFormat="1" applyFont="1" applyFill="1" applyBorder="1" applyAlignment="1">
      <alignment horizontal="left" indent="3"/>
    </xf>
    <xf numFmtId="166" fontId="2" fillId="3" borderId="3" xfId="0" applyNumberFormat="1" applyFont="1" applyFill="1" applyBorder="1" applyAlignment="1" applyProtection="1">
      <alignment horizontal="center"/>
      <protection locked="0"/>
    </xf>
    <xf numFmtId="0" fontId="2" fillId="14" borderId="0" xfId="0" applyFont="1" applyFill="1" applyBorder="1" applyProtection="1"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166" fontId="2" fillId="14" borderId="0" xfId="0" applyNumberFormat="1" applyFont="1" applyFill="1" applyBorder="1" applyProtection="1">
      <protection locked="0"/>
    </xf>
    <xf numFmtId="166" fontId="2" fillId="14" borderId="0" xfId="0" applyNumberFormat="1" applyFont="1" applyFill="1" applyBorder="1" applyAlignment="1" applyProtection="1">
      <alignment horizontal="left" indent="4"/>
      <protection locked="0"/>
    </xf>
    <xf numFmtId="167" fontId="2" fillId="14" borderId="0" xfId="0" applyNumberFormat="1" applyFont="1" applyFill="1" applyBorder="1" applyProtection="1"/>
    <xf numFmtId="2" fontId="2" fillId="14" borderId="0" xfId="0" applyNumberFormat="1" applyFont="1" applyFill="1" applyBorder="1" applyProtection="1">
      <protection locked="0"/>
    </xf>
    <xf numFmtId="2" fontId="2" fillId="14" borderId="0" xfId="0" applyNumberFormat="1" applyFont="1" applyFill="1" applyBorder="1" applyAlignment="1" applyProtection="1">
      <alignment horizontal="left" indent="3"/>
    </xf>
    <xf numFmtId="0" fontId="2" fillId="6" borderId="3" xfId="0" applyNumberFormat="1" applyFont="1" applyFill="1" applyBorder="1"/>
    <xf numFmtId="166" fontId="2" fillId="6" borderId="3" xfId="0" applyNumberFormat="1" applyFont="1" applyFill="1" applyBorder="1" applyAlignment="1">
      <alignment horizontal="right"/>
    </xf>
    <xf numFmtId="0" fontId="2" fillId="6" borderId="7" xfId="0" applyFont="1" applyFill="1" applyBorder="1" applyProtection="1"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166" fontId="2" fillId="6" borderId="7" xfId="0" applyNumberFormat="1" applyFont="1" applyFill="1" applyBorder="1" applyProtection="1">
      <protection locked="0"/>
    </xf>
    <xf numFmtId="166" fontId="2" fillId="6" borderId="7" xfId="0" applyNumberFormat="1" applyFont="1" applyFill="1" applyBorder="1" applyAlignment="1" applyProtection="1">
      <alignment horizontal="left" indent="4"/>
      <protection locked="0"/>
    </xf>
    <xf numFmtId="167" fontId="2" fillId="6" borderId="7" xfId="0" applyNumberFormat="1" applyFont="1" applyFill="1" applyBorder="1" applyProtection="1"/>
    <xf numFmtId="2" fontId="2" fillId="6" borderId="7" xfId="0" applyNumberFormat="1" applyFont="1" applyFill="1" applyBorder="1" applyProtection="1">
      <protection locked="0"/>
    </xf>
    <xf numFmtId="2" fontId="2" fillId="11" borderId="9" xfId="0" applyNumberFormat="1" applyFont="1" applyFill="1" applyBorder="1" applyAlignment="1">
      <alignment horizontal="left" indent="3"/>
    </xf>
    <xf numFmtId="166" fontId="2" fillId="10" borderId="3" xfId="0" applyNumberFormat="1" applyFont="1" applyFill="1" applyBorder="1" applyProtection="1">
      <protection locked="0"/>
    </xf>
    <xf numFmtId="0" fontId="2" fillId="4" borderId="12" xfId="0" applyFont="1" applyFill="1" applyBorder="1"/>
    <xf numFmtId="166" fontId="2" fillId="4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2" fillId="23" borderId="57" xfId="12" applyNumberFormat="1" applyFont="1" applyFill="1" applyBorder="1" applyProtection="1">
      <protection locked="0"/>
    </xf>
    <xf numFmtId="0" fontId="2" fillId="6" borderId="12" xfId="0" applyFont="1" applyFill="1" applyBorder="1"/>
    <xf numFmtId="166" fontId="2" fillId="6" borderId="12" xfId="0" applyNumberFormat="1" applyFont="1" applyFill="1" applyBorder="1"/>
    <xf numFmtId="166" fontId="2" fillId="6" borderId="12" xfId="0" applyNumberFormat="1" applyFont="1" applyFill="1" applyBorder="1" applyAlignment="1">
      <alignment horizontal="center"/>
    </xf>
    <xf numFmtId="167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left"/>
    </xf>
    <xf numFmtId="166" fontId="2" fillId="11" borderId="7" xfId="0" applyNumberFormat="1" applyFont="1" applyFill="1" applyBorder="1" applyAlignment="1">
      <alignment horizontal="right"/>
    </xf>
    <xf numFmtId="166" fontId="2" fillId="11" borderId="7" xfId="0" applyNumberFormat="1" applyFont="1" applyFill="1" applyBorder="1"/>
    <xf numFmtId="166" fontId="2" fillId="11" borderId="7" xfId="0" applyNumberFormat="1" applyFont="1" applyFill="1" applyBorder="1" applyAlignment="1">
      <alignment horizontal="center"/>
    </xf>
    <xf numFmtId="167" fontId="2" fillId="11" borderId="7" xfId="0" applyNumberFormat="1" applyFont="1" applyFill="1" applyBorder="1"/>
    <xf numFmtId="2" fontId="2" fillId="11" borderId="7" xfId="0" applyNumberFormat="1" applyFont="1" applyFill="1" applyBorder="1"/>
    <xf numFmtId="2" fontId="2" fillId="11" borderId="7" xfId="0" applyNumberFormat="1" applyFont="1" applyFill="1" applyBorder="1" applyAlignment="1">
      <alignment horizontal="center"/>
    </xf>
    <xf numFmtId="2" fontId="2" fillId="11" borderId="7" xfId="0" applyNumberFormat="1" applyFont="1" applyFill="1" applyBorder="1" applyAlignment="1">
      <alignment horizontal="left" indent="3"/>
    </xf>
    <xf numFmtId="2" fontId="2" fillId="11" borderId="10" xfId="0" applyNumberFormat="1" applyFont="1" applyFill="1" applyBorder="1" applyAlignment="1">
      <alignment horizontal="left" indent="3"/>
    </xf>
    <xf numFmtId="167" fontId="2" fillId="0" borderId="0" xfId="0" applyNumberFormat="1" applyFont="1"/>
    <xf numFmtId="167" fontId="6" fillId="0" borderId="0" xfId="0" applyNumberFormat="1" applyFont="1"/>
    <xf numFmtId="0" fontId="18" fillId="0" borderId="23" xfId="0" applyFont="1" applyBorder="1" applyAlignment="1">
      <alignment horizontal="right"/>
    </xf>
    <xf numFmtId="0" fontId="6" fillId="8" borderId="32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16" borderId="49" xfId="0" applyFont="1" applyFill="1" applyBorder="1" applyAlignment="1">
      <alignment horizontal="center" vertical="center" wrapText="1"/>
    </xf>
    <xf numFmtId="0" fontId="2" fillId="16" borderId="45" xfId="0" applyFont="1" applyFill="1" applyBorder="1" applyAlignment="1">
      <alignment horizontal="center" vertical="center" wrapText="1"/>
    </xf>
    <xf numFmtId="0" fontId="2" fillId="16" borderId="50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left" vertical="top" wrapText="1"/>
    </xf>
    <xf numFmtId="0" fontId="2" fillId="11" borderId="42" xfId="0" applyFont="1" applyFill="1" applyBorder="1" applyAlignment="1">
      <alignment horizontal="left" vertical="top" wrapText="1"/>
    </xf>
    <xf numFmtId="0" fontId="2" fillId="11" borderId="43" xfId="0" applyFont="1" applyFill="1" applyBorder="1" applyAlignment="1">
      <alignment horizontal="left" vertical="top" wrapText="1"/>
    </xf>
    <xf numFmtId="0" fontId="2" fillId="6" borderId="28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12" borderId="44" xfId="0" applyFont="1" applyFill="1" applyBorder="1" applyAlignment="1">
      <alignment horizontal="left" vertical="top" wrapText="1"/>
    </xf>
    <xf numFmtId="0" fontId="2" fillId="12" borderId="4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6" fillId="10" borderId="42" xfId="0" applyFont="1" applyFill="1" applyBorder="1" applyAlignment="1">
      <alignment horizontal="left" vertical="top" wrapText="1"/>
    </xf>
    <xf numFmtId="0" fontId="2" fillId="10" borderId="42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6" borderId="28" xfId="0" applyFont="1" applyFill="1" applyBorder="1" applyAlignment="1">
      <alignment horizontal="left" vertical="top" wrapText="1"/>
    </xf>
    <xf numFmtId="0" fontId="2" fillId="16" borderId="29" xfId="0" applyFont="1" applyFill="1" applyBorder="1" applyAlignment="1">
      <alignment horizontal="center" vertical="top" wrapText="1"/>
    </xf>
    <xf numFmtId="0" fontId="2" fillId="16" borderId="33" xfId="0" applyFont="1" applyFill="1" applyBorder="1" applyAlignment="1">
      <alignment horizontal="center" vertical="top" wrapText="1"/>
    </xf>
    <xf numFmtId="0" fontId="6" fillId="15" borderId="28" xfId="0" applyFont="1" applyFill="1" applyBorder="1" applyAlignment="1">
      <alignment horizontal="center" vertical="top" wrapText="1"/>
    </xf>
    <xf numFmtId="0" fontId="6" fillId="13" borderId="28" xfId="0" applyFont="1" applyFill="1" applyBorder="1" applyAlignment="1">
      <alignment horizontal="left" vertical="top" wrapText="1"/>
    </xf>
    <xf numFmtId="0" fontId="2" fillId="13" borderId="29" xfId="0" applyFont="1" applyFill="1" applyBorder="1" applyAlignment="1">
      <alignment horizontal="left" vertical="top" wrapText="1"/>
    </xf>
    <xf numFmtId="0" fontId="2" fillId="13" borderId="31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center" vertical="top" wrapText="1"/>
    </xf>
    <xf numFmtId="0" fontId="6" fillId="4" borderId="48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left" vertical="top" wrapText="1"/>
    </xf>
    <xf numFmtId="0" fontId="6" fillId="10" borderId="32" xfId="0" applyFont="1" applyFill="1" applyBorder="1" applyAlignment="1">
      <alignment horizontal="left" vertical="top" wrapText="1"/>
    </xf>
    <xf numFmtId="0" fontId="2" fillId="10" borderId="29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6" fillId="11" borderId="28" xfId="0" applyFont="1" applyFill="1" applyBorder="1" applyAlignment="1">
      <alignment horizontal="left" vertical="top" wrapText="1"/>
    </xf>
    <xf numFmtId="0" fontId="2" fillId="11" borderId="29" xfId="0" applyFont="1" applyFill="1" applyBorder="1" applyAlignment="1">
      <alignment horizontal="left" vertical="top" wrapText="1"/>
    </xf>
    <xf numFmtId="0" fontId="2" fillId="11" borderId="31" xfId="0" applyFont="1" applyFill="1" applyBorder="1" applyAlignment="1">
      <alignment horizontal="left" vertical="top" wrapText="1"/>
    </xf>
    <xf numFmtId="0" fontId="6" fillId="11" borderId="42" xfId="0" applyFont="1" applyFill="1" applyBorder="1" applyAlignment="1">
      <alignment horizontal="left" vertical="top" wrapText="1"/>
    </xf>
    <xf numFmtId="0" fontId="6" fillId="11" borderId="43" xfId="0" applyFont="1" applyFill="1" applyBorder="1" applyAlignment="1">
      <alignment horizontal="left" vertical="top" wrapText="1"/>
    </xf>
    <xf numFmtId="0" fontId="2" fillId="6" borderId="38" xfId="0" applyFont="1" applyFill="1" applyBorder="1" applyAlignment="1">
      <alignment horizontal="left" vertical="top" wrapText="1"/>
    </xf>
    <xf numFmtId="0" fontId="2" fillId="6" borderId="42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12" borderId="38" xfId="0" applyFont="1" applyFill="1" applyBorder="1" applyAlignment="1">
      <alignment horizontal="left" vertical="top" wrapText="1"/>
    </xf>
    <xf numFmtId="0" fontId="2" fillId="12" borderId="42" xfId="0" applyFont="1" applyFill="1" applyBorder="1" applyAlignment="1">
      <alignment horizontal="left" vertical="top" wrapText="1"/>
    </xf>
    <xf numFmtId="0" fontId="2" fillId="12" borderId="43" xfId="0" applyFont="1" applyFill="1" applyBorder="1" applyAlignment="1">
      <alignment horizontal="left" vertical="top" wrapText="1"/>
    </xf>
    <xf numFmtId="0" fontId="6" fillId="10" borderId="38" xfId="0" applyFont="1" applyFill="1" applyBorder="1" applyAlignment="1">
      <alignment horizontal="left" vertical="top" wrapText="1"/>
    </xf>
    <xf numFmtId="0" fontId="6" fillId="10" borderId="43" xfId="0" applyFont="1" applyFill="1" applyBorder="1" applyAlignment="1">
      <alignment horizontal="left" vertical="top" wrapText="1"/>
    </xf>
    <xf numFmtId="0" fontId="6" fillId="13" borderId="38" xfId="0" applyFont="1" applyFill="1" applyBorder="1" applyAlignment="1">
      <alignment horizontal="left" vertical="top" wrapText="1"/>
    </xf>
    <xf numFmtId="0" fontId="6" fillId="13" borderId="42" xfId="0" applyFont="1" applyFill="1" applyBorder="1" applyAlignment="1">
      <alignment horizontal="left" vertical="top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top" wrapText="1"/>
    </xf>
    <xf numFmtId="0" fontId="6" fillId="8" borderId="48" xfId="0" applyFont="1" applyFill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7" borderId="38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center"/>
    </xf>
    <xf numFmtId="0" fontId="6" fillId="16" borderId="33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vertical="center"/>
    </xf>
    <xf numFmtId="164" fontId="2" fillId="2" borderId="3" xfId="0" applyNumberFormat="1" applyFont="1" applyFill="1" applyBorder="1" applyProtection="1">
      <protection locked="0"/>
    </xf>
    <xf numFmtId="164" fontId="2" fillId="2" borderId="3" xfId="0" applyNumberFormat="1" applyFont="1" applyFill="1" applyBorder="1" applyAlignment="1" applyProtection="1">
      <alignment horizontal="left" indent="4"/>
      <protection locked="0"/>
    </xf>
    <xf numFmtId="165" fontId="2" fillId="2" borderId="3" xfId="0" applyNumberFormat="1" applyFont="1" applyFill="1" applyBorder="1" applyAlignment="1" applyProtection="1">
      <alignment horizontal="left" indent="4"/>
      <protection locked="0"/>
    </xf>
    <xf numFmtId="164" fontId="2" fillId="5" borderId="3" xfId="0" applyNumberFormat="1" applyFont="1" applyFill="1" applyBorder="1" applyProtection="1">
      <protection locked="0"/>
    </xf>
    <xf numFmtId="165" fontId="2" fillId="5" borderId="5" xfId="0" applyNumberFormat="1" applyFont="1" applyFill="1" applyBorder="1" applyAlignment="1" applyProtection="1">
      <alignment horizontal="left" indent="4"/>
      <protection locked="0"/>
    </xf>
    <xf numFmtId="165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4"/>
      <protection locked="0"/>
    </xf>
    <xf numFmtId="165" fontId="2" fillId="3" borderId="5" xfId="0" applyNumberFormat="1" applyFont="1" applyFill="1" applyBorder="1" applyAlignment="1" applyProtection="1">
      <alignment horizontal="left" indent="4"/>
      <protection locked="0"/>
    </xf>
    <xf numFmtId="165" fontId="2" fillId="3" borderId="3" xfId="0" applyNumberFormat="1" applyFont="1" applyFill="1" applyBorder="1" applyAlignment="1" applyProtection="1">
      <alignment horizontal="left" indent="4"/>
      <protection locked="0"/>
    </xf>
    <xf numFmtId="165" fontId="2" fillId="4" borderId="5" xfId="0" applyNumberFormat="1" applyFont="1" applyFill="1" applyBorder="1" applyAlignment="1" applyProtection="1">
      <alignment horizontal="left" indent="4"/>
      <protection locked="0"/>
    </xf>
    <xf numFmtId="165" fontId="2" fillId="4" borderId="3" xfId="0" applyNumberFormat="1" applyFont="1" applyFill="1" applyBorder="1" applyAlignment="1" applyProtection="1">
      <alignment horizontal="left" indent="4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left" indent="4"/>
      <protection locked="0"/>
    </xf>
    <xf numFmtId="0" fontId="2" fillId="14" borderId="0" xfId="0" applyFont="1" applyFill="1" applyBorder="1" applyAlignment="1">
      <alignment horizontal="center" vertical="center" wrapText="1"/>
    </xf>
    <xf numFmtId="2" fontId="2" fillId="14" borderId="0" xfId="0" applyNumberFormat="1" applyFont="1" applyFill="1" applyBorder="1" applyAlignment="1" applyProtection="1">
      <alignment horizontal="right"/>
      <protection locked="0"/>
    </xf>
    <xf numFmtId="2" fontId="2" fillId="8" borderId="7" xfId="0" applyNumberFormat="1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166" fontId="2" fillId="6" borderId="5" xfId="0" applyNumberFormat="1" applyFont="1" applyFill="1" applyBorder="1" applyProtection="1">
      <protection locked="0"/>
    </xf>
    <xf numFmtId="167" fontId="2" fillId="6" borderId="5" xfId="0" applyNumberFormat="1" applyFont="1" applyFill="1" applyBorder="1" applyProtection="1"/>
    <xf numFmtId="2" fontId="2" fillId="6" borderId="5" xfId="0" applyNumberFormat="1" applyFont="1" applyFill="1" applyBorder="1" applyProtection="1"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2" fontId="2" fillId="6" borderId="3" xfId="0" applyNumberFormat="1" applyFont="1" applyFill="1" applyBorder="1" applyAlignment="1" applyProtection="1">
      <alignment horizontal="center"/>
      <protection locked="0"/>
    </xf>
    <xf numFmtId="2" fontId="2" fillId="6" borderId="12" xfId="0" applyNumberFormat="1" applyFont="1" applyFill="1" applyBorder="1" applyProtection="1">
      <protection locked="0"/>
    </xf>
    <xf numFmtId="1" fontId="2" fillId="6" borderId="3" xfId="0" applyNumberFormat="1" applyFont="1" applyFill="1" applyBorder="1" applyAlignment="1" applyProtection="1">
      <alignment horizontal="left"/>
      <protection locked="0"/>
    </xf>
    <xf numFmtId="1" fontId="2" fillId="6" borderId="7" xfId="0" applyNumberFormat="1" applyFont="1" applyFill="1" applyBorder="1" applyAlignment="1" applyProtection="1">
      <alignment horizontal="left"/>
      <protection locked="0"/>
    </xf>
    <xf numFmtId="0" fontId="22" fillId="6" borderId="7" xfId="0" applyFont="1" applyFill="1" applyBorder="1" applyAlignment="1" applyProtection="1">
      <alignment horizontal="center"/>
      <protection locked="0"/>
    </xf>
    <xf numFmtId="0" fontId="6" fillId="10" borderId="3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/>
    </xf>
    <xf numFmtId="0" fontId="2" fillId="10" borderId="5" xfId="0" applyFont="1" applyFill="1" applyBorder="1" applyProtection="1">
      <protection locked="0"/>
    </xf>
    <xf numFmtId="0" fontId="2" fillId="10" borderId="5" xfId="0" applyFont="1" applyFill="1" applyBorder="1" applyAlignment="1" applyProtection="1">
      <alignment horizontal="center"/>
      <protection locked="0"/>
    </xf>
    <xf numFmtId="166" fontId="2" fillId="10" borderId="5" xfId="0" applyNumberFormat="1" applyFont="1" applyFill="1" applyBorder="1" applyProtection="1">
      <protection locked="0"/>
    </xf>
    <xf numFmtId="2" fontId="2" fillId="10" borderId="5" xfId="0" applyNumberFormat="1" applyFont="1" applyFill="1" applyBorder="1" applyProtection="1">
      <protection locked="0"/>
    </xf>
    <xf numFmtId="2" fontId="2" fillId="10" borderId="12" xfId="0" applyNumberFormat="1" applyFont="1" applyFill="1" applyBorder="1" applyProtection="1">
      <protection locked="0"/>
    </xf>
    <xf numFmtId="2" fontId="2" fillId="10" borderId="12" xfId="0" applyNumberFormat="1" applyFont="1" applyFill="1" applyBorder="1" applyAlignment="1" applyProtection="1">
      <alignment horizontal="left" indent="3"/>
    </xf>
    <xf numFmtId="0" fontId="6" fillId="10" borderId="42" xfId="0" applyFont="1" applyFill="1" applyBorder="1" applyAlignment="1">
      <alignment horizontal="center" vertical="center" wrapText="1"/>
    </xf>
    <xf numFmtId="0" fontId="2" fillId="10" borderId="3" xfId="0" applyFont="1" applyFill="1" applyBorder="1" applyProtection="1">
      <protection locked="0"/>
    </xf>
    <xf numFmtId="0" fontId="2" fillId="10" borderId="3" xfId="0" applyFont="1" applyFill="1" applyBorder="1" applyAlignment="1" applyProtection="1">
      <alignment horizontal="center"/>
      <protection locked="0"/>
    </xf>
    <xf numFmtId="2" fontId="2" fillId="10" borderId="3" xfId="0" applyNumberFormat="1" applyFont="1" applyFill="1" applyBorder="1" applyProtection="1">
      <protection locked="0"/>
    </xf>
    <xf numFmtId="167" fontId="2" fillId="10" borderId="3" xfId="0" applyNumberFormat="1" applyFont="1" applyFill="1" applyBorder="1" applyProtection="1"/>
    <xf numFmtId="2" fontId="2" fillId="10" borderId="3" xfId="0" applyNumberFormat="1" applyFont="1" applyFill="1" applyBorder="1" applyAlignment="1" applyProtection="1">
      <alignment horizontal="left" indent="3"/>
    </xf>
    <xf numFmtId="2" fontId="2" fillId="10" borderId="9" xfId="0" applyNumberFormat="1" applyFont="1" applyFill="1" applyBorder="1" applyAlignment="1" applyProtection="1">
      <alignment horizontal="left" indent="3"/>
    </xf>
    <xf numFmtId="0" fontId="6" fillId="10" borderId="43" xfId="0" applyFont="1" applyFill="1" applyBorder="1" applyAlignment="1">
      <alignment horizontal="center" vertical="center" wrapText="1"/>
    </xf>
    <xf numFmtId="0" fontId="2" fillId="10" borderId="7" xfId="0" applyFont="1" applyFill="1" applyBorder="1" applyProtection="1">
      <protection locked="0"/>
    </xf>
    <xf numFmtId="0" fontId="2" fillId="10" borderId="7" xfId="0" applyFont="1" applyFill="1" applyBorder="1" applyAlignment="1" applyProtection="1">
      <alignment horizontal="center"/>
      <protection locked="0"/>
    </xf>
    <xf numFmtId="166" fontId="2" fillId="10" borderId="7" xfId="0" applyNumberFormat="1" applyFont="1" applyFill="1" applyBorder="1" applyProtection="1">
      <protection locked="0"/>
    </xf>
    <xf numFmtId="2" fontId="2" fillId="10" borderId="7" xfId="0" applyNumberFormat="1" applyFont="1" applyFill="1" applyBorder="1" applyProtection="1">
      <protection locked="0"/>
    </xf>
    <xf numFmtId="167" fontId="2" fillId="10" borderId="7" xfId="0" applyNumberFormat="1" applyFont="1" applyFill="1" applyBorder="1" applyProtection="1"/>
    <xf numFmtId="2" fontId="2" fillId="10" borderId="7" xfId="0" applyNumberFormat="1" applyFont="1" applyFill="1" applyBorder="1" applyAlignment="1" applyProtection="1">
      <alignment horizontal="left" indent="3"/>
    </xf>
    <xf numFmtId="2" fontId="2" fillId="10" borderId="10" xfId="0" applyNumberFormat="1" applyFont="1" applyFill="1" applyBorder="1" applyAlignment="1" applyProtection="1">
      <alignment horizontal="left" indent="3"/>
    </xf>
    <xf numFmtId="0" fontId="2" fillId="10" borderId="71" xfId="0" applyFont="1" applyFill="1" applyBorder="1" applyAlignment="1">
      <alignment horizontal="center"/>
    </xf>
    <xf numFmtId="167" fontId="2" fillId="10" borderId="5" xfId="0" applyNumberFormat="1" applyFont="1" applyFill="1" applyBorder="1" applyProtection="1"/>
    <xf numFmtId="2" fontId="2" fillId="10" borderId="5" xfId="0" applyNumberFormat="1" applyFont="1" applyFill="1" applyBorder="1" applyAlignment="1" applyProtection="1">
      <alignment horizontal="left" indent="3"/>
    </xf>
    <xf numFmtId="2" fontId="2" fillId="10" borderId="25" xfId="0" applyNumberFormat="1" applyFont="1" applyFill="1" applyBorder="1" applyAlignment="1" applyProtection="1">
      <alignment horizontal="left" indent="3"/>
    </xf>
    <xf numFmtId="0" fontId="2" fillId="10" borderId="23" xfId="0" applyFont="1" applyFill="1" applyBorder="1" applyAlignment="1">
      <alignment horizontal="center"/>
    </xf>
    <xf numFmtId="165" fontId="2" fillId="2" borderId="7" xfId="0" applyNumberFormat="1" applyFont="1" applyFill="1" applyBorder="1" applyAlignment="1" applyProtection="1">
      <alignment horizontal="left" indent="4"/>
      <protection locked="0"/>
    </xf>
    <xf numFmtId="165" fontId="2" fillId="5" borderId="3" xfId="0" applyNumberFormat="1" applyFont="1" applyFill="1" applyBorder="1" applyAlignment="1" applyProtection="1">
      <alignment horizontal="left" indent="4"/>
      <protection locked="0"/>
    </xf>
    <xf numFmtId="165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left" indent="4"/>
      <protection locked="0"/>
    </xf>
    <xf numFmtId="165" fontId="2" fillId="3" borderId="7" xfId="0" applyNumberFormat="1" applyFont="1" applyFill="1" applyBorder="1" applyAlignment="1" applyProtection="1">
      <alignment horizontal="left" indent="4"/>
      <protection locked="0"/>
    </xf>
    <xf numFmtId="165" fontId="2" fillId="2" borderId="5" xfId="0" applyNumberFormat="1" applyFont="1" applyFill="1" applyBorder="1" applyAlignment="1" applyProtection="1">
      <alignment horizontal="left" indent="4"/>
      <protection locked="0"/>
    </xf>
    <xf numFmtId="165" fontId="2" fillId="16" borderId="3" xfId="0" applyNumberFormat="1" applyFont="1" applyFill="1" applyBorder="1" applyProtection="1">
      <protection locked="0"/>
    </xf>
    <xf numFmtId="165" fontId="2" fillId="16" borderId="3" xfId="0" applyNumberFormat="1" applyFont="1" applyFill="1" applyBorder="1" applyAlignment="1" applyProtection="1">
      <alignment horizontal="left" indent="4"/>
      <protection locked="0"/>
    </xf>
    <xf numFmtId="165" fontId="2" fillId="16" borderId="7" xfId="0" applyNumberFormat="1" applyFont="1" applyFill="1" applyBorder="1" applyProtection="1">
      <protection locked="0"/>
    </xf>
    <xf numFmtId="165" fontId="2" fillId="16" borderId="7" xfId="0" applyNumberFormat="1" applyFont="1" applyFill="1" applyBorder="1" applyAlignment="1" applyProtection="1">
      <alignment horizontal="left" indent="4"/>
      <protection locked="0"/>
    </xf>
    <xf numFmtId="165" fontId="2" fillId="3" borderId="12" xfId="0" applyNumberFormat="1" applyFont="1" applyFill="1" applyBorder="1" applyAlignment="1" applyProtection="1">
      <alignment horizontal="left" indent="4"/>
      <protection locked="0"/>
    </xf>
    <xf numFmtId="165" fontId="2" fillId="16" borderId="5" xfId="0" applyNumberFormat="1" applyFont="1" applyFill="1" applyBorder="1" applyProtection="1">
      <protection locked="0"/>
    </xf>
    <xf numFmtId="165" fontId="2" fillId="16" borderId="5" xfId="0" applyNumberFormat="1" applyFont="1" applyFill="1" applyBorder="1" applyAlignment="1" applyProtection="1">
      <alignment horizontal="left" indent="4"/>
      <protection locked="0"/>
    </xf>
    <xf numFmtId="2" fontId="2" fillId="16" borderId="4" xfId="0" applyNumberFormat="1" applyFont="1" applyFill="1" applyBorder="1" applyProtection="1">
      <protection locked="0"/>
    </xf>
    <xf numFmtId="165" fontId="2" fillId="10" borderId="3" xfId="0" applyNumberFormat="1" applyFont="1" applyFill="1" applyBorder="1" applyProtection="1">
      <protection locked="0"/>
    </xf>
    <xf numFmtId="165" fontId="2" fillId="10" borderId="3" xfId="0" applyNumberFormat="1" applyFont="1" applyFill="1" applyBorder="1" applyAlignment="1" applyProtection="1">
      <alignment horizontal="left" indent="4"/>
      <protection locked="0"/>
    </xf>
    <xf numFmtId="165" fontId="2" fillId="10" borderId="7" xfId="0" applyNumberFormat="1" applyFont="1" applyFill="1" applyBorder="1" applyProtection="1">
      <protection locked="0"/>
    </xf>
    <xf numFmtId="165" fontId="2" fillId="10" borderId="7" xfId="0" applyNumberFormat="1" applyFont="1" applyFill="1" applyBorder="1" applyAlignment="1" applyProtection="1">
      <alignment horizontal="left" indent="4"/>
      <protection locked="0"/>
    </xf>
    <xf numFmtId="165" fontId="2" fillId="10" borderId="5" xfId="0" applyNumberFormat="1" applyFont="1" applyFill="1" applyBorder="1" applyProtection="1">
      <protection locked="0"/>
    </xf>
    <xf numFmtId="165" fontId="2" fillId="10" borderId="5" xfId="0" applyNumberFormat="1" applyFont="1" applyFill="1" applyBorder="1" applyAlignment="1" applyProtection="1">
      <alignment horizontal="left" indent="4"/>
      <protection locked="0"/>
    </xf>
    <xf numFmtId="0" fontId="6" fillId="6" borderId="49" xfId="0" applyFont="1" applyFill="1" applyBorder="1" applyAlignment="1">
      <alignment horizontal="center" vertical="center" wrapText="1"/>
    </xf>
    <xf numFmtId="2" fontId="2" fillId="6" borderId="26" xfId="0" applyNumberFormat="1" applyFont="1" applyFill="1" applyBorder="1" applyAlignment="1" applyProtection="1">
      <alignment horizontal="left" indent="3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2" fillId="24" borderId="3" xfId="0" applyNumberFormat="1" applyFont="1" applyFill="1" applyBorder="1" applyAlignment="1">
      <alignment horizontal="center"/>
    </xf>
    <xf numFmtId="2" fontId="2" fillId="24" borderId="7" xfId="0" applyNumberFormat="1" applyFont="1" applyFill="1" applyBorder="1" applyAlignment="1">
      <alignment horizontal="center"/>
    </xf>
    <xf numFmtId="2" fontId="2" fillId="9" borderId="35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8" borderId="28" xfId="0" applyFont="1" applyFill="1" applyBorder="1"/>
    <xf numFmtId="2" fontId="2" fillId="8" borderId="5" xfId="0" applyNumberFormat="1" applyFont="1" applyFill="1" applyBorder="1" applyAlignment="1">
      <alignment horizontal="center"/>
    </xf>
    <xf numFmtId="2" fontId="2" fillId="8" borderId="13" xfId="0" applyNumberFormat="1" applyFont="1" applyFill="1" applyBorder="1" applyAlignment="1">
      <alignment horizontal="center"/>
    </xf>
    <xf numFmtId="0" fontId="2" fillId="8" borderId="29" xfId="0" applyFont="1" applyFill="1" applyBorder="1"/>
    <xf numFmtId="2" fontId="2" fillId="8" borderId="8" xfId="0" applyNumberFormat="1" applyFont="1" applyFill="1" applyBorder="1" applyAlignment="1">
      <alignment horizontal="center"/>
    </xf>
    <xf numFmtId="0" fontId="2" fillId="6" borderId="28" xfId="0" applyFont="1" applyFill="1" applyBorder="1"/>
    <xf numFmtId="2" fontId="2" fillId="6" borderId="13" xfId="0" applyNumberFormat="1" applyFont="1" applyFill="1" applyBorder="1" applyAlignment="1">
      <alignment horizontal="center"/>
    </xf>
    <xf numFmtId="0" fontId="2" fillId="6" borderId="29" xfId="0" applyFont="1" applyFill="1" applyBorder="1"/>
    <xf numFmtId="2" fontId="2" fillId="6" borderId="8" xfId="0" applyNumberFormat="1" applyFont="1" applyFill="1" applyBorder="1" applyAlignment="1">
      <alignment horizontal="center"/>
    </xf>
    <xf numFmtId="0" fontId="2" fillId="6" borderId="33" xfId="0" applyFont="1" applyFill="1" applyBorder="1"/>
    <xf numFmtId="2" fontId="2" fillId="6" borderId="1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165" fontId="2" fillId="6" borderId="5" xfId="0" applyNumberFormat="1" applyFont="1" applyFill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167" fontId="2" fillId="6" borderId="5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2" fontId="2" fillId="6" borderId="13" xfId="0" applyNumberFormat="1" applyFont="1" applyFill="1" applyBorder="1" applyAlignment="1">
      <alignment horizontal="left" indent="3"/>
    </xf>
    <xf numFmtId="164" fontId="2" fillId="6" borderId="3" xfId="0" applyNumberFormat="1" applyFont="1" applyFill="1" applyBorder="1" applyAlignment="1">
      <alignment horizontal="center"/>
    </xf>
    <xf numFmtId="2" fontId="2" fillId="6" borderId="15" xfId="0" applyNumberFormat="1" applyFont="1" applyFill="1" applyBorder="1" applyAlignment="1">
      <alignment horizontal="left" indent="3"/>
    </xf>
    <xf numFmtId="166" fontId="2" fillId="6" borderId="30" xfId="0" applyNumberFormat="1" applyFont="1" applyFill="1" applyBorder="1" applyAlignment="1">
      <alignment horizontal="center"/>
    </xf>
    <xf numFmtId="166" fontId="2" fillId="6" borderId="1" xfId="0" applyNumberFormat="1" applyFont="1" applyFill="1" applyBorder="1"/>
    <xf numFmtId="165" fontId="2" fillId="6" borderId="1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/>
    </xf>
    <xf numFmtId="167" fontId="2" fillId="6" borderId="1" xfId="0" applyNumberFormat="1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left" indent="3"/>
    </xf>
    <xf numFmtId="0" fontId="2" fillId="16" borderId="33" xfId="0" applyFont="1" applyFill="1" applyBorder="1" applyAlignment="1">
      <alignment horizontal="center" vertical="center" wrapText="1"/>
    </xf>
    <xf numFmtId="0" fontId="2" fillId="16" borderId="28" xfId="0" applyFont="1" applyFill="1" applyBorder="1"/>
    <xf numFmtId="2" fontId="2" fillId="16" borderId="5" xfId="0" applyNumberFormat="1" applyFont="1" applyFill="1" applyBorder="1" applyAlignment="1">
      <alignment horizontal="center"/>
    </xf>
    <xf numFmtId="2" fontId="2" fillId="16" borderId="13" xfId="0" applyNumberFormat="1" applyFont="1" applyFill="1" applyBorder="1" applyAlignment="1">
      <alignment horizontal="center"/>
    </xf>
    <xf numFmtId="0" fontId="2" fillId="16" borderId="42" xfId="0" applyFont="1" applyFill="1" applyBorder="1" applyAlignment="1">
      <alignment horizontal="center" vertical="center" wrapText="1"/>
    </xf>
    <xf numFmtId="0" fontId="2" fillId="16" borderId="29" xfId="0" applyFont="1" applyFill="1" applyBorder="1"/>
    <xf numFmtId="2" fontId="2" fillId="16" borderId="3" xfId="0" applyNumberFormat="1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center"/>
    </xf>
    <xf numFmtId="0" fontId="2" fillId="16" borderId="43" xfId="0" applyFont="1" applyFill="1" applyBorder="1" applyAlignment="1">
      <alignment horizontal="center" vertical="center" wrapText="1"/>
    </xf>
    <xf numFmtId="0" fontId="2" fillId="16" borderId="31" xfId="0" applyFont="1" applyFill="1" applyBorder="1"/>
    <xf numFmtId="2" fontId="2" fillId="16" borderId="11" xfId="0" applyNumberFormat="1" applyFont="1" applyFill="1" applyBorder="1" applyAlignment="1">
      <alignment horizontal="center"/>
    </xf>
    <xf numFmtId="165" fontId="2" fillId="16" borderId="5" xfId="0" applyNumberFormat="1" applyFont="1" applyFill="1" applyBorder="1" applyAlignment="1">
      <alignment horizontal="center"/>
    </xf>
    <xf numFmtId="166" fontId="2" fillId="16" borderId="5" xfId="0" applyNumberFormat="1" applyFont="1" applyFill="1" applyBorder="1" applyAlignment="1">
      <alignment horizontal="center"/>
    </xf>
    <xf numFmtId="167" fontId="2" fillId="16" borderId="5" xfId="0" applyNumberFormat="1" applyFont="1" applyFill="1" applyBorder="1" applyAlignment="1">
      <alignment horizontal="center"/>
    </xf>
    <xf numFmtId="164" fontId="2" fillId="16" borderId="5" xfId="0" applyNumberFormat="1" applyFont="1" applyFill="1" applyBorder="1" applyAlignment="1">
      <alignment horizontal="center"/>
    </xf>
    <xf numFmtId="2" fontId="2" fillId="16" borderId="13" xfId="0" applyNumberFormat="1" applyFont="1" applyFill="1" applyBorder="1" applyAlignment="1">
      <alignment horizontal="left" indent="3"/>
    </xf>
    <xf numFmtId="165" fontId="2" fillId="16" borderId="3" xfId="0" applyNumberFormat="1" applyFont="1" applyFill="1" applyBorder="1" applyAlignment="1">
      <alignment horizontal="center"/>
    </xf>
    <xf numFmtId="166" fontId="2" fillId="16" borderId="3" xfId="0" applyNumberFormat="1" applyFont="1" applyFill="1" applyBorder="1" applyAlignment="1">
      <alignment horizontal="center"/>
    </xf>
    <xf numFmtId="167" fontId="2" fillId="16" borderId="3" xfId="0" applyNumberFormat="1" applyFont="1" applyFill="1" applyBorder="1" applyAlignment="1">
      <alignment horizontal="center"/>
    </xf>
    <xf numFmtId="164" fontId="2" fillId="16" borderId="12" xfId="0" applyNumberFormat="1" applyFont="1" applyFill="1" applyBorder="1" applyAlignment="1">
      <alignment horizontal="center"/>
    </xf>
    <xf numFmtId="2" fontId="2" fillId="16" borderId="15" xfId="0" applyNumberFormat="1" applyFont="1" applyFill="1" applyBorder="1" applyAlignment="1">
      <alignment horizontal="left" indent="3"/>
    </xf>
    <xf numFmtId="166" fontId="2" fillId="16" borderId="7" xfId="0" applyNumberFormat="1" applyFont="1" applyFill="1" applyBorder="1"/>
    <xf numFmtId="166" fontId="2" fillId="16" borderId="7" xfId="0" applyNumberFormat="1" applyFont="1" applyFill="1" applyBorder="1" applyAlignment="1">
      <alignment horizontal="center"/>
    </xf>
    <xf numFmtId="2" fontId="2" fillId="16" borderId="16" xfId="0" applyNumberFormat="1" applyFont="1" applyFill="1" applyBorder="1" applyAlignment="1">
      <alignment horizontal="left" indent="3"/>
    </xf>
    <xf numFmtId="0" fontId="2" fillId="15" borderId="38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/>
    </xf>
    <xf numFmtId="0" fontId="2" fillId="15" borderId="28" xfId="0" applyFont="1" applyFill="1" applyBorder="1"/>
    <xf numFmtId="2" fontId="2" fillId="15" borderId="5" xfId="0" applyNumberFormat="1" applyFont="1" applyFill="1" applyBorder="1" applyAlignment="1">
      <alignment horizontal="center"/>
    </xf>
    <xf numFmtId="2" fontId="2" fillId="15" borderId="35" xfId="0" applyNumberFormat="1" applyFont="1" applyFill="1" applyBorder="1" applyAlignment="1">
      <alignment horizontal="center"/>
    </xf>
    <xf numFmtId="2" fontId="2" fillId="15" borderId="13" xfId="0" applyNumberFormat="1" applyFont="1" applyFill="1" applyBorder="1" applyAlignment="1">
      <alignment horizontal="center"/>
    </xf>
    <xf numFmtId="0" fontId="2" fillId="15" borderId="4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/>
    </xf>
    <xf numFmtId="0" fontId="2" fillId="15" borderId="29" xfId="0" applyFont="1" applyFill="1" applyBorder="1"/>
    <xf numFmtId="2" fontId="2" fillId="15" borderId="3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 vertical="top"/>
    </xf>
    <xf numFmtId="0" fontId="2" fillId="15" borderId="43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/>
    </xf>
    <xf numFmtId="0" fontId="2" fillId="15" borderId="31" xfId="0" applyFont="1" applyFill="1" applyBorder="1"/>
    <xf numFmtId="2" fontId="2" fillId="15" borderId="11" xfId="0" applyNumberFormat="1" applyFont="1" applyFill="1" applyBorder="1" applyAlignment="1">
      <alignment horizontal="center"/>
    </xf>
    <xf numFmtId="166" fontId="2" fillId="15" borderId="5" xfId="0" applyNumberFormat="1" applyFont="1" applyFill="1" applyBorder="1" applyAlignment="1">
      <alignment horizontal="center"/>
    </xf>
    <xf numFmtId="167" fontId="2" fillId="15" borderId="5" xfId="0" applyNumberFormat="1" applyFont="1" applyFill="1" applyBorder="1" applyAlignment="1">
      <alignment horizontal="center"/>
    </xf>
    <xf numFmtId="164" fontId="2" fillId="15" borderId="5" xfId="0" applyNumberFormat="1" applyFont="1" applyFill="1" applyBorder="1" applyAlignment="1">
      <alignment horizontal="center"/>
    </xf>
    <xf numFmtId="2" fontId="2" fillId="15" borderId="13" xfId="0" applyNumberFormat="1" applyFont="1" applyFill="1" applyBorder="1" applyAlignment="1">
      <alignment horizontal="left" indent="3"/>
    </xf>
    <xf numFmtId="166" fontId="2" fillId="15" borderId="3" xfId="0" applyNumberFormat="1" applyFont="1" applyFill="1" applyBorder="1" applyAlignment="1">
      <alignment horizontal="center"/>
    </xf>
    <xf numFmtId="167" fontId="2" fillId="15" borderId="3" xfId="0" applyNumberFormat="1" applyFont="1" applyFill="1" applyBorder="1" applyAlignment="1">
      <alignment horizontal="center"/>
    </xf>
    <xf numFmtId="164" fontId="2" fillId="15" borderId="3" xfId="0" applyNumberFormat="1" applyFont="1" applyFill="1" applyBorder="1" applyAlignment="1">
      <alignment horizontal="center"/>
    </xf>
    <xf numFmtId="2" fontId="2" fillId="15" borderId="15" xfId="0" applyNumberFormat="1" applyFont="1" applyFill="1" applyBorder="1" applyAlignment="1">
      <alignment horizontal="left" indent="3"/>
    </xf>
    <xf numFmtId="166" fontId="2" fillId="15" borderId="7" xfId="0" applyNumberFormat="1" applyFont="1" applyFill="1" applyBorder="1" applyAlignment="1">
      <alignment horizontal="center"/>
    </xf>
    <xf numFmtId="2" fontId="2" fillId="15" borderId="16" xfId="0" applyNumberFormat="1" applyFont="1" applyFill="1" applyBorder="1" applyAlignment="1">
      <alignment horizontal="left" indent="3"/>
    </xf>
    <xf numFmtId="2" fontId="2" fillId="8" borderId="12" xfId="0" applyNumberFormat="1" applyFont="1" applyFill="1" applyBorder="1" applyAlignment="1">
      <alignment horizontal="center"/>
    </xf>
    <xf numFmtId="0" fontId="2" fillId="8" borderId="31" xfId="0" applyFont="1" applyFill="1" applyBorder="1"/>
    <xf numFmtId="165" fontId="2" fillId="8" borderId="7" xfId="0" applyNumberFormat="1" applyFont="1" applyFill="1" applyBorder="1" applyAlignment="1">
      <alignment horizontal="center"/>
    </xf>
    <xf numFmtId="2" fontId="2" fillId="8" borderId="11" xfId="0" applyNumberFormat="1" applyFont="1" applyFill="1" applyBorder="1" applyAlignment="1">
      <alignment horizontal="center"/>
    </xf>
    <xf numFmtId="166" fontId="2" fillId="8" borderId="5" xfId="0" applyNumberFormat="1" applyFont="1" applyFill="1" applyBorder="1" applyAlignment="1">
      <alignment horizontal="center"/>
    </xf>
    <xf numFmtId="167" fontId="2" fillId="8" borderId="5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2" fontId="2" fillId="8" borderId="13" xfId="0" applyNumberFormat="1" applyFont="1" applyFill="1" applyBorder="1" applyAlignment="1">
      <alignment horizontal="left" indent="3"/>
    </xf>
    <xf numFmtId="167" fontId="2" fillId="8" borderId="3" xfId="0" applyNumberFormat="1" applyFont="1" applyFill="1" applyBorder="1" applyAlignment="1">
      <alignment horizontal="center"/>
    </xf>
    <xf numFmtId="164" fontId="2" fillId="8" borderId="1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left" indent="3"/>
    </xf>
    <xf numFmtId="167" fontId="2" fillId="8" borderId="7" xfId="0" applyNumberFormat="1" applyFont="1" applyFill="1" applyBorder="1" applyAlignment="1">
      <alignment horizontal="center"/>
    </xf>
    <xf numFmtId="2" fontId="2" fillId="8" borderId="16" xfId="0" applyNumberFormat="1" applyFont="1" applyFill="1" applyBorder="1" applyAlignment="1">
      <alignment horizontal="left" indent="3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Protection="1">
      <protection locked="0"/>
    </xf>
    <xf numFmtId="0" fontId="2" fillId="3" borderId="35" xfId="0" applyFont="1" applyFill="1" applyBorder="1" applyProtection="1">
      <protection locked="0"/>
    </xf>
    <xf numFmtId="166" fontId="2" fillId="3" borderId="20" xfId="0" applyNumberFormat="1" applyFont="1" applyFill="1" applyBorder="1" applyProtection="1">
      <protection locked="0"/>
    </xf>
    <xf numFmtId="166" fontId="2" fillId="3" borderId="20" xfId="0" applyNumberFormat="1" applyFont="1" applyFill="1" applyBorder="1" applyAlignment="1" applyProtection="1">
      <alignment horizontal="left" indent="4"/>
      <protection locked="0"/>
    </xf>
    <xf numFmtId="0" fontId="2" fillId="10" borderId="32" xfId="0" applyFont="1" applyFill="1" applyBorder="1" applyAlignment="1">
      <alignment horizontal="center" vertical="center" wrapText="1"/>
    </xf>
    <xf numFmtId="166" fontId="2" fillId="16" borderId="35" xfId="0" applyNumberFormat="1" applyFont="1" applyFill="1" applyBorder="1" applyProtection="1">
      <protection locked="0"/>
    </xf>
    <xf numFmtId="166" fontId="2" fillId="16" borderId="35" xfId="0" applyNumberFormat="1" applyFont="1" applyFill="1" applyBorder="1" applyAlignment="1" applyProtection="1">
      <alignment horizontal="left" indent="4"/>
      <protection locked="0"/>
    </xf>
    <xf numFmtId="166" fontId="2" fillId="16" borderId="12" xfId="0" applyNumberFormat="1" applyFont="1" applyFill="1" applyBorder="1" applyAlignment="1" applyProtection="1">
      <alignment horizontal="left" indent="4"/>
      <protection locked="0"/>
    </xf>
    <xf numFmtId="0" fontId="21" fillId="6" borderId="5" xfId="5" applyFont="1" applyFill="1" applyBorder="1" applyAlignment="1" applyProtection="1">
      <alignment vertical="center" wrapText="1"/>
      <protection locked="0"/>
    </xf>
    <xf numFmtId="0" fontId="21" fillId="6" borderId="5" xfId="5" applyFont="1" applyFill="1" applyBorder="1" applyAlignment="1" applyProtection="1">
      <alignment horizontal="center" vertical="center" wrapText="1"/>
      <protection locked="0"/>
    </xf>
    <xf numFmtId="0" fontId="21" fillId="6" borderId="5" xfId="5" applyFont="1" applyFill="1" applyBorder="1" applyAlignment="1" applyProtection="1">
      <alignment horizontal="center" vertical="center"/>
      <protection locked="0"/>
    </xf>
    <xf numFmtId="4" fontId="21" fillId="6" borderId="5" xfId="0" applyNumberFormat="1" applyFont="1" applyFill="1" applyBorder="1" applyAlignment="1" applyProtection="1">
      <alignment vertical="top" wrapText="1"/>
      <protection locked="0"/>
    </xf>
    <xf numFmtId="4" fontId="21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5" applyFont="1" applyFill="1" applyBorder="1" applyAlignment="1" applyProtection="1">
      <alignment vertical="center" wrapText="1"/>
      <protection locked="0"/>
    </xf>
    <xf numFmtId="0" fontId="21" fillId="6" borderId="3" xfId="5" applyFont="1" applyFill="1" applyBorder="1" applyAlignment="1" applyProtection="1">
      <alignment horizontal="center" vertical="center" wrapText="1"/>
      <protection locked="0"/>
    </xf>
    <xf numFmtId="0" fontId="21" fillId="6" borderId="3" xfId="5" applyFont="1" applyFill="1" applyBorder="1" applyAlignment="1" applyProtection="1">
      <alignment horizontal="center" vertical="center"/>
      <protection locked="0"/>
    </xf>
    <xf numFmtId="4" fontId="21" fillId="6" borderId="3" xfId="0" applyNumberFormat="1" applyFont="1" applyFill="1" applyBorder="1" applyAlignment="1" applyProtection="1">
      <alignment vertical="top" wrapText="1"/>
      <protection locked="0"/>
    </xf>
    <xf numFmtId="4" fontId="21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vertical="top" wrapText="1"/>
      <protection locked="0"/>
    </xf>
    <xf numFmtId="4" fontId="21" fillId="6" borderId="3" xfId="0" applyNumberFormat="1" applyFont="1" applyFill="1" applyBorder="1" applyAlignment="1" applyProtection="1">
      <alignment horizontal="right" vertical="top" wrapText="1"/>
      <protection locked="0"/>
    </xf>
    <xf numFmtId="0" fontId="21" fillId="6" borderId="3" xfId="0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vertical="center" wrapText="1"/>
      <protection locked="0"/>
    </xf>
    <xf numFmtId="0" fontId="21" fillId="6" borderId="7" xfId="5" applyFont="1" applyFill="1" applyBorder="1" applyAlignment="1" applyProtection="1">
      <alignment horizontal="center" vertical="center" wrapText="1"/>
      <protection locked="0"/>
    </xf>
    <xf numFmtId="0" fontId="21" fillId="6" borderId="7" xfId="5" applyFont="1" applyFill="1" applyBorder="1" applyAlignment="1" applyProtection="1">
      <alignment horizontal="center" vertical="center"/>
      <protection locked="0"/>
    </xf>
    <xf numFmtId="4" fontId="21" fillId="6" borderId="7" xfId="0" applyNumberFormat="1" applyFont="1" applyFill="1" applyBorder="1" applyAlignment="1" applyProtection="1">
      <alignment vertical="top" wrapText="1"/>
      <protection locked="0"/>
    </xf>
    <xf numFmtId="4" fontId="21" fillId="6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5" xfId="0" applyFont="1" applyFill="1" applyBorder="1" applyAlignment="1" applyProtection="1">
      <alignment vertical="center" wrapText="1"/>
      <protection locked="0"/>
    </xf>
    <xf numFmtId="0" fontId="21" fillId="16" borderId="5" xfId="5" applyFont="1" applyFill="1" applyBorder="1" applyAlignment="1" applyProtection="1">
      <alignment horizontal="center" vertical="center" wrapText="1"/>
      <protection locked="0"/>
    </xf>
    <xf numFmtId="0" fontId="21" fillId="16" borderId="5" xfId="5" applyFont="1" applyFill="1" applyBorder="1" applyAlignment="1" applyProtection="1">
      <alignment horizontal="center" vertical="center"/>
      <protection locked="0"/>
    </xf>
    <xf numFmtId="4" fontId="21" fillId="16" borderId="5" xfId="0" applyNumberFormat="1" applyFont="1" applyFill="1" applyBorder="1" applyAlignment="1" applyProtection="1">
      <alignment vertical="top" wrapText="1"/>
      <protection locked="0"/>
    </xf>
    <xf numFmtId="4" fontId="21" fillId="1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3" xfId="0" applyFont="1" applyFill="1" applyBorder="1" applyAlignment="1" applyProtection="1">
      <alignment vertical="center" wrapText="1"/>
      <protection locked="0"/>
    </xf>
    <xf numFmtId="0" fontId="21" fillId="16" borderId="3" xfId="5" applyFont="1" applyFill="1" applyBorder="1" applyAlignment="1" applyProtection="1">
      <alignment horizontal="center" vertical="center" wrapText="1"/>
      <protection locked="0"/>
    </xf>
    <xf numFmtId="0" fontId="21" fillId="16" borderId="3" xfId="5" applyFont="1" applyFill="1" applyBorder="1" applyAlignment="1" applyProtection="1">
      <alignment horizontal="center" vertical="center"/>
      <protection locked="0"/>
    </xf>
    <xf numFmtId="4" fontId="21" fillId="16" borderId="3" xfId="0" applyNumberFormat="1" applyFont="1" applyFill="1" applyBorder="1" applyAlignment="1" applyProtection="1">
      <alignment vertical="top" wrapText="1"/>
      <protection locked="0"/>
    </xf>
    <xf numFmtId="4" fontId="21" fillId="1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3" xfId="0" applyFont="1" applyFill="1" applyBorder="1" applyAlignment="1" applyProtection="1">
      <alignment wrapText="1"/>
      <protection locked="0"/>
    </xf>
    <xf numFmtId="0" fontId="21" fillId="16" borderId="3" xfId="0" applyFont="1" applyFill="1" applyBorder="1" applyAlignment="1" applyProtection="1">
      <alignment horizontal="center" vertical="top" wrapText="1"/>
      <protection locked="0"/>
    </xf>
    <xf numFmtId="0" fontId="21" fillId="16" borderId="1" xfId="0" applyFont="1" applyFill="1" applyBorder="1" applyAlignment="1" applyProtection="1">
      <alignment vertical="center" wrapText="1"/>
      <protection locked="0"/>
    </xf>
    <xf numFmtId="0" fontId="21" fillId="16" borderId="1" xfId="5" applyFont="1" applyFill="1" applyBorder="1" applyAlignment="1" applyProtection="1">
      <alignment horizontal="center" vertical="center" wrapText="1"/>
      <protection locked="0"/>
    </xf>
    <xf numFmtId="0" fontId="21" fillId="16" borderId="1" xfId="5" applyFont="1" applyFill="1" applyBorder="1" applyAlignment="1" applyProtection="1">
      <alignment horizontal="center" vertical="center"/>
      <protection locked="0"/>
    </xf>
    <xf numFmtId="4" fontId="21" fillId="16" borderId="1" xfId="0" applyNumberFormat="1" applyFont="1" applyFill="1" applyBorder="1" applyAlignment="1" applyProtection="1">
      <alignment vertical="top" wrapText="1"/>
      <protection locked="0"/>
    </xf>
    <xf numFmtId="4" fontId="21" fillId="16" borderId="1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5" xfId="0" applyFont="1" applyFill="1" applyBorder="1" applyAlignment="1" applyProtection="1">
      <alignment vertical="center" wrapText="1"/>
      <protection locked="0"/>
    </xf>
    <xf numFmtId="0" fontId="21" fillId="10" borderId="5" xfId="5" applyFont="1" applyFill="1" applyBorder="1" applyAlignment="1" applyProtection="1">
      <alignment horizontal="center" vertical="center" wrapText="1"/>
      <protection locked="0"/>
    </xf>
    <xf numFmtId="4" fontId="21" fillId="10" borderId="5" xfId="5" applyNumberFormat="1" applyFont="1" applyFill="1" applyBorder="1" applyAlignment="1" applyProtection="1">
      <alignment horizontal="center" vertical="center"/>
      <protection locked="0"/>
    </xf>
    <xf numFmtId="4" fontId="21" fillId="10" borderId="5" xfId="0" applyNumberFormat="1" applyFont="1" applyFill="1" applyBorder="1" applyAlignment="1" applyProtection="1">
      <alignment vertical="top" wrapText="1"/>
      <protection locked="0"/>
    </xf>
    <xf numFmtId="4" fontId="21" fillId="10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3" xfId="0" applyFont="1" applyFill="1" applyBorder="1" applyAlignment="1" applyProtection="1">
      <alignment vertical="center" wrapText="1"/>
      <protection locked="0"/>
    </xf>
    <xf numFmtId="0" fontId="21" fillId="10" borderId="3" xfId="5" applyFont="1" applyFill="1" applyBorder="1" applyAlignment="1" applyProtection="1">
      <alignment horizontal="center" vertical="center" wrapText="1"/>
      <protection locked="0"/>
    </xf>
    <xf numFmtId="0" fontId="21" fillId="10" borderId="3" xfId="5" applyFont="1" applyFill="1" applyBorder="1" applyAlignment="1" applyProtection="1">
      <alignment horizontal="center" vertical="center"/>
      <protection locked="0"/>
    </xf>
    <xf numFmtId="4" fontId="21" fillId="10" borderId="3" xfId="0" applyNumberFormat="1" applyFont="1" applyFill="1" applyBorder="1" applyAlignment="1" applyProtection="1">
      <alignment vertical="top" wrapText="1"/>
      <protection locked="0"/>
    </xf>
    <xf numFmtId="4" fontId="21" fillId="10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3" xfId="0" applyFont="1" applyFill="1" applyBorder="1" applyProtection="1">
      <protection locked="0"/>
    </xf>
    <xf numFmtId="0" fontId="21" fillId="10" borderId="3" xfId="0" applyFont="1" applyFill="1" applyBorder="1" applyAlignment="1" applyProtection="1">
      <alignment vertical="top" wrapText="1"/>
      <protection locked="0"/>
    </xf>
    <xf numFmtId="4" fontId="21" fillId="10" borderId="3" xfId="5" applyNumberFormat="1" applyFont="1" applyFill="1" applyBorder="1" applyAlignment="1" applyProtection="1">
      <alignment horizontal="center" vertical="center"/>
      <protection locked="0"/>
    </xf>
    <xf numFmtId="0" fontId="21" fillId="10" borderId="7" xfId="0" applyFont="1" applyFill="1" applyBorder="1" applyAlignment="1" applyProtection="1">
      <alignment vertical="center" wrapText="1"/>
      <protection locked="0"/>
    </xf>
    <xf numFmtId="0" fontId="21" fillId="10" borderId="7" xfId="5" applyFont="1" applyFill="1" applyBorder="1" applyAlignment="1" applyProtection="1">
      <alignment horizontal="center" vertical="center" wrapText="1"/>
      <protection locked="0"/>
    </xf>
    <xf numFmtId="0" fontId="21" fillId="10" borderId="7" xfId="5" applyFont="1" applyFill="1" applyBorder="1" applyAlignment="1" applyProtection="1">
      <alignment horizontal="center" vertical="center"/>
      <protection locked="0"/>
    </xf>
    <xf numFmtId="4" fontId="21" fillId="10" borderId="7" xfId="0" applyNumberFormat="1" applyFont="1" applyFill="1" applyBorder="1" applyAlignment="1" applyProtection="1">
      <alignment vertical="top" wrapText="1"/>
      <protection locked="0"/>
    </xf>
    <xf numFmtId="4" fontId="21" fillId="10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12" xfId="0" applyFont="1" applyFill="1" applyBorder="1" applyAlignment="1" applyProtection="1">
      <alignment vertical="center" wrapText="1"/>
      <protection locked="0"/>
    </xf>
    <xf numFmtId="0" fontId="21" fillId="8" borderId="12" xfId="0" applyFont="1" applyFill="1" applyBorder="1" applyAlignment="1" applyProtection="1">
      <alignment horizontal="center" vertical="top" wrapText="1"/>
      <protection locked="0"/>
    </xf>
    <xf numFmtId="4" fontId="21" fillId="8" borderId="12" xfId="5" applyNumberFormat="1" applyFont="1" applyFill="1" applyBorder="1" applyAlignment="1" applyProtection="1">
      <alignment horizontal="center" vertical="center"/>
      <protection locked="0"/>
    </xf>
    <xf numFmtId="4" fontId="21" fillId="8" borderId="12" xfId="0" applyNumberFormat="1" applyFont="1" applyFill="1" applyBorder="1" applyAlignment="1" applyProtection="1">
      <alignment vertical="top" wrapText="1"/>
      <protection locked="0"/>
    </xf>
    <xf numFmtId="4" fontId="21" fillId="8" borderId="12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0" applyFont="1" applyFill="1" applyBorder="1" applyAlignment="1" applyProtection="1">
      <alignment vertical="top" wrapText="1"/>
      <protection locked="0"/>
    </xf>
    <xf numFmtId="0" fontId="21" fillId="8" borderId="3" xfId="0" applyFont="1" applyFill="1" applyBorder="1" applyAlignment="1" applyProtection="1">
      <alignment horizontal="center" vertical="top" wrapText="1"/>
      <protection locked="0"/>
    </xf>
    <xf numFmtId="4" fontId="21" fillId="8" borderId="3" xfId="5" applyNumberFormat="1" applyFont="1" applyFill="1" applyBorder="1" applyAlignment="1" applyProtection="1">
      <alignment horizontal="center" vertical="center"/>
      <protection locked="0"/>
    </xf>
    <xf numFmtId="4" fontId="21" fillId="8" borderId="3" xfId="0" applyNumberFormat="1" applyFont="1" applyFill="1" applyBorder="1" applyAlignment="1" applyProtection="1">
      <alignment vertical="top" wrapText="1"/>
      <protection locked="0"/>
    </xf>
    <xf numFmtId="2" fontId="2" fillId="8" borderId="3" xfId="0" applyNumberFormat="1" applyFont="1" applyFill="1" applyBorder="1" applyProtection="1">
      <protection locked="0"/>
    </xf>
    <xf numFmtId="0" fontId="21" fillId="8" borderId="3" xfId="0" applyFont="1" applyFill="1" applyBorder="1" applyAlignment="1" applyProtection="1">
      <alignment vertical="center" wrapText="1"/>
      <protection locked="0"/>
    </xf>
    <xf numFmtId="4" fontId="21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5" applyFont="1" applyFill="1" applyBorder="1" applyAlignment="1" applyProtection="1">
      <alignment horizontal="center" vertical="center" wrapText="1"/>
      <protection locked="0"/>
    </xf>
    <xf numFmtId="4" fontId="21" fillId="8" borderId="3" xfId="0" applyNumberFormat="1" applyFont="1" applyFill="1" applyBorder="1" applyAlignment="1" applyProtection="1">
      <alignment horizontal="right" vertical="top" wrapText="1"/>
      <protection locked="0"/>
    </xf>
    <xf numFmtId="0" fontId="21" fillId="8" borderId="3" xfId="5" applyFont="1" applyFill="1" applyBorder="1" applyAlignment="1" applyProtection="1">
      <alignment horizontal="center" vertical="center"/>
      <protection locked="0"/>
    </xf>
    <xf numFmtId="0" fontId="21" fillId="8" borderId="7" xfId="0" applyFont="1" applyFill="1" applyBorder="1" applyAlignment="1" applyProtection="1">
      <alignment vertical="center" wrapText="1"/>
      <protection locked="0"/>
    </xf>
    <xf numFmtId="0" fontId="21" fillId="8" borderId="7" xfId="5" applyFont="1" applyFill="1" applyBorder="1" applyAlignment="1" applyProtection="1">
      <alignment horizontal="center" vertical="center" wrapText="1"/>
      <protection locked="0"/>
    </xf>
    <xf numFmtId="4" fontId="21" fillId="8" borderId="7" xfId="5" applyNumberFormat="1" applyFont="1" applyFill="1" applyBorder="1" applyAlignment="1" applyProtection="1">
      <alignment horizontal="center" vertical="center"/>
      <protection locked="0"/>
    </xf>
    <xf numFmtId="4" fontId="21" fillId="8" borderId="7" xfId="0" applyNumberFormat="1" applyFont="1" applyFill="1" applyBorder="1" applyAlignment="1" applyProtection="1">
      <alignment vertical="top" wrapText="1"/>
      <protection locked="0"/>
    </xf>
    <xf numFmtId="4" fontId="21" fillId="8" borderId="7" xfId="5" applyNumberFormat="1" applyFont="1" applyFill="1" applyBorder="1" applyAlignment="1" applyProtection="1">
      <alignment horizontal="right" vertical="center" wrapText="1"/>
      <protection locked="0"/>
    </xf>
    <xf numFmtId="165" fontId="2" fillId="2" borderId="3" xfId="0" applyNumberFormat="1" applyFont="1" applyFill="1" applyBorder="1" applyAlignment="1">
      <alignment horizontal="left" indent="4"/>
    </xf>
    <xf numFmtId="164" fontId="2" fillId="2" borderId="7" xfId="0" applyNumberFormat="1" applyFont="1" applyFill="1" applyBorder="1"/>
    <xf numFmtId="164" fontId="2" fillId="2" borderId="7" xfId="0" applyNumberFormat="1" applyFont="1" applyFill="1" applyBorder="1" applyAlignment="1">
      <alignment horizontal="left" indent="4"/>
    </xf>
    <xf numFmtId="169" fontId="2" fillId="2" borderId="7" xfId="0" applyNumberFormat="1" applyFont="1" applyFill="1" applyBorder="1"/>
    <xf numFmtId="2" fontId="2" fillId="5" borderId="5" xfId="0" applyNumberFormat="1" applyFont="1" applyFill="1" applyBorder="1"/>
    <xf numFmtId="168" fontId="2" fillId="5" borderId="5" xfId="1" applyNumberFormat="1" applyFont="1" applyFill="1" applyBorder="1" applyAlignment="1">
      <alignment horizontal="right" vertical="distributed"/>
    </xf>
    <xf numFmtId="2" fontId="2" fillId="5" borderId="5" xfId="0" applyNumberFormat="1" applyFont="1" applyFill="1" applyBorder="1" applyAlignment="1">
      <alignment horizontal="right"/>
    </xf>
    <xf numFmtId="164" fontId="2" fillId="5" borderId="5" xfId="0" applyNumberFormat="1" applyFont="1" applyFill="1" applyBorder="1"/>
    <xf numFmtId="164" fontId="2" fillId="5" borderId="5" xfId="0" applyNumberFormat="1" applyFont="1" applyFill="1" applyBorder="1" applyAlignment="1">
      <alignment horizontal="left" indent="4"/>
    </xf>
    <xf numFmtId="169" fontId="2" fillId="5" borderId="5" xfId="0" applyNumberFormat="1" applyFont="1" applyFill="1" applyBorder="1"/>
    <xf numFmtId="165" fontId="2" fillId="5" borderId="5" xfId="0" applyNumberFormat="1" applyFont="1" applyFill="1" applyBorder="1"/>
    <xf numFmtId="164" fontId="2" fillId="5" borderId="3" xfId="0" applyNumberFormat="1" applyFont="1" applyFill="1" applyBorder="1"/>
    <xf numFmtId="164" fontId="2" fillId="5" borderId="3" xfId="0" applyNumberFormat="1" applyFont="1" applyFill="1" applyBorder="1" applyAlignment="1">
      <alignment horizontal="left" indent="4"/>
    </xf>
    <xf numFmtId="169" fontId="2" fillId="5" borderId="3" xfId="0" applyNumberFormat="1" applyFont="1" applyFill="1" applyBorder="1"/>
    <xf numFmtId="165" fontId="2" fillId="5" borderId="3" xfId="0" applyNumberFormat="1" applyFont="1" applyFill="1" applyBorder="1"/>
    <xf numFmtId="0" fontId="6" fillId="16" borderId="28" xfId="0" applyFont="1" applyFill="1" applyBorder="1" applyAlignment="1">
      <alignment horizontal="center" vertical="top" wrapText="1"/>
    </xf>
    <xf numFmtId="164" fontId="2" fillId="8" borderId="3" xfId="0" applyNumberFormat="1" applyFont="1" applyFill="1" applyBorder="1"/>
    <xf numFmtId="164" fontId="2" fillId="8" borderId="7" xfId="0" applyNumberFormat="1" applyFont="1" applyFill="1" applyBorder="1"/>
    <xf numFmtId="0" fontId="2" fillId="15" borderId="29" xfId="0" applyFont="1" applyFill="1" applyBorder="1" applyAlignment="1">
      <alignment horizontal="center" vertical="top" wrapText="1"/>
    </xf>
    <xf numFmtId="164" fontId="2" fillId="15" borderId="7" xfId="0" applyNumberFormat="1" applyFont="1" applyFill="1" applyBorder="1"/>
    <xf numFmtId="165" fontId="2" fillId="15" borderId="7" xfId="0" applyNumberFormat="1" applyFont="1" applyFill="1" applyBorder="1"/>
    <xf numFmtId="169" fontId="2" fillId="15" borderId="7" xfId="0" applyNumberFormat="1" applyFont="1" applyFill="1" applyBorder="1"/>
    <xf numFmtId="0" fontId="6" fillId="8" borderId="29" xfId="0" applyFont="1" applyFill="1" applyBorder="1" applyAlignment="1">
      <alignment horizontal="center" vertical="top" wrapText="1"/>
    </xf>
    <xf numFmtId="43" fontId="2" fillId="8" borderId="3" xfId="1" applyNumberFormat="1" applyFont="1" applyFill="1" applyBorder="1" applyAlignment="1">
      <alignment horizontal="right"/>
    </xf>
    <xf numFmtId="0" fontId="6" fillId="8" borderId="31" xfId="0" applyFont="1" applyFill="1" applyBorder="1" applyAlignment="1">
      <alignment horizontal="center" vertical="top" wrapText="1"/>
    </xf>
    <xf numFmtId="43" fontId="2" fillId="8" borderId="7" xfId="1" applyNumberFormat="1" applyFont="1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70" fontId="2" fillId="5" borderId="1" xfId="1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6" fontId="2" fillId="5" borderId="1" xfId="0" applyNumberFormat="1" applyFont="1" applyFill="1" applyBorder="1"/>
    <xf numFmtId="2" fontId="2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left" indent="4"/>
    </xf>
    <xf numFmtId="169" fontId="2" fillId="5" borderId="1" xfId="0" applyNumberFormat="1" applyFont="1" applyFill="1" applyBorder="1"/>
    <xf numFmtId="165" fontId="2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left" indent="3"/>
    </xf>
    <xf numFmtId="2" fontId="2" fillId="5" borderId="2" xfId="0" applyNumberFormat="1" applyFont="1" applyFill="1" applyBorder="1" applyAlignment="1">
      <alignment horizontal="left" indent="3"/>
    </xf>
    <xf numFmtId="0" fontId="6" fillId="8" borderId="32" xfId="0" applyFont="1" applyFill="1" applyBorder="1" applyAlignment="1">
      <alignment horizontal="center" vertical="top" wrapText="1"/>
    </xf>
    <xf numFmtId="0" fontId="2" fillId="8" borderId="12" xfId="0" applyFont="1" applyFill="1" applyBorder="1"/>
    <xf numFmtId="2" fontId="2" fillId="8" borderId="12" xfId="0" applyNumberFormat="1" applyFont="1" applyFill="1" applyBorder="1" applyAlignment="1">
      <alignment horizontal="left" indent="4"/>
    </xf>
    <xf numFmtId="169" fontId="2" fillId="8" borderId="12" xfId="0" applyNumberFormat="1" applyFont="1" applyFill="1" applyBorder="1"/>
    <xf numFmtId="165" fontId="2" fillId="8" borderId="12" xfId="0" applyNumberFormat="1" applyFont="1" applyFill="1" applyBorder="1"/>
    <xf numFmtId="2" fontId="2" fillId="8" borderId="26" xfId="0" applyNumberFormat="1" applyFont="1" applyFill="1" applyBorder="1" applyAlignment="1">
      <alignment horizontal="left" indent="3"/>
    </xf>
    <xf numFmtId="0" fontId="2" fillId="15" borderId="3" xfId="0" applyFont="1" applyFill="1" applyBorder="1" applyAlignment="1">
      <alignment horizontal="left"/>
    </xf>
    <xf numFmtId="1" fontId="2" fillId="15" borderId="3" xfId="0" applyNumberFormat="1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right"/>
    </xf>
    <xf numFmtId="164" fontId="2" fillId="15" borderId="3" xfId="0" applyNumberFormat="1" applyFont="1" applyFill="1" applyBorder="1" applyAlignment="1">
      <alignment horizontal="right"/>
    </xf>
    <xf numFmtId="0" fontId="2" fillId="15" borderId="31" xfId="0" applyFont="1" applyFill="1" applyBorder="1" applyAlignment="1">
      <alignment horizontal="center" vertical="top" wrapText="1"/>
    </xf>
    <xf numFmtId="164" fontId="2" fillId="15" borderId="7" xfId="0" applyNumberFormat="1" applyFont="1" applyFill="1" applyBorder="1" applyAlignment="1">
      <alignment horizontal="left" indent="4"/>
    </xf>
    <xf numFmtId="0" fontId="2" fillId="5" borderId="5" xfId="5" applyFont="1" applyFill="1" applyBorder="1"/>
    <xf numFmtId="0" fontId="2" fillId="5" borderId="5" xfId="5" applyFont="1" applyFill="1" applyBorder="1" applyAlignment="1">
      <alignment horizontal="center"/>
    </xf>
    <xf numFmtId="166" fontId="2" fillId="5" borderId="3" xfId="5" applyNumberFormat="1" applyFont="1" applyFill="1" applyBorder="1"/>
    <xf numFmtId="166" fontId="2" fillId="5" borderId="5" xfId="5" applyNumberFormat="1" applyFont="1" applyFill="1" applyBorder="1"/>
    <xf numFmtId="166" fontId="2" fillId="5" borderId="5" xfId="5" applyNumberFormat="1" applyFont="1" applyFill="1" applyBorder="1" applyAlignment="1">
      <alignment horizontal="left" indent="4"/>
    </xf>
    <xf numFmtId="0" fontId="2" fillId="5" borderId="3" xfId="5" applyFont="1" applyFill="1" applyBorder="1"/>
    <xf numFmtId="0" fontId="2" fillId="5" borderId="3" xfId="5" applyFont="1" applyFill="1" applyBorder="1" applyAlignment="1">
      <alignment horizontal="center"/>
    </xf>
    <xf numFmtId="166" fontId="2" fillId="5" borderId="3" xfId="5" applyNumberFormat="1" applyFont="1" applyFill="1" applyBorder="1" applyAlignment="1">
      <alignment horizontal="left" indent="4"/>
    </xf>
    <xf numFmtId="0" fontId="2" fillId="3" borderId="5" xfId="5" applyFont="1" applyFill="1" applyBorder="1"/>
    <xf numFmtId="0" fontId="2" fillId="3" borderId="5" xfId="5" applyFont="1" applyFill="1" applyBorder="1" applyAlignment="1">
      <alignment horizontal="center"/>
    </xf>
    <xf numFmtId="166" fontId="2" fillId="10" borderId="12" xfId="5" applyNumberFormat="1" applyFont="1" applyFill="1" applyBorder="1"/>
    <xf numFmtId="166" fontId="2" fillId="3" borderId="5" xfId="5" applyNumberFormat="1" applyFont="1" applyFill="1" applyBorder="1"/>
    <xf numFmtId="166" fontId="2" fillId="3" borderId="5" xfId="5" applyNumberFormat="1" applyFont="1" applyFill="1" applyBorder="1" applyAlignment="1">
      <alignment horizontal="left" indent="4"/>
    </xf>
    <xf numFmtId="0" fontId="2" fillId="3" borderId="3" xfId="5" applyFont="1" applyFill="1" applyBorder="1"/>
    <xf numFmtId="0" fontId="2" fillId="3" borderId="3" xfId="5" applyFont="1" applyFill="1" applyBorder="1" applyAlignment="1">
      <alignment horizontal="center"/>
    </xf>
    <xf numFmtId="166" fontId="2" fillId="3" borderId="3" xfId="5" applyNumberFormat="1" applyFont="1" applyFill="1" applyBorder="1"/>
    <xf numFmtId="166" fontId="2" fillId="3" borderId="3" xfId="5" applyNumberFormat="1" applyFont="1" applyFill="1" applyBorder="1" applyAlignment="1">
      <alignment horizontal="left" indent="4"/>
    </xf>
    <xf numFmtId="0" fontId="2" fillId="4" borderId="3" xfId="5" applyFont="1" applyFill="1" applyBorder="1"/>
    <xf numFmtId="0" fontId="2" fillId="4" borderId="3" xfId="5" applyFont="1" applyFill="1" applyBorder="1" applyAlignment="1">
      <alignment horizontal="center"/>
    </xf>
    <xf numFmtId="166" fontId="2" fillId="4" borderId="3" xfId="5" applyNumberFormat="1" applyFont="1" applyFill="1" applyBorder="1"/>
    <xf numFmtId="166" fontId="2" fillId="4" borderId="3" xfId="5" applyNumberFormat="1" applyFont="1" applyFill="1" applyBorder="1" applyAlignment="1">
      <alignment horizontal="left" indent="4"/>
    </xf>
    <xf numFmtId="2" fontId="2" fillId="2" borderId="20" xfId="0" applyNumberFormat="1" applyFont="1" applyFill="1" applyBorder="1" applyProtection="1">
      <protection locked="0"/>
    </xf>
    <xf numFmtId="2" fontId="2" fillId="6" borderId="34" xfId="0" applyNumberFormat="1" applyFont="1" applyFill="1" applyBorder="1" applyAlignment="1" applyProtection="1">
      <alignment horizontal="left" indent="3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right"/>
      <protection locked="0"/>
    </xf>
    <xf numFmtId="166" fontId="2" fillId="3" borderId="1" xfId="0" applyNumberFormat="1" applyFont="1" applyFill="1" applyBorder="1" applyProtection="1">
      <protection locked="0"/>
    </xf>
    <xf numFmtId="166" fontId="2" fillId="3" borderId="1" xfId="0" applyNumberFormat="1" applyFont="1" applyFill="1" applyBorder="1" applyAlignment="1" applyProtection="1">
      <alignment horizontal="left" indent="4"/>
      <protection locked="0"/>
    </xf>
    <xf numFmtId="2" fontId="2" fillId="3" borderId="20" xfId="0" applyNumberFormat="1" applyFont="1" applyFill="1" applyBorder="1" applyAlignment="1" applyProtection="1">
      <alignment horizontal="left" indent="3"/>
    </xf>
    <xf numFmtId="0" fontId="6" fillId="8" borderId="38" xfId="0" applyFont="1" applyFill="1" applyBorder="1" applyAlignment="1">
      <alignment horizontal="center" vertical="center" wrapText="1"/>
    </xf>
    <xf numFmtId="166" fontId="2" fillId="3" borderId="12" xfId="0" applyNumberFormat="1" applyFont="1" applyFill="1" applyBorder="1"/>
    <xf numFmtId="0" fontId="2" fillId="25" borderId="3" xfId="0" applyFont="1" applyFill="1" applyBorder="1" applyAlignment="1">
      <alignment horizontal="left"/>
    </xf>
    <xf numFmtId="0" fontId="2" fillId="25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164" fontId="2" fillId="5" borderId="12" xfId="0" applyNumberFormat="1" applyFont="1" applyFill="1" applyBorder="1" applyAlignment="1" applyProtection="1">
      <alignment horizontal="center"/>
    </xf>
    <xf numFmtId="164" fontId="2" fillId="5" borderId="3" xfId="0" applyNumberFormat="1" applyFont="1" applyFill="1" applyBorder="1" applyAlignment="1" applyProtection="1">
      <alignment horizontal="center"/>
    </xf>
    <xf numFmtId="164" fontId="2" fillId="5" borderId="7" xfId="0" applyNumberFormat="1" applyFont="1" applyFill="1" applyBorder="1" applyAlignment="1" applyProtection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center"/>
    </xf>
    <xf numFmtId="164" fontId="2" fillId="3" borderId="7" xfId="0" applyNumberFormat="1" applyFont="1" applyFill="1" applyBorder="1" applyAlignment="1" applyProtection="1">
      <alignment horizontal="center"/>
    </xf>
    <xf numFmtId="164" fontId="2" fillId="4" borderId="12" xfId="0" applyNumberFormat="1" applyFont="1" applyFill="1" applyBorder="1" applyAlignment="1" applyProtection="1">
      <alignment horizontal="center"/>
    </xf>
    <xf numFmtId="164" fontId="2" fillId="4" borderId="3" xfId="0" applyNumberFormat="1" applyFont="1" applyFill="1" applyBorder="1" applyAlignment="1" applyProtection="1">
      <alignment horizontal="center"/>
    </xf>
    <xf numFmtId="164" fontId="2" fillId="4" borderId="7" xfId="0" applyNumberFormat="1" applyFont="1" applyFill="1" applyBorder="1" applyAlignment="1" applyProtection="1">
      <alignment horizontal="center"/>
    </xf>
    <xf numFmtId="0" fontId="2" fillId="6" borderId="28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>
      <alignment horizontal="center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Alignment="1" applyProtection="1">
      <alignment horizontal="left" indent="4"/>
      <protection locked="0"/>
    </xf>
    <xf numFmtId="167" fontId="2" fillId="5" borderId="1" xfId="0" applyNumberFormat="1" applyFont="1" applyFill="1" applyBorder="1" applyProtection="1"/>
    <xf numFmtId="2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left" indent="3"/>
    </xf>
    <xf numFmtId="2" fontId="2" fillId="5" borderId="2" xfId="0" applyNumberFormat="1" applyFont="1" applyFill="1" applyBorder="1" applyAlignment="1" applyProtection="1">
      <alignment horizontal="left" indent="3"/>
    </xf>
    <xf numFmtId="0" fontId="2" fillId="19" borderId="72" xfId="12" applyFont="1" applyFill="1" applyBorder="1" applyProtection="1">
      <protection locked="0"/>
    </xf>
    <xf numFmtId="166" fontId="2" fillId="19" borderId="72" xfId="12" applyNumberFormat="1" applyFont="1" applyFill="1" applyBorder="1" applyProtection="1">
      <protection locked="0"/>
    </xf>
    <xf numFmtId="0" fontId="2" fillId="19" borderId="73" xfId="12" applyFont="1" applyFill="1" applyBorder="1" applyProtection="1">
      <protection locked="0"/>
    </xf>
    <xf numFmtId="166" fontId="2" fillId="19" borderId="3" xfId="12" applyNumberFormat="1" applyFont="1" applyFill="1" applyBorder="1" applyProtection="1">
      <protection locked="0"/>
    </xf>
    <xf numFmtId="0" fontId="2" fillId="19" borderId="3" xfId="12" applyFont="1" applyFill="1" applyBorder="1" applyProtection="1">
      <protection locked="0"/>
    </xf>
    <xf numFmtId="0" fontId="2" fillId="19" borderId="67" xfId="12" applyFont="1" applyFill="1" applyBorder="1" applyAlignment="1" applyProtection="1">
      <alignment horizontal="center"/>
      <protection locked="0"/>
    </xf>
    <xf numFmtId="166" fontId="2" fillId="19" borderId="61" xfId="12" applyNumberFormat="1" applyFont="1" applyFill="1" applyBorder="1" applyProtection="1">
      <protection locked="0"/>
    </xf>
    <xf numFmtId="166" fontId="2" fillId="19" borderId="65" xfId="12" applyNumberFormat="1" applyFont="1" applyFill="1" applyBorder="1" applyAlignment="1" applyProtection="1">
      <alignment horizontal="left" indent="3"/>
      <protection locked="0"/>
    </xf>
    <xf numFmtId="2" fontId="2" fillId="20" borderId="57" xfId="12" applyNumberFormat="1" applyFont="1" applyFill="1" applyBorder="1" applyProtection="1">
      <protection locked="0"/>
    </xf>
    <xf numFmtId="0" fontId="2" fillId="22" borderId="53" xfId="12" applyFont="1" applyFill="1" applyBorder="1" applyProtection="1">
      <protection locked="0"/>
    </xf>
    <xf numFmtId="0" fontId="2" fillId="23" borderId="53" xfId="12" applyFont="1" applyFill="1" applyBorder="1" applyAlignment="1" applyProtection="1">
      <alignment horizontal="center"/>
      <protection locked="0"/>
    </xf>
    <xf numFmtId="0" fontId="2" fillId="23" borderId="54" xfId="12" applyFont="1" applyFill="1" applyBorder="1" applyAlignment="1" applyProtection="1">
      <alignment horizontal="center"/>
      <protection locked="0"/>
    </xf>
    <xf numFmtId="166" fontId="2" fillId="23" borderId="65" xfId="12" applyNumberFormat="1" applyFont="1" applyFill="1" applyBorder="1" applyProtection="1">
      <protection locked="0"/>
    </xf>
    <xf numFmtId="166" fontId="2" fillId="23" borderId="53" xfId="12" applyNumberFormat="1" applyFont="1" applyFill="1" applyBorder="1" applyProtection="1">
      <protection locked="0"/>
    </xf>
    <xf numFmtId="166" fontId="2" fillId="23" borderId="54" xfId="12" applyNumberFormat="1" applyFont="1" applyFill="1" applyBorder="1" applyProtection="1">
      <protection locked="0"/>
    </xf>
    <xf numFmtId="0" fontId="2" fillId="19" borderId="74" xfId="12" applyFont="1" applyFill="1" applyBorder="1" applyProtection="1">
      <protection locked="0"/>
    </xf>
    <xf numFmtId="0" fontId="2" fillId="19" borderId="74" xfId="12" applyFont="1" applyFill="1" applyBorder="1" applyAlignment="1" applyProtection="1">
      <alignment horizontal="center"/>
      <protection locked="0"/>
    </xf>
    <xf numFmtId="166" fontId="2" fillId="19" borderId="74" xfId="12" applyNumberFormat="1" applyFont="1" applyFill="1" applyBorder="1" applyProtection="1">
      <protection locked="0"/>
    </xf>
    <xf numFmtId="166" fontId="2" fillId="19" borderId="74" xfId="12" applyNumberFormat="1" applyFont="1" applyFill="1" applyBorder="1" applyAlignment="1" applyProtection="1">
      <alignment horizontal="left" indent="3"/>
      <protection locked="0"/>
    </xf>
    <xf numFmtId="167" fontId="2" fillId="19" borderId="74" xfId="12" applyNumberFormat="1" applyFont="1" applyFill="1" applyBorder="1" applyProtection="1"/>
    <xf numFmtId="2" fontId="2" fillId="19" borderId="74" xfId="12" applyNumberFormat="1" applyFont="1" applyFill="1" applyBorder="1" applyProtection="1">
      <protection locked="0"/>
    </xf>
    <xf numFmtId="2" fontId="2" fillId="19" borderId="75" xfId="12" applyNumberFormat="1" applyFont="1" applyFill="1" applyBorder="1" applyAlignment="1" applyProtection="1">
      <alignment horizontal="left" indent="3"/>
    </xf>
    <xf numFmtId="2" fontId="2" fillId="19" borderId="76" xfId="12" applyNumberFormat="1" applyFont="1" applyFill="1" applyBorder="1" applyAlignment="1" applyProtection="1">
      <alignment horizontal="left" indent="3"/>
    </xf>
    <xf numFmtId="2" fontId="2" fillId="19" borderId="77" xfId="12" applyNumberFormat="1" applyFont="1" applyFill="1" applyBorder="1" applyAlignment="1" applyProtection="1">
      <alignment horizontal="left" indent="3"/>
    </xf>
    <xf numFmtId="0" fontId="2" fillId="19" borderId="69" xfId="12" applyFont="1" applyFill="1" applyBorder="1" applyProtection="1">
      <protection locked="0"/>
    </xf>
    <xf numFmtId="0" fontId="2" fillId="19" borderId="57" xfId="12" applyFont="1" applyFill="1" applyBorder="1" applyAlignment="1" applyProtection="1">
      <alignment horizontal="center"/>
      <protection locked="0"/>
    </xf>
    <xf numFmtId="166" fontId="2" fillId="19" borderId="69" xfId="12" applyNumberFormat="1" applyFont="1" applyFill="1" applyBorder="1" applyProtection="1">
      <protection locked="0"/>
    </xf>
    <xf numFmtId="167" fontId="2" fillId="19" borderId="57" xfId="12" applyNumberFormat="1" applyFont="1" applyFill="1" applyBorder="1" applyProtection="1"/>
    <xf numFmtId="2" fontId="2" fillId="19" borderId="78" xfId="12" applyNumberFormat="1" applyFont="1" applyFill="1" applyBorder="1" applyAlignment="1" applyProtection="1">
      <alignment horizontal="left" indent="3"/>
    </xf>
    <xf numFmtId="2" fontId="2" fillId="19" borderId="57" xfId="12" applyNumberFormat="1" applyFont="1" applyFill="1" applyBorder="1" applyAlignment="1" applyProtection="1">
      <alignment horizontal="left" indent="3"/>
    </xf>
    <xf numFmtId="2" fontId="2" fillId="19" borderId="79" xfId="12" applyNumberFormat="1" applyFont="1" applyFill="1" applyBorder="1" applyAlignment="1" applyProtection="1">
      <alignment horizontal="left" indent="3"/>
    </xf>
    <xf numFmtId="0" fontId="2" fillId="11" borderId="3" xfId="10" applyFont="1" applyFill="1" applyBorder="1" applyAlignment="1">
      <alignment horizontal="left"/>
    </xf>
    <xf numFmtId="0" fontId="2" fillId="11" borderId="3" xfId="10" applyFont="1" applyFill="1" applyBorder="1" applyAlignment="1">
      <alignment horizontal="center"/>
    </xf>
    <xf numFmtId="166" fontId="2" fillId="11" borderId="3" xfId="10" applyNumberFormat="1" applyFont="1" applyFill="1" applyBorder="1" applyAlignment="1">
      <alignment horizontal="right"/>
    </xf>
    <xf numFmtId="166" fontId="2" fillId="11" borderId="3" xfId="10" applyNumberFormat="1" applyFont="1" applyFill="1" applyBorder="1"/>
    <xf numFmtId="166" fontId="2" fillId="11" borderId="3" xfId="10" applyNumberFormat="1" applyFont="1" applyFill="1" applyBorder="1" applyAlignment="1">
      <alignment horizontal="center"/>
    </xf>
    <xf numFmtId="167" fontId="2" fillId="11" borderId="3" xfId="10" applyNumberFormat="1" applyFont="1" applyFill="1" applyBorder="1"/>
    <xf numFmtId="2" fontId="2" fillId="11" borderId="3" xfId="10" applyNumberFormat="1" applyFont="1" applyFill="1" applyBorder="1"/>
    <xf numFmtId="2" fontId="2" fillId="11" borderId="3" xfId="10" applyNumberFormat="1" applyFont="1" applyFill="1" applyBorder="1" applyAlignment="1">
      <alignment horizontal="center"/>
    </xf>
    <xf numFmtId="2" fontId="2" fillId="11" borderId="3" xfId="10" applyNumberFormat="1" applyFont="1" applyFill="1" applyBorder="1" applyAlignment="1">
      <alignment horizontal="left" indent="3"/>
    </xf>
    <xf numFmtId="2" fontId="2" fillId="11" borderId="25" xfId="10" applyNumberFormat="1" applyFont="1" applyFill="1" applyBorder="1" applyAlignment="1">
      <alignment horizontal="left" indent="3"/>
    </xf>
    <xf numFmtId="2" fontId="2" fillId="11" borderId="26" xfId="10" applyNumberFormat="1" applyFont="1" applyFill="1" applyBorder="1" applyAlignment="1">
      <alignment horizontal="left" indent="3"/>
    </xf>
    <xf numFmtId="0" fontId="2" fillId="6" borderId="5" xfId="10" applyFont="1" applyFill="1" applyBorder="1"/>
    <xf numFmtId="0" fontId="2" fillId="6" borderId="5" xfId="10" applyFont="1" applyFill="1" applyBorder="1" applyAlignment="1">
      <alignment horizontal="center"/>
    </xf>
    <xf numFmtId="166" fontId="2" fillId="6" borderId="5" xfId="10" applyNumberFormat="1" applyFont="1" applyFill="1" applyBorder="1"/>
    <xf numFmtId="166" fontId="2" fillId="6" borderId="5" xfId="10" applyNumberFormat="1" applyFont="1" applyFill="1" applyBorder="1" applyAlignment="1">
      <alignment horizontal="center"/>
    </xf>
    <xf numFmtId="167" fontId="2" fillId="6" borderId="5" xfId="10" applyNumberFormat="1" applyFont="1" applyFill="1" applyBorder="1"/>
    <xf numFmtId="2" fontId="2" fillId="6" borderId="5" xfId="10" applyNumberFormat="1" applyFont="1" applyFill="1" applyBorder="1"/>
    <xf numFmtId="2" fontId="2" fillId="6" borderId="5" xfId="10" applyNumberFormat="1" applyFont="1" applyFill="1" applyBorder="1" applyAlignment="1">
      <alignment horizontal="center"/>
    </xf>
    <xf numFmtId="2" fontId="2" fillId="6" borderId="5" xfId="10" applyNumberFormat="1" applyFont="1" applyFill="1" applyBorder="1" applyAlignment="1">
      <alignment horizontal="left" indent="3"/>
    </xf>
    <xf numFmtId="2" fontId="2" fillId="6" borderId="25" xfId="10" applyNumberFormat="1" applyFont="1" applyFill="1" applyBorder="1" applyAlignment="1">
      <alignment horizontal="left" indent="3"/>
    </xf>
    <xf numFmtId="0" fontId="2" fillId="6" borderId="3" xfId="10" applyFont="1" applyFill="1" applyBorder="1"/>
    <xf numFmtId="0" fontId="2" fillId="6" borderId="3" xfId="10" applyFont="1" applyFill="1" applyBorder="1" applyAlignment="1">
      <alignment horizontal="center"/>
    </xf>
    <xf numFmtId="166" fontId="2" fillId="6" borderId="3" xfId="10" applyNumberFormat="1" applyFont="1" applyFill="1" applyBorder="1"/>
    <xf numFmtId="166" fontId="2" fillId="6" borderId="3" xfId="10" applyNumberFormat="1" applyFont="1" applyFill="1" applyBorder="1" applyAlignment="1">
      <alignment horizontal="center"/>
    </xf>
    <xf numFmtId="167" fontId="2" fillId="6" borderId="3" xfId="10" applyNumberFormat="1" applyFont="1" applyFill="1" applyBorder="1"/>
    <xf numFmtId="2" fontId="2" fillId="6" borderId="3" xfId="10" applyNumberFormat="1" applyFont="1" applyFill="1" applyBorder="1"/>
    <xf numFmtId="2" fontId="2" fillId="6" borderId="3" xfId="10" applyNumberFormat="1" applyFont="1" applyFill="1" applyBorder="1" applyAlignment="1">
      <alignment horizontal="center"/>
    </xf>
    <xf numFmtId="2" fontId="2" fillId="6" borderId="3" xfId="10" applyNumberFormat="1" applyFont="1" applyFill="1" applyBorder="1" applyAlignment="1">
      <alignment horizontal="left" indent="3"/>
    </xf>
    <xf numFmtId="2" fontId="2" fillId="6" borderId="9" xfId="10" applyNumberFormat="1" applyFont="1" applyFill="1" applyBorder="1" applyAlignment="1">
      <alignment horizontal="left" indent="3"/>
    </xf>
    <xf numFmtId="2" fontId="2" fillId="6" borderId="9" xfId="10" applyNumberFormat="1" applyFont="1" applyFill="1" applyBorder="1" applyAlignment="1">
      <alignment horizontal="center"/>
    </xf>
    <xf numFmtId="0" fontId="2" fillId="12" borderId="5" xfId="10" applyFont="1" applyFill="1" applyBorder="1"/>
    <xf numFmtId="0" fontId="2" fillId="12" borderId="5" xfId="10" applyFont="1" applyFill="1" applyBorder="1" applyAlignment="1">
      <alignment horizontal="center"/>
    </xf>
    <xf numFmtId="166" fontId="2" fillId="12" borderId="5" xfId="10" applyNumberFormat="1" applyFont="1" applyFill="1" applyBorder="1"/>
    <xf numFmtId="166" fontId="2" fillId="12" borderId="5" xfId="10" applyNumberFormat="1" applyFont="1" applyFill="1" applyBorder="1" applyAlignment="1">
      <alignment horizontal="center"/>
    </xf>
    <xf numFmtId="167" fontId="2" fillId="12" borderId="5" xfId="10" applyNumberFormat="1" applyFont="1" applyFill="1" applyBorder="1"/>
    <xf numFmtId="2" fontId="2" fillId="12" borderId="5" xfId="10" applyNumberFormat="1" applyFont="1" applyFill="1" applyBorder="1"/>
    <xf numFmtId="2" fontId="2" fillId="12" borderId="5" xfId="10" applyNumberFormat="1" applyFont="1" applyFill="1" applyBorder="1" applyAlignment="1">
      <alignment horizontal="center"/>
    </xf>
    <xf numFmtId="2" fontId="2" fillId="12" borderId="5" xfId="10" applyNumberFormat="1" applyFont="1" applyFill="1" applyBorder="1" applyAlignment="1">
      <alignment horizontal="left" indent="3"/>
    </xf>
    <xf numFmtId="2" fontId="2" fillId="12" borderId="25" xfId="10" applyNumberFormat="1" applyFont="1" applyFill="1" applyBorder="1" applyAlignment="1">
      <alignment horizontal="left" indent="3"/>
    </xf>
    <xf numFmtId="0" fontId="2" fillId="12" borderId="3" xfId="10" applyFont="1" applyFill="1" applyBorder="1"/>
    <xf numFmtId="0" fontId="2" fillId="12" borderId="3" xfId="10" applyFont="1" applyFill="1" applyBorder="1" applyAlignment="1">
      <alignment horizontal="center"/>
    </xf>
    <xf numFmtId="166" fontId="2" fillId="12" borderId="3" xfId="10" applyNumberFormat="1" applyFont="1" applyFill="1" applyBorder="1"/>
    <xf numFmtId="166" fontId="2" fillId="12" borderId="3" xfId="10" applyNumberFormat="1" applyFont="1" applyFill="1" applyBorder="1" applyAlignment="1">
      <alignment horizontal="center"/>
    </xf>
    <xf numFmtId="167" fontId="2" fillId="12" borderId="3" xfId="10" applyNumberFormat="1" applyFont="1" applyFill="1" applyBorder="1"/>
    <xf numFmtId="2" fontId="2" fillId="12" borderId="3" xfId="10" applyNumberFormat="1" applyFont="1" applyFill="1" applyBorder="1"/>
    <xf numFmtId="2" fontId="2" fillId="12" borderId="3" xfId="10" applyNumberFormat="1" applyFont="1" applyFill="1" applyBorder="1" applyAlignment="1">
      <alignment horizontal="center"/>
    </xf>
    <xf numFmtId="2" fontId="2" fillId="12" borderId="3" xfId="10" applyNumberFormat="1" applyFont="1" applyFill="1" applyBorder="1" applyAlignment="1">
      <alignment horizontal="left" indent="3"/>
    </xf>
    <xf numFmtId="2" fontId="2" fillId="12" borderId="9" xfId="10" applyNumberFormat="1" applyFont="1" applyFill="1" applyBorder="1" applyAlignment="1">
      <alignment horizontal="left" indent="3"/>
    </xf>
    <xf numFmtId="0" fontId="2" fillId="12" borderId="7" xfId="10" applyFont="1" applyFill="1" applyBorder="1"/>
    <xf numFmtId="0" fontId="2" fillId="12" borderId="7" xfId="10" applyFont="1" applyFill="1" applyBorder="1" applyAlignment="1">
      <alignment horizontal="center"/>
    </xf>
    <xf numFmtId="166" fontId="2" fillId="12" borderId="7" xfId="10" applyNumberFormat="1" applyFont="1" applyFill="1" applyBorder="1"/>
    <xf numFmtId="166" fontId="2" fillId="12" borderId="7" xfId="10" applyNumberFormat="1" applyFont="1" applyFill="1" applyBorder="1" applyAlignment="1">
      <alignment horizontal="center"/>
    </xf>
    <xf numFmtId="167" fontId="2" fillId="12" borderId="7" xfId="10" applyNumberFormat="1" applyFont="1" applyFill="1" applyBorder="1"/>
    <xf numFmtId="2" fontId="2" fillId="12" borderId="7" xfId="10" applyNumberFormat="1" applyFont="1" applyFill="1" applyBorder="1"/>
    <xf numFmtId="2" fontId="2" fillId="12" borderId="7" xfId="10" applyNumberFormat="1" applyFont="1" applyFill="1" applyBorder="1" applyAlignment="1">
      <alignment horizontal="center"/>
    </xf>
    <xf numFmtId="2" fontId="2" fillId="12" borderId="7" xfId="10" applyNumberFormat="1" applyFont="1" applyFill="1" applyBorder="1" applyAlignment="1">
      <alignment horizontal="left" indent="3"/>
    </xf>
    <xf numFmtId="2" fontId="2" fillId="12" borderId="10" xfId="10" applyNumberFormat="1" applyFont="1" applyFill="1" applyBorder="1" applyAlignment="1">
      <alignment horizontal="left" indent="3"/>
    </xf>
    <xf numFmtId="0" fontId="2" fillId="10" borderId="12" xfId="10" applyFont="1" applyFill="1" applyBorder="1"/>
    <xf numFmtId="0" fontId="2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/>
    <xf numFmtId="166" fontId="2" fillId="10" borderId="12" xfId="10" applyNumberFormat="1" applyFont="1" applyFill="1" applyBorder="1" applyAlignment="1">
      <alignment horizontal="center"/>
    </xf>
    <xf numFmtId="167" fontId="2" fillId="10" borderId="12" xfId="10" applyNumberFormat="1" applyFont="1" applyFill="1" applyBorder="1"/>
    <xf numFmtId="2" fontId="2" fillId="10" borderId="12" xfId="10" applyNumberFormat="1" applyFont="1" applyFill="1" applyBorder="1"/>
    <xf numFmtId="2" fontId="2" fillId="10" borderId="12" xfId="10" applyNumberFormat="1" applyFont="1" applyFill="1" applyBorder="1" applyAlignment="1">
      <alignment horizontal="center"/>
    </xf>
    <xf numFmtId="2" fontId="2" fillId="10" borderId="12" xfId="10" applyNumberFormat="1" applyFont="1" applyFill="1" applyBorder="1" applyAlignment="1">
      <alignment horizontal="left" indent="3"/>
    </xf>
    <xf numFmtId="2" fontId="2" fillId="10" borderId="26" xfId="10" applyNumberFormat="1" applyFont="1" applyFill="1" applyBorder="1" applyAlignment="1">
      <alignment horizontal="left" indent="3"/>
    </xf>
    <xf numFmtId="0" fontId="2" fillId="10" borderId="20" xfId="10" applyFont="1" applyFill="1" applyBorder="1"/>
    <xf numFmtId="0" fontId="2" fillId="10" borderId="20" xfId="10" applyFont="1" applyFill="1" applyBorder="1" applyAlignment="1">
      <alignment horizontal="center"/>
    </xf>
    <xf numFmtId="166" fontId="2" fillId="10" borderId="20" xfId="10" applyNumberFormat="1" applyFont="1" applyFill="1" applyBorder="1"/>
    <xf numFmtId="166" fontId="2" fillId="10" borderId="20" xfId="10" applyNumberFormat="1" applyFont="1" applyFill="1" applyBorder="1" applyAlignment="1">
      <alignment horizontal="center"/>
    </xf>
    <xf numFmtId="167" fontId="2" fillId="10" borderId="20" xfId="10" applyNumberFormat="1" applyFont="1" applyFill="1" applyBorder="1"/>
    <xf numFmtId="2" fontId="2" fillId="10" borderId="20" xfId="10" applyNumberFormat="1" applyFont="1" applyFill="1" applyBorder="1"/>
    <xf numFmtId="2" fontId="2" fillId="10" borderId="20" xfId="10" applyNumberFormat="1" applyFont="1" applyFill="1" applyBorder="1" applyAlignment="1">
      <alignment horizontal="center"/>
    </xf>
    <xf numFmtId="2" fontId="2" fillId="10" borderId="20" xfId="10" applyNumberFormat="1" applyFont="1" applyFill="1" applyBorder="1" applyAlignment="1">
      <alignment horizontal="left" indent="3"/>
    </xf>
    <xf numFmtId="2" fontId="2" fillId="10" borderId="27" xfId="10" applyNumberFormat="1" applyFont="1" applyFill="1" applyBorder="1" applyAlignment="1">
      <alignment horizontal="left" indent="3"/>
    </xf>
    <xf numFmtId="0" fontId="2" fillId="13" borderId="5" xfId="10" applyFont="1" applyFill="1" applyBorder="1"/>
    <xf numFmtId="0" fontId="2" fillId="13" borderId="5" xfId="10" applyFont="1" applyFill="1" applyBorder="1" applyAlignment="1">
      <alignment horizontal="center"/>
    </xf>
    <xf numFmtId="166" fontId="2" fillId="13" borderId="5" xfId="10" applyNumberFormat="1" applyFont="1" applyFill="1" applyBorder="1"/>
    <xf numFmtId="166" fontId="2" fillId="13" borderId="5" xfId="10" applyNumberFormat="1" applyFont="1" applyFill="1" applyBorder="1" applyAlignment="1">
      <alignment horizontal="center"/>
    </xf>
    <xf numFmtId="167" fontId="2" fillId="13" borderId="5" xfId="10" applyNumberFormat="1" applyFont="1" applyFill="1" applyBorder="1"/>
    <xf numFmtId="2" fontId="2" fillId="13" borderId="5" xfId="10" applyNumberFormat="1" applyFont="1" applyFill="1" applyBorder="1"/>
    <xf numFmtId="2" fontId="2" fillId="13" borderId="5" xfId="10" applyNumberFormat="1" applyFont="1" applyFill="1" applyBorder="1" applyAlignment="1">
      <alignment horizontal="center"/>
    </xf>
    <xf numFmtId="2" fontId="2" fillId="13" borderId="5" xfId="10" applyNumberFormat="1" applyFont="1" applyFill="1" applyBorder="1" applyAlignment="1">
      <alignment horizontal="left" indent="3"/>
    </xf>
    <xf numFmtId="2" fontId="2" fillId="13" borderId="25" xfId="10" applyNumberFormat="1" applyFont="1" applyFill="1" applyBorder="1" applyAlignment="1">
      <alignment horizontal="left" indent="3"/>
    </xf>
    <xf numFmtId="0" fontId="2" fillId="13" borderId="3" xfId="10" applyFont="1" applyFill="1" applyBorder="1"/>
    <xf numFmtId="0" fontId="2" fillId="13" borderId="3" xfId="10" applyFont="1" applyFill="1" applyBorder="1" applyAlignment="1">
      <alignment horizontal="center"/>
    </xf>
    <xf numFmtId="166" fontId="2" fillId="13" borderId="3" xfId="10" applyNumberFormat="1" applyFont="1" applyFill="1" applyBorder="1"/>
    <xf numFmtId="166" fontId="2" fillId="13" borderId="3" xfId="10" applyNumberFormat="1" applyFont="1" applyFill="1" applyBorder="1" applyAlignment="1">
      <alignment horizontal="center"/>
    </xf>
    <xf numFmtId="167" fontId="2" fillId="13" borderId="3" xfId="10" applyNumberFormat="1" applyFont="1" applyFill="1" applyBorder="1"/>
    <xf numFmtId="2" fontId="2" fillId="13" borderId="3" xfId="10" applyNumberFormat="1" applyFont="1" applyFill="1" applyBorder="1"/>
    <xf numFmtId="2" fontId="2" fillId="13" borderId="3" xfId="10" applyNumberFormat="1" applyFont="1" applyFill="1" applyBorder="1" applyAlignment="1">
      <alignment horizontal="center"/>
    </xf>
    <xf numFmtId="2" fontId="2" fillId="13" borderId="3" xfId="10" applyNumberFormat="1" applyFont="1" applyFill="1" applyBorder="1" applyAlignment="1">
      <alignment horizontal="left" indent="3"/>
    </xf>
    <xf numFmtId="2" fontId="2" fillId="13" borderId="9" xfId="10" applyNumberFormat="1" applyFont="1" applyFill="1" applyBorder="1" applyAlignment="1">
      <alignment horizontal="left" indent="3"/>
    </xf>
    <xf numFmtId="0" fontId="2" fillId="4" borderId="3" xfId="10" applyFont="1" applyFill="1" applyBorder="1"/>
    <xf numFmtId="0" fontId="2" fillId="4" borderId="3" xfId="10" applyFont="1" applyFill="1" applyBorder="1" applyAlignment="1">
      <alignment horizontal="center"/>
    </xf>
    <xf numFmtId="166" fontId="2" fillId="4" borderId="3" xfId="10" applyNumberFormat="1" applyFont="1" applyFill="1" applyBorder="1"/>
    <xf numFmtId="166" fontId="2" fillId="4" borderId="3" xfId="10" applyNumberFormat="1" applyFont="1" applyFill="1" applyBorder="1" applyAlignment="1">
      <alignment horizontal="center"/>
    </xf>
    <xf numFmtId="167" fontId="2" fillId="4" borderId="3" xfId="10" applyNumberFormat="1" applyFont="1" applyFill="1" applyBorder="1"/>
    <xf numFmtId="2" fontId="2" fillId="4" borderId="3" xfId="10" applyNumberFormat="1" applyFont="1" applyFill="1" applyBorder="1"/>
    <xf numFmtId="2" fontId="2" fillId="4" borderId="3" xfId="10" applyNumberFormat="1" applyFont="1" applyFill="1" applyBorder="1" applyAlignment="1">
      <alignment horizontal="center"/>
    </xf>
    <xf numFmtId="2" fontId="2" fillId="4" borderId="3" xfId="10" applyNumberFormat="1" applyFont="1" applyFill="1" applyBorder="1" applyAlignment="1">
      <alignment horizontal="left" indent="3"/>
    </xf>
    <xf numFmtId="2" fontId="2" fillId="4" borderId="9" xfId="10" applyNumberFormat="1" applyFont="1" applyFill="1" applyBorder="1" applyAlignment="1">
      <alignment horizontal="left" indent="3"/>
    </xf>
    <xf numFmtId="0" fontId="2" fillId="13" borderId="1" xfId="10" applyFont="1" applyFill="1" applyBorder="1"/>
    <xf numFmtId="0" fontId="2" fillId="13" borderId="1" xfId="10" applyFont="1" applyFill="1" applyBorder="1" applyAlignment="1">
      <alignment horizontal="center"/>
    </xf>
    <xf numFmtId="166" fontId="2" fillId="13" borderId="1" xfId="10" applyNumberFormat="1" applyFont="1" applyFill="1" applyBorder="1"/>
    <xf numFmtId="166" fontId="2" fillId="13" borderId="1" xfId="10" applyNumberFormat="1" applyFont="1" applyFill="1" applyBorder="1" applyAlignment="1">
      <alignment horizontal="center"/>
    </xf>
    <xf numFmtId="167" fontId="2" fillId="13" borderId="1" xfId="10" applyNumberFormat="1" applyFont="1" applyFill="1" applyBorder="1"/>
    <xf numFmtId="2" fontId="2" fillId="13" borderId="1" xfId="10" applyNumberFormat="1" applyFont="1" applyFill="1" applyBorder="1"/>
    <xf numFmtId="2" fontId="2" fillId="13" borderId="1" xfId="10" applyNumberFormat="1" applyFont="1" applyFill="1" applyBorder="1" applyAlignment="1">
      <alignment horizontal="center"/>
    </xf>
    <xf numFmtId="2" fontId="2" fillId="13" borderId="1" xfId="10" applyNumberFormat="1" applyFont="1" applyFill="1" applyBorder="1" applyAlignment="1">
      <alignment horizontal="left" indent="3"/>
    </xf>
    <xf numFmtId="2" fontId="2" fillId="13" borderId="2" xfId="10" applyNumberFormat="1" applyFont="1" applyFill="1" applyBorder="1" applyAlignment="1">
      <alignment horizontal="left" indent="3"/>
    </xf>
    <xf numFmtId="0" fontId="6" fillId="4" borderId="28" xfId="0" applyFont="1" applyFill="1" applyBorder="1" applyAlignment="1">
      <alignment horizontal="center" vertical="top" wrapText="1"/>
    </xf>
    <xf numFmtId="0" fontId="2" fillId="4" borderId="5" xfId="10" applyFont="1" applyFill="1" applyBorder="1"/>
    <xf numFmtId="0" fontId="2" fillId="4" borderId="5" xfId="10" applyFont="1" applyFill="1" applyBorder="1" applyAlignment="1">
      <alignment horizontal="center"/>
    </xf>
    <xf numFmtId="166" fontId="2" fillId="4" borderId="5" xfId="10" applyNumberFormat="1" applyFont="1" applyFill="1" applyBorder="1"/>
    <xf numFmtId="166" fontId="2" fillId="4" borderId="5" xfId="10" applyNumberFormat="1" applyFont="1" applyFill="1" applyBorder="1" applyAlignment="1">
      <alignment horizontal="center"/>
    </xf>
    <xf numFmtId="167" fontId="2" fillId="4" borderId="5" xfId="10" applyNumberFormat="1" applyFont="1" applyFill="1" applyBorder="1"/>
    <xf numFmtId="2" fontId="2" fillId="4" borderId="5" xfId="10" applyNumberFormat="1" applyFont="1" applyFill="1" applyBorder="1"/>
    <xf numFmtId="2" fontId="2" fillId="4" borderId="5" xfId="10" applyNumberFormat="1" applyFont="1" applyFill="1" applyBorder="1" applyAlignment="1">
      <alignment horizontal="center"/>
    </xf>
    <xf numFmtId="2" fontId="2" fillId="4" borderId="5" xfId="10" applyNumberFormat="1" applyFont="1" applyFill="1" applyBorder="1" applyAlignment="1">
      <alignment horizontal="left" indent="3"/>
    </xf>
    <xf numFmtId="2" fontId="2" fillId="4" borderId="25" xfId="10" applyNumberFormat="1" applyFont="1" applyFill="1" applyBorder="1" applyAlignment="1">
      <alignment horizontal="left" indent="3"/>
    </xf>
    <xf numFmtId="0" fontId="6" fillId="4" borderId="29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2" fillId="11" borderId="5" xfId="10" applyFont="1" applyFill="1" applyBorder="1" applyAlignment="1">
      <alignment horizontal="center"/>
    </xf>
    <xf numFmtId="166" fontId="2" fillId="11" borderId="5" xfId="10" applyNumberFormat="1" applyFont="1" applyFill="1" applyBorder="1" applyAlignment="1">
      <alignment horizontal="right"/>
    </xf>
    <xf numFmtId="166" fontId="2" fillId="11" borderId="5" xfId="10" applyNumberFormat="1" applyFont="1" applyFill="1" applyBorder="1"/>
    <xf numFmtId="166" fontId="2" fillId="11" borderId="5" xfId="10" applyNumberFormat="1" applyFont="1" applyFill="1" applyBorder="1" applyAlignment="1">
      <alignment horizontal="center"/>
    </xf>
    <xf numFmtId="167" fontId="2" fillId="11" borderId="5" xfId="10" applyNumberFormat="1" applyFont="1" applyFill="1" applyBorder="1"/>
    <xf numFmtId="2" fontId="2" fillId="11" borderId="5" xfId="10" applyNumberFormat="1" applyFont="1" applyFill="1" applyBorder="1"/>
    <xf numFmtId="2" fontId="2" fillId="11" borderId="5" xfId="10" applyNumberFormat="1" applyFont="1" applyFill="1" applyBorder="1" applyAlignment="1">
      <alignment horizontal="center"/>
    </xf>
    <xf numFmtId="0" fontId="2" fillId="14" borderId="5" xfId="10" applyFont="1" applyFill="1" applyBorder="1" applyAlignment="1">
      <alignment horizontal="left"/>
    </xf>
    <xf numFmtId="0" fontId="2" fillId="14" borderId="5" xfId="10" applyFont="1" applyFill="1" applyBorder="1" applyAlignment="1">
      <alignment horizontal="center"/>
    </xf>
    <xf numFmtId="166" fontId="2" fillId="14" borderId="5" xfId="10" applyNumberFormat="1" applyFont="1" applyFill="1" applyBorder="1" applyAlignment="1">
      <alignment horizontal="right"/>
    </xf>
    <xf numFmtId="166" fontId="2" fillId="14" borderId="5" xfId="10" applyNumberFormat="1" applyFont="1" applyFill="1" applyBorder="1"/>
    <xf numFmtId="166" fontId="2" fillId="14" borderId="5" xfId="10" applyNumberFormat="1" applyFont="1" applyFill="1" applyBorder="1" applyAlignment="1">
      <alignment horizontal="center"/>
    </xf>
    <xf numFmtId="167" fontId="2" fillId="14" borderId="5" xfId="10" applyNumberFormat="1" applyFont="1" applyFill="1" applyBorder="1"/>
    <xf numFmtId="2" fontId="2" fillId="14" borderId="5" xfId="10" applyNumberFormat="1" applyFont="1" applyFill="1" applyBorder="1"/>
    <xf numFmtId="2" fontId="2" fillId="14" borderId="5" xfId="10" applyNumberFormat="1" applyFont="1" applyFill="1" applyBorder="1" applyAlignment="1">
      <alignment horizontal="center"/>
    </xf>
    <xf numFmtId="2" fontId="2" fillId="14" borderId="5" xfId="10" applyNumberFormat="1" applyFont="1" applyFill="1" applyBorder="1" applyAlignment="1">
      <alignment horizontal="left" indent="3"/>
    </xf>
    <xf numFmtId="2" fontId="2" fillId="14" borderId="25" xfId="10" applyNumberFormat="1" applyFont="1" applyFill="1" applyBorder="1" applyAlignment="1">
      <alignment horizontal="left" indent="3"/>
    </xf>
    <xf numFmtId="0" fontId="2" fillId="14" borderId="3" xfId="10" applyFont="1" applyFill="1" applyBorder="1" applyAlignment="1">
      <alignment horizontal="left"/>
    </xf>
    <xf numFmtId="0" fontId="2" fillId="14" borderId="3" xfId="10" applyFont="1" applyFill="1" applyBorder="1" applyAlignment="1">
      <alignment horizontal="center"/>
    </xf>
    <xf numFmtId="166" fontId="2" fillId="14" borderId="3" xfId="10" applyNumberFormat="1" applyFont="1" applyFill="1" applyBorder="1" applyAlignment="1">
      <alignment horizontal="right"/>
    </xf>
    <xf numFmtId="2" fontId="2" fillId="14" borderId="3" xfId="10" applyNumberFormat="1" applyFont="1" applyFill="1" applyBorder="1" applyAlignment="1">
      <alignment horizontal="right"/>
    </xf>
    <xf numFmtId="166" fontId="2" fillId="14" borderId="3" xfId="10" applyNumberFormat="1" applyFont="1" applyFill="1" applyBorder="1" applyAlignment="1">
      <alignment horizontal="center"/>
    </xf>
    <xf numFmtId="167" fontId="2" fillId="14" borderId="3" xfId="10" applyNumberFormat="1" applyFont="1" applyFill="1" applyBorder="1" applyAlignment="1">
      <alignment horizontal="right"/>
    </xf>
    <xf numFmtId="2" fontId="2" fillId="14" borderId="3" xfId="10" applyNumberFormat="1" applyFont="1" applyFill="1" applyBorder="1" applyAlignment="1">
      <alignment horizontal="center"/>
    </xf>
    <xf numFmtId="2" fontId="2" fillId="14" borderId="3" xfId="10" applyNumberFormat="1" applyFont="1" applyFill="1" applyBorder="1" applyAlignment="1">
      <alignment horizontal="left" indent="3"/>
    </xf>
    <xf numFmtId="2" fontId="2" fillId="14" borderId="9" xfId="10" applyNumberFormat="1" applyFont="1" applyFill="1" applyBorder="1" applyAlignment="1">
      <alignment horizontal="center"/>
    </xf>
    <xf numFmtId="166" fontId="2" fillId="14" borderId="3" xfId="10" applyNumberFormat="1" applyFont="1" applyFill="1" applyBorder="1"/>
    <xf numFmtId="167" fontId="2" fillId="14" borderId="3" xfId="10" applyNumberFormat="1" applyFont="1" applyFill="1" applyBorder="1"/>
    <xf numFmtId="2" fontId="2" fillId="14" borderId="3" xfId="10" applyNumberFormat="1" applyFont="1" applyFill="1" applyBorder="1"/>
    <xf numFmtId="2" fontId="2" fillId="14" borderId="26" xfId="10" applyNumberFormat="1" applyFont="1" applyFill="1" applyBorder="1" applyAlignment="1">
      <alignment horizontal="left" indent="3"/>
    </xf>
    <xf numFmtId="0" fontId="2" fillId="14" borderId="7" xfId="10" applyFont="1" applyFill="1" applyBorder="1" applyAlignment="1">
      <alignment horizontal="left"/>
    </xf>
    <xf numFmtId="0" fontId="2" fillId="14" borderId="7" xfId="10" applyFont="1" applyFill="1" applyBorder="1" applyAlignment="1">
      <alignment horizontal="center"/>
    </xf>
    <xf numFmtId="166" fontId="2" fillId="14" borderId="7" xfId="10" applyNumberFormat="1" applyFont="1" applyFill="1" applyBorder="1" applyAlignment="1">
      <alignment horizontal="right"/>
    </xf>
    <xf numFmtId="166" fontId="2" fillId="14" borderId="7" xfId="10" applyNumberFormat="1" applyFont="1" applyFill="1" applyBorder="1"/>
    <xf numFmtId="166" fontId="2" fillId="14" borderId="7" xfId="10" applyNumberFormat="1" applyFont="1" applyFill="1" applyBorder="1" applyAlignment="1">
      <alignment horizontal="center"/>
    </xf>
    <xf numFmtId="167" fontId="2" fillId="14" borderId="7" xfId="10" applyNumberFormat="1" applyFont="1" applyFill="1" applyBorder="1"/>
    <xf numFmtId="2" fontId="2" fillId="14" borderId="7" xfId="10" applyNumberFormat="1" applyFont="1" applyFill="1" applyBorder="1"/>
    <xf numFmtId="2" fontId="2" fillId="14" borderId="7" xfId="10" applyNumberFormat="1" applyFont="1" applyFill="1" applyBorder="1" applyAlignment="1">
      <alignment horizontal="center"/>
    </xf>
    <xf numFmtId="2" fontId="2" fillId="14" borderId="7" xfId="10" applyNumberFormat="1" applyFont="1" applyFill="1" applyBorder="1" applyAlignment="1">
      <alignment horizontal="left" indent="3"/>
    </xf>
    <xf numFmtId="2" fontId="2" fillId="14" borderId="17" xfId="10" applyNumberFormat="1" applyFont="1" applyFill="1" applyBorder="1" applyAlignment="1">
      <alignment horizontal="left" indent="3"/>
    </xf>
    <xf numFmtId="0" fontId="2" fillId="6" borderId="3" xfId="10" applyFont="1" applyFill="1" applyBorder="1" applyAlignment="1">
      <alignment horizontal="left"/>
    </xf>
    <xf numFmtId="166" fontId="2" fillId="6" borderId="3" xfId="10" applyNumberFormat="1" applyFont="1" applyFill="1" applyBorder="1" applyAlignment="1">
      <alignment horizontal="right"/>
    </xf>
    <xf numFmtId="167" fontId="2" fillId="6" borderId="3" xfId="10" applyNumberFormat="1" applyFont="1" applyFill="1" applyBorder="1" applyAlignment="1">
      <alignment horizontal="right"/>
    </xf>
    <xf numFmtId="2" fontId="2" fillId="6" borderId="3" xfId="10" applyNumberFormat="1" applyFont="1" applyFill="1" applyBorder="1" applyAlignment="1">
      <alignment horizontal="right"/>
    </xf>
    <xf numFmtId="0" fontId="2" fillId="6" borderId="7" xfId="10" applyFont="1" applyFill="1" applyBorder="1" applyAlignment="1">
      <alignment horizontal="left"/>
    </xf>
    <xf numFmtId="0" fontId="2" fillId="6" borderId="7" xfId="10" applyFont="1" applyFill="1" applyBorder="1" applyAlignment="1">
      <alignment horizontal="center"/>
    </xf>
    <xf numFmtId="166" fontId="2" fillId="6" borderId="7" xfId="10" applyNumberFormat="1" applyFont="1" applyFill="1" applyBorder="1" applyAlignment="1">
      <alignment horizontal="right"/>
    </xf>
    <xf numFmtId="166" fontId="2" fillId="6" borderId="7" xfId="10" applyNumberFormat="1" applyFont="1" applyFill="1" applyBorder="1" applyAlignment="1">
      <alignment horizontal="center"/>
    </xf>
    <xf numFmtId="167" fontId="2" fillId="6" borderId="7" xfId="10" applyNumberFormat="1" applyFont="1" applyFill="1" applyBorder="1" applyAlignment="1">
      <alignment horizontal="right"/>
    </xf>
    <xf numFmtId="2" fontId="2" fillId="6" borderId="7" xfId="10" applyNumberFormat="1" applyFont="1" applyFill="1" applyBorder="1" applyAlignment="1">
      <alignment horizontal="right"/>
    </xf>
    <xf numFmtId="2" fontId="2" fillId="6" borderId="7" xfId="10" applyNumberFormat="1" applyFont="1" applyFill="1" applyBorder="1" applyAlignment="1">
      <alignment horizontal="center"/>
    </xf>
    <xf numFmtId="2" fontId="2" fillId="6" borderId="7" xfId="10" applyNumberFormat="1" applyFont="1" applyFill="1" applyBorder="1" applyAlignment="1">
      <alignment horizontal="left" indent="3"/>
    </xf>
    <xf numFmtId="2" fontId="2" fillId="6" borderId="10" xfId="10" applyNumberFormat="1" applyFont="1" applyFill="1" applyBorder="1" applyAlignment="1">
      <alignment horizontal="left" indent="3"/>
    </xf>
    <xf numFmtId="166" fontId="2" fillId="11" borderId="3" xfId="10" applyNumberFormat="1" applyFont="1" applyFill="1" applyBorder="1" applyAlignment="1">
      <alignment horizontal="left" indent="3"/>
    </xf>
    <xf numFmtId="166" fontId="2" fillId="6" borderId="5" xfId="10" applyNumberFormat="1" applyFont="1" applyFill="1" applyBorder="1" applyAlignment="1">
      <alignment horizontal="left" indent="3"/>
    </xf>
    <xf numFmtId="166" fontId="2" fillId="6" borderId="3" xfId="10" applyNumberFormat="1" applyFont="1" applyFill="1" applyBorder="1" applyAlignment="1">
      <alignment horizontal="left" indent="3"/>
    </xf>
    <xf numFmtId="166" fontId="2" fillId="12" borderId="5" xfId="10" applyNumberFormat="1" applyFont="1" applyFill="1" applyBorder="1" applyAlignment="1">
      <alignment horizontal="left" indent="3"/>
    </xf>
    <xf numFmtId="166" fontId="2" fillId="11" borderId="5" xfId="10" applyNumberFormat="1" applyFont="1" applyFill="1" applyBorder="1" applyAlignment="1">
      <alignment horizontal="left" indent="3"/>
    </xf>
    <xf numFmtId="0" fontId="9" fillId="10" borderId="12" xfId="10" applyFont="1" applyFill="1" applyBorder="1"/>
    <xf numFmtId="0" fontId="9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 applyAlignment="1">
      <alignment horizontal="left" indent="3"/>
    </xf>
    <xf numFmtId="166" fontId="2" fillId="13" borderId="5" xfId="10" applyNumberFormat="1" applyFont="1" applyFill="1" applyBorder="1" applyAlignment="1">
      <alignment horizontal="left" indent="3"/>
    </xf>
    <xf numFmtId="166" fontId="2" fillId="13" borderId="3" xfId="10" applyNumberFormat="1" applyFont="1" applyFill="1" applyBorder="1" applyAlignment="1">
      <alignment horizontal="left" indent="3"/>
    </xf>
    <xf numFmtId="166" fontId="2" fillId="13" borderId="1" xfId="10" applyNumberFormat="1" applyFont="1" applyFill="1" applyBorder="1" applyAlignment="1">
      <alignment horizontal="left" indent="3"/>
    </xf>
    <xf numFmtId="0" fontId="2" fillId="6" borderId="7" xfId="10" applyFont="1" applyFill="1" applyBorder="1"/>
    <xf numFmtId="166" fontId="2" fillId="6" borderId="7" xfId="10" applyNumberFormat="1" applyFont="1" applyFill="1" applyBorder="1"/>
    <xf numFmtId="167" fontId="2" fillId="6" borderId="7" xfId="10" applyNumberFormat="1" applyFont="1" applyFill="1" applyBorder="1"/>
    <xf numFmtId="2" fontId="2" fillId="6" borderId="7" xfId="10" applyNumberFormat="1" applyFont="1" applyFill="1" applyBorder="1"/>
    <xf numFmtId="0" fontId="2" fillId="10" borderId="12" xfId="8" applyFont="1" applyFill="1" applyBorder="1"/>
    <xf numFmtId="0" fontId="2" fillId="10" borderId="12" xfId="8" applyFont="1" applyFill="1" applyBorder="1" applyAlignment="1">
      <alignment horizontal="center"/>
    </xf>
    <xf numFmtId="166" fontId="2" fillId="10" borderId="12" xfId="8" applyNumberFormat="1" applyFont="1" applyFill="1" applyBorder="1"/>
    <xf numFmtId="166" fontId="2" fillId="10" borderId="12" xfId="8" applyNumberFormat="1" applyFont="1" applyFill="1" applyBorder="1" applyAlignment="1">
      <alignment horizontal="center"/>
    </xf>
    <xf numFmtId="167" fontId="2" fillId="10" borderId="12" xfId="8" applyNumberFormat="1" applyFont="1" applyFill="1" applyBorder="1"/>
    <xf numFmtId="2" fontId="2" fillId="10" borderId="12" xfId="8" applyNumberFormat="1" applyFont="1" applyFill="1" applyBorder="1"/>
    <xf numFmtId="2" fontId="2" fillId="10" borderId="12" xfId="8" applyNumberFormat="1" applyFont="1" applyFill="1" applyBorder="1" applyAlignment="1">
      <alignment horizontal="center"/>
    </xf>
    <xf numFmtId="2" fontId="2" fillId="10" borderId="12" xfId="8" applyNumberFormat="1" applyFont="1" applyFill="1" applyBorder="1" applyAlignment="1">
      <alignment horizontal="left" indent="3"/>
    </xf>
    <xf numFmtId="2" fontId="2" fillId="10" borderId="26" xfId="8" applyNumberFormat="1" applyFont="1" applyFill="1" applyBorder="1" applyAlignment="1">
      <alignment horizontal="left" indent="3"/>
    </xf>
    <xf numFmtId="0" fontId="2" fillId="10" borderId="20" xfId="8" applyFont="1" applyFill="1" applyBorder="1"/>
    <xf numFmtId="0" fontId="2" fillId="10" borderId="20" xfId="8" applyFont="1" applyFill="1" applyBorder="1" applyAlignment="1">
      <alignment horizontal="center"/>
    </xf>
    <xf numFmtId="166" fontId="2" fillId="10" borderId="20" xfId="8" applyNumberFormat="1" applyFont="1" applyFill="1" applyBorder="1"/>
    <xf numFmtId="166" fontId="2" fillId="10" borderId="20" xfId="8" applyNumberFormat="1" applyFont="1" applyFill="1" applyBorder="1" applyAlignment="1">
      <alignment horizontal="center"/>
    </xf>
    <xf numFmtId="167" fontId="2" fillId="10" borderId="20" xfId="8" applyNumberFormat="1" applyFont="1" applyFill="1" applyBorder="1"/>
    <xf numFmtId="2" fontId="2" fillId="10" borderId="20" xfId="8" applyNumberFormat="1" applyFont="1" applyFill="1" applyBorder="1"/>
    <xf numFmtId="2" fontId="2" fillId="10" borderId="20" xfId="8" applyNumberFormat="1" applyFont="1" applyFill="1" applyBorder="1" applyAlignment="1">
      <alignment horizontal="center"/>
    </xf>
    <xf numFmtId="2" fontId="2" fillId="10" borderId="20" xfId="8" applyNumberFormat="1" applyFont="1" applyFill="1" applyBorder="1" applyAlignment="1">
      <alignment horizontal="left" indent="3"/>
    </xf>
    <xf numFmtId="2" fontId="2" fillId="10" borderId="27" xfId="8" applyNumberFormat="1" applyFont="1" applyFill="1" applyBorder="1" applyAlignment="1">
      <alignment horizontal="left" indent="3"/>
    </xf>
    <xf numFmtId="0" fontId="2" fillId="13" borderId="5" xfId="8" applyFont="1" applyFill="1" applyBorder="1"/>
    <xf numFmtId="0" fontId="2" fillId="13" borderId="5" xfId="8" applyFont="1" applyFill="1" applyBorder="1" applyAlignment="1">
      <alignment horizontal="center"/>
    </xf>
    <xf numFmtId="166" fontId="2" fillId="13" borderId="5" xfId="8" applyNumberFormat="1" applyFont="1" applyFill="1" applyBorder="1"/>
    <xf numFmtId="166" fontId="2" fillId="13" borderId="5" xfId="8" applyNumberFormat="1" applyFont="1" applyFill="1" applyBorder="1" applyAlignment="1">
      <alignment horizontal="center"/>
    </xf>
    <xf numFmtId="167" fontId="2" fillId="13" borderId="5" xfId="8" applyNumberFormat="1" applyFont="1" applyFill="1" applyBorder="1"/>
    <xf numFmtId="2" fontId="2" fillId="13" borderId="5" xfId="8" applyNumberFormat="1" applyFont="1" applyFill="1" applyBorder="1"/>
    <xf numFmtId="2" fontId="2" fillId="13" borderId="5" xfId="8" applyNumberFormat="1" applyFont="1" applyFill="1" applyBorder="1" applyAlignment="1">
      <alignment horizontal="center"/>
    </xf>
    <xf numFmtId="2" fontId="2" fillId="13" borderId="5" xfId="8" applyNumberFormat="1" applyFont="1" applyFill="1" applyBorder="1" applyAlignment="1">
      <alignment horizontal="left" indent="3"/>
    </xf>
    <xf numFmtId="2" fontId="2" fillId="13" borderId="25" xfId="8" applyNumberFormat="1" applyFont="1" applyFill="1" applyBorder="1" applyAlignment="1">
      <alignment horizontal="left" indent="3"/>
    </xf>
    <xf numFmtId="0" fontId="2" fillId="13" borderId="3" xfId="8" applyFont="1" applyFill="1" applyBorder="1"/>
    <xf numFmtId="0" fontId="2" fillId="13" borderId="3" xfId="8" applyFont="1" applyFill="1" applyBorder="1" applyAlignment="1">
      <alignment horizontal="center"/>
    </xf>
    <xf numFmtId="166" fontId="2" fillId="13" borderId="3" xfId="8" applyNumberFormat="1" applyFont="1" applyFill="1" applyBorder="1"/>
    <xf numFmtId="166" fontId="2" fillId="13" borderId="3" xfId="8" applyNumberFormat="1" applyFont="1" applyFill="1" applyBorder="1" applyAlignment="1">
      <alignment horizontal="center"/>
    </xf>
    <xf numFmtId="167" fontId="2" fillId="13" borderId="3" xfId="8" applyNumberFormat="1" applyFont="1" applyFill="1" applyBorder="1"/>
    <xf numFmtId="2" fontId="2" fillId="13" borderId="3" xfId="8" applyNumberFormat="1" applyFont="1" applyFill="1" applyBorder="1"/>
    <xf numFmtId="2" fontId="2" fillId="13" borderId="3" xfId="8" applyNumberFormat="1" applyFont="1" applyFill="1" applyBorder="1" applyAlignment="1">
      <alignment horizontal="center"/>
    </xf>
    <xf numFmtId="2" fontId="2" fillId="13" borderId="3" xfId="8" applyNumberFormat="1" applyFont="1" applyFill="1" applyBorder="1" applyAlignment="1">
      <alignment horizontal="left" indent="3"/>
    </xf>
    <xf numFmtId="2" fontId="2" fillId="13" borderId="9" xfId="8" applyNumberFormat="1" applyFont="1" applyFill="1" applyBorder="1" applyAlignment="1">
      <alignment horizontal="left" indent="3"/>
    </xf>
    <xf numFmtId="0" fontId="2" fillId="13" borderId="7" xfId="8" applyFont="1" applyFill="1" applyBorder="1"/>
    <xf numFmtId="0" fontId="2" fillId="13" borderId="7" xfId="8" applyFont="1" applyFill="1" applyBorder="1" applyAlignment="1">
      <alignment horizontal="center"/>
    </xf>
    <xf numFmtId="166" fontId="2" fillId="13" borderId="7" xfId="8" applyNumberFormat="1" applyFont="1" applyFill="1" applyBorder="1"/>
    <xf numFmtId="166" fontId="2" fillId="13" borderId="7" xfId="8" applyNumberFormat="1" applyFont="1" applyFill="1" applyBorder="1" applyAlignment="1">
      <alignment horizontal="center"/>
    </xf>
    <xf numFmtId="167" fontId="2" fillId="13" borderId="7" xfId="8" applyNumberFormat="1" applyFont="1" applyFill="1" applyBorder="1"/>
    <xf numFmtId="2" fontId="2" fillId="13" borderId="7" xfId="8" applyNumberFormat="1" applyFont="1" applyFill="1" applyBorder="1"/>
    <xf numFmtId="2" fontId="2" fillId="13" borderId="7" xfId="8" applyNumberFormat="1" applyFont="1" applyFill="1" applyBorder="1" applyAlignment="1">
      <alignment horizontal="center"/>
    </xf>
    <xf numFmtId="2" fontId="2" fillId="13" borderId="7" xfId="8" applyNumberFormat="1" applyFont="1" applyFill="1" applyBorder="1" applyAlignment="1">
      <alignment horizontal="left" indent="3"/>
    </xf>
    <xf numFmtId="2" fontId="2" fillId="13" borderId="10" xfId="8" applyNumberFormat="1" applyFont="1" applyFill="1" applyBorder="1" applyAlignment="1">
      <alignment horizontal="left" indent="3"/>
    </xf>
    <xf numFmtId="0" fontId="2" fillId="4" borderId="5" xfId="8" applyFont="1" applyFill="1" applyBorder="1"/>
    <xf numFmtId="0" fontId="2" fillId="4" borderId="5" xfId="8" applyFont="1" applyFill="1" applyBorder="1" applyAlignment="1">
      <alignment horizontal="center"/>
    </xf>
    <xf numFmtId="166" fontId="2" fillId="4" borderId="5" xfId="8" applyNumberFormat="1" applyFont="1" applyFill="1" applyBorder="1"/>
    <xf numFmtId="166" fontId="2" fillId="4" borderId="5" xfId="8" applyNumberFormat="1" applyFont="1" applyFill="1" applyBorder="1" applyAlignment="1">
      <alignment horizontal="center"/>
    </xf>
    <xf numFmtId="167" fontId="2" fillId="4" borderId="5" xfId="8" applyNumberFormat="1" applyFont="1" applyFill="1" applyBorder="1"/>
    <xf numFmtId="2" fontId="2" fillId="4" borderId="5" xfId="8" applyNumberFormat="1" applyFont="1" applyFill="1" applyBorder="1"/>
    <xf numFmtId="2" fontId="2" fillId="4" borderId="5" xfId="8" applyNumberFormat="1" applyFont="1" applyFill="1" applyBorder="1" applyAlignment="1">
      <alignment horizontal="center"/>
    </xf>
    <xf numFmtId="2" fontId="2" fillId="4" borderId="5" xfId="8" applyNumberFormat="1" applyFont="1" applyFill="1" applyBorder="1" applyAlignment="1">
      <alignment horizontal="left" indent="3"/>
    </xf>
    <xf numFmtId="2" fontId="2" fillId="4" borderId="25" xfId="8" applyNumberFormat="1" applyFont="1" applyFill="1" applyBorder="1" applyAlignment="1">
      <alignment horizontal="left" indent="3"/>
    </xf>
    <xf numFmtId="0" fontId="2" fillId="4" borderId="3" xfId="8" applyFont="1" applyFill="1" applyBorder="1"/>
    <xf numFmtId="0" fontId="2" fillId="4" borderId="3" xfId="8" applyFont="1" applyFill="1" applyBorder="1" applyAlignment="1">
      <alignment horizontal="center"/>
    </xf>
    <xf numFmtId="166" fontId="2" fillId="4" borderId="3" xfId="8" applyNumberFormat="1" applyFont="1" applyFill="1" applyBorder="1"/>
    <xf numFmtId="166" fontId="2" fillId="4" borderId="3" xfId="8" applyNumberFormat="1" applyFont="1" applyFill="1" applyBorder="1" applyAlignment="1">
      <alignment horizontal="center"/>
    </xf>
    <xf numFmtId="167" fontId="2" fillId="4" borderId="3" xfId="8" applyNumberFormat="1" applyFont="1" applyFill="1" applyBorder="1"/>
    <xf numFmtId="2" fontId="2" fillId="4" borderId="3" xfId="8" applyNumberFormat="1" applyFont="1" applyFill="1" applyBorder="1"/>
    <xf numFmtId="2" fontId="2" fillId="4" borderId="3" xfId="8" applyNumberFormat="1" applyFont="1" applyFill="1" applyBorder="1" applyAlignment="1">
      <alignment horizontal="center"/>
    </xf>
    <xf numFmtId="2" fontId="2" fillId="4" borderId="3" xfId="8" applyNumberFormat="1" applyFont="1" applyFill="1" applyBorder="1" applyAlignment="1">
      <alignment horizontal="left" indent="3"/>
    </xf>
    <xf numFmtId="2" fontId="2" fillId="4" borderId="9" xfId="8" applyNumberFormat="1" applyFont="1" applyFill="1" applyBorder="1" applyAlignment="1">
      <alignment horizontal="left" indent="3"/>
    </xf>
    <xf numFmtId="0" fontId="9" fillId="10" borderId="12" xfId="5" applyFont="1" applyFill="1" applyBorder="1"/>
    <xf numFmtId="0" fontId="9" fillId="10" borderId="12" xfId="5" applyFont="1" applyFill="1" applyBorder="1" applyAlignment="1">
      <alignment horizontal="center"/>
    </xf>
    <xf numFmtId="166" fontId="2" fillId="10" borderId="12" xfId="5" applyNumberFormat="1" applyFont="1" applyFill="1" applyBorder="1" applyAlignment="1">
      <alignment horizontal="center"/>
    </xf>
    <xf numFmtId="167" fontId="2" fillId="10" borderId="12" xfId="5" applyNumberFormat="1" applyFont="1" applyFill="1" applyBorder="1"/>
    <xf numFmtId="2" fontId="2" fillId="10" borderId="12" xfId="5" applyNumberFormat="1" applyFont="1" applyFill="1" applyBorder="1"/>
    <xf numFmtId="2" fontId="2" fillId="10" borderId="12" xfId="5" applyNumberFormat="1" applyFont="1" applyFill="1" applyBorder="1" applyAlignment="1">
      <alignment horizontal="center"/>
    </xf>
    <xf numFmtId="2" fontId="2" fillId="10" borderId="12" xfId="5" applyNumberFormat="1" applyFont="1" applyFill="1" applyBorder="1" applyAlignment="1">
      <alignment horizontal="left" indent="3"/>
    </xf>
    <xf numFmtId="2" fontId="2" fillId="10" borderId="26" xfId="5" applyNumberFormat="1" applyFont="1" applyFill="1" applyBorder="1" applyAlignment="1">
      <alignment horizontal="left" indent="3"/>
    </xf>
    <xf numFmtId="0" fontId="9" fillId="10" borderId="20" xfId="5" applyFont="1" applyFill="1" applyBorder="1"/>
    <xf numFmtId="0" fontId="9" fillId="10" borderId="20" xfId="5" applyFont="1" applyFill="1" applyBorder="1" applyAlignment="1">
      <alignment horizontal="center"/>
    </xf>
    <xf numFmtId="166" fontId="2" fillId="10" borderId="20" xfId="5" applyNumberFormat="1" applyFont="1" applyFill="1" applyBorder="1"/>
    <xf numFmtId="166" fontId="2" fillId="10" borderId="20" xfId="5" applyNumberFormat="1" applyFont="1" applyFill="1" applyBorder="1" applyAlignment="1">
      <alignment horizontal="center"/>
    </xf>
    <xf numFmtId="167" fontId="2" fillId="10" borderId="20" xfId="5" applyNumberFormat="1" applyFont="1" applyFill="1" applyBorder="1"/>
    <xf numFmtId="2" fontId="2" fillId="10" borderId="20" xfId="5" applyNumberFormat="1" applyFont="1" applyFill="1" applyBorder="1"/>
    <xf numFmtId="2" fontId="2" fillId="10" borderId="20" xfId="5" applyNumberFormat="1" applyFont="1" applyFill="1" applyBorder="1" applyAlignment="1">
      <alignment horizontal="center"/>
    </xf>
    <xf numFmtId="2" fontId="2" fillId="10" borderId="20" xfId="5" applyNumberFormat="1" applyFont="1" applyFill="1" applyBorder="1" applyAlignment="1">
      <alignment horizontal="left" indent="3"/>
    </xf>
    <xf numFmtId="2" fontId="2" fillId="10" borderId="27" xfId="5" applyNumberFormat="1" applyFont="1" applyFill="1" applyBorder="1" applyAlignment="1">
      <alignment horizontal="left" indent="3"/>
    </xf>
    <xf numFmtId="0" fontId="2" fillId="13" borderId="5" xfId="5" applyFont="1" applyFill="1" applyBorder="1"/>
    <xf numFmtId="0" fontId="2" fillId="13" borderId="5" xfId="5" applyFont="1" applyFill="1" applyBorder="1" applyAlignment="1">
      <alignment horizontal="center"/>
    </xf>
    <xf numFmtId="166" fontId="2" fillId="13" borderId="5" xfId="5" applyNumberFormat="1" applyFont="1" applyFill="1" applyBorder="1"/>
    <xf numFmtId="166" fontId="2" fillId="13" borderId="5" xfId="5" applyNumberFormat="1" applyFont="1" applyFill="1" applyBorder="1" applyAlignment="1">
      <alignment horizontal="center"/>
    </xf>
    <xf numFmtId="167" fontId="2" fillId="13" borderId="5" xfId="5" applyNumberFormat="1" applyFont="1" applyFill="1" applyBorder="1"/>
    <xf numFmtId="2" fontId="2" fillId="13" borderId="5" xfId="5" applyNumberFormat="1" applyFont="1" applyFill="1" applyBorder="1"/>
    <xf numFmtId="2" fontId="2" fillId="13" borderId="5" xfId="5" applyNumberFormat="1" applyFont="1" applyFill="1" applyBorder="1" applyAlignment="1">
      <alignment horizontal="center"/>
    </xf>
    <xf numFmtId="2" fontId="2" fillId="13" borderId="5" xfId="5" applyNumberFormat="1" applyFont="1" applyFill="1" applyBorder="1" applyAlignment="1">
      <alignment horizontal="left" indent="3"/>
    </xf>
    <xf numFmtId="2" fontId="2" fillId="13" borderId="25" xfId="5" applyNumberFormat="1" applyFont="1" applyFill="1" applyBorder="1" applyAlignment="1">
      <alignment horizontal="left" indent="3"/>
    </xf>
    <xf numFmtId="0" fontId="2" fillId="13" borderId="3" xfId="5" applyFont="1" applyFill="1" applyBorder="1"/>
    <xf numFmtId="0" fontId="2" fillId="13" borderId="3" xfId="5" applyFont="1" applyFill="1" applyBorder="1" applyAlignment="1">
      <alignment horizontal="center"/>
    </xf>
    <xf numFmtId="166" fontId="2" fillId="13" borderId="3" xfId="5" applyNumberFormat="1" applyFont="1" applyFill="1" applyBorder="1"/>
    <xf numFmtId="166" fontId="2" fillId="13" borderId="3" xfId="5" applyNumberFormat="1" applyFont="1" applyFill="1" applyBorder="1" applyAlignment="1">
      <alignment horizontal="center"/>
    </xf>
    <xf numFmtId="167" fontId="2" fillId="13" borderId="3" xfId="5" applyNumberFormat="1" applyFont="1" applyFill="1" applyBorder="1"/>
    <xf numFmtId="2" fontId="2" fillId="13" borderId="3" xfId="5" applyNumberFormat="1" applyFont="1" applyFill="1" applyBorder="1"/>
    <xf numFmtId="2" fontId="2" fillId="13" borderId="3" xfId="5" applyNumberFormat="1" applyFont="1" applyFill="1" applyBorder="1" applyAlignment="1">
      <alignment horizontal="center"/>
    </xf>
    <xf numFmtId="2" fontId="2" fillId="13" borderId="3" xfId="5" applyNumberFormat="1" applyFont="1" applyFill="1" applyBorder="1" applyAlignment="1">
      <alignment horizontal="left" indent="3"/>
    </xf>
    <xf numFmtId="2" fontId="2" fillId="13" borderId="9" xfId="5" applyNumberFormat="1" applyFont="1" applyFill="1" applyBorder="1" applyAlignment="1">
      <alignment horizontal="left" indent="3"/>
    </xf>
    <xf numFmtId="0" fontId="2" fillId="11" borderId="5" xfId="5" applyFont="1" applyFill="1" applyBorder="1" applyAlignment="1">
      <alignment horizontal="left"/>
    </xf>
    <xf numFmtId="0" fontId="2" fillId="11" borderId="5" xfId="5" applyFont="1" applyFill="1" applyBorder="1" applyAlignment="1">
      <alignment horizontal="center"/>
    </xf>
    <xf numFmtId="166" fontId="2" fillId="11" borderId="5" xfId="5" applyNumberFormat="1" applyFont="1" applyFill="1" applyBorder="1" applyAlignment="1">
      <alignment horizontal="right"/>
    </xf>
    <xf numFmtId="166" fontId="2" fillId="11" borderId="5" xfId="5" applyNumberFormat="1" applyFont="1" applyFill="1" applyBorder="1"/>
    <xf numFmtId="166" fontId="2" fillId="11" borderId="5" xfId="5" applyNumberFormat="1" applyFont="1" applyFill="1" applyBorder="1" applyAlignment="1">
      <alignment horizontal="center"/>
    </xf>
    <xf numFmtId="167" fontId="2" fillId="11" borderId="5" xfId="5" applyNumberFormat="1" applyFont="1" applyFill="1" applyBorder="1"/>
    <xf numFmtId="2" fontId="2" fillId="11" borderId="5" xfId="5" applyNumberFormat="1" applyFont="1" applyFill="1" applyBorder="1"/>
    <xf numFmtId="2" fontId="2" fillId="11" borderId="5" xfId="5" applyNumberFormat="1" applyFont="1" applyFill="1" applyBorder="1" applyAlignment="1">
      <alignment horizontal="center"/>
    </xf>
    <xf numFmtId="2" fontId="2" fillId="11" borderId="5" xfId="5" applyNumberFormat="1" applyFont="1" applyFill="1" applyBorder="1" applyAlignment="1">
      <alignment horizontal="left" indent="3"/>
    </xf>
    <xf numFmtId="2" fontId="2" fillId="11" borderId="25" xfId="5" applyNumberFormat="1" applyFont="1" applyFill="1" applyBorder="1" applyAlignment="1">
      <alignment horizontal="left" indent="3"/>
    </xf>
    <xf numFmtId="0" fontId="2" fillId="4" borderId="5" xfId="5" applyFont="1" applyFill="1" applyBorder="1"/>
    <xf numFmtId="0" fontId="2" fillId="4" borderId="5" xfId="5" applyFont="1" applyFill="1" applyBorder="1" applyAlignment="1">
      <alignment horizontal="center"/>
    </xf>
    <xf numFmtId="166" fontId="2" fillId="4" borderId="5" xfId="5" applyNumberFormat="1" applyFont="1" applyFill="1" applyBorder="1"/>
    <xf numFmtId="166" fontId="2" fillId="4" borderId="5" xfId="5" applyNumberFormat="1" applyFont="1" applyFill="1" applyBorder="1" applyAlignment="1">
      <alignment horizontal="center"/>
    </xf>
    <xf numFmtId="167" fontId="2" fillId="4" borderId="5" xfId="5" applyNumberFormat="1" applyFont="1" applyFill="1" applyBorder="1"/>
    <xf numFmtId="2" fontId="2" fillId="4" borderId="5" xfId="5" applyNumberFormat="1" applyFont="1" applyFill="1" applyBorder="1"/>
    <xf numFmtId="2" fontId="2" fillId="4" borderId="5" xfId="5" applyNumberFormat="1" applyFont="1" applyFill="1" applyBorder="1" applyAlignment="1">
      <alignment horizontal="center"/>
    </xf>
    <xf numFmtId="2" fontId="2" fillId="4" borderId="5" xfId="5" applyNumberFormat="1" applyFont="1" applyFill="1" applyBorder="1" applyAlignment="1">
      <alignment horizontal="left" indent="3"/>
    </xf>
    <xf numFmtId="2" fontId="2" fillId="4" borderId="25" xfId="5" applyNumberFormat="1" applyFont="1" applyFill="1" applyBorder="1" applyAlignment="1">
      <alignment horizontal="left" indent="3"/>
    </xf>
    <xf numFmtId="166" fontId="2" fillId="4" borderId="3" xfId="5" applyNumberFormat="1" applyFont="1" applyFill="1" applyBorder="1" applyAlignment="1">
      <alignment horizontal="center"/>
    </xf>
    <xf numFmtId="167" fontId="2" fillId="4" borderId="3" xfId="5" applyNumberFormat="1" applyFont="1" applyFill="1" applyBorder="1"/>
    <xf numFmtId="2" fontId="2" fillId="4" borderId="3" xfId="5" applyNumberFormat="1" applyFont="1" applyFill="1" applyBorder="1"/>
    <xf numFmtId="2" fontId="2" fillId="4" borderId="3" xfId="5" applyNumberFormat="1" applyFont="1" applyFill="1" applyBorder="1" applyAlignment="1">
      <alignment horizontal="center"/>
    </xf>
    <xf numFmtId="2" fontId="2" fillId="4" borderId="3" xfId="5" applyNumberFormat="1" applyFont="1" applyFill="1" applyBorder="1" applyAlignment="1">
      <alignment horizontal="left" indent="3"/>
    </xf>
    <xf numFmtId="2" fontId="2" fillId="4" borderId="9" xfId="5" applyNumberFormat="1" applyFont="1" applyFill="1" applyBorder="1" applyAlignment="1">
      <alignment horizontal="left" indent="3"/>
    </xf>
    <xf numFmtId="0" fontId="2" fillId="10" borderId="12" xfId="5" applyFont="1" applyFill="1" applyBorder="1"/>
    <xf numFmtId="0" fontId="2" fillId="10" borderId="12" xfId="5" applyFont="1" applyFill="1" applyBorder="1" applyAlignment="1">
      <alignment horizontal="center"/>
    </xf>
    <xf numFmtId="166" fontId="2" fillId="4" borderId="5" xfId="5" applyNumberFormat="1" applyFont="1" applyFill="1" applyBorder="1" applyAlignment="1">
      <alignment horizontal="right"/>
    </xf>
    <xf numFmtId="166" fontId="2" fillId="4" borderId="12" xfId="5" applyNumberFormat="1" applyFont="1" applyFill="1" applyBorder="1"/>
    <xf numFmtId="0" fontId="9" fillId="10" borderId="5" xfId="5" applyFont="1" applyFill="1" applyBorder="1" applyAlignment="1">
      <alignment horizontal="left" vertical="center"/>
    </xf>
    <xf numFmtId="0" fontId="9" fillId="10" borderId="5" xfId="5" applyFont="1" applyFill="1" applyBorder="1" applyAlignment="1">
      <alignment horizontal="center" vertical="center"/>
    </xf>
    <xf numFmtId="166" fontId="2" fillId="10" borderId="5" xfId="5" applyNumberFormat="1" applyFont="1" applyFill="1" applyBorder="1" applyAlignment="1">
      <alignment horizontal="center" vertical="center"/>
    </xf>
    <xf numFmtId="167" fontId="2" fillId="10" borderId="5" xfId="5" applyNumberFormat="1" applyFont="1" applyFill="1" applyBorder="1" applyAlignment="1">
      <alignment horizontal="center" vertical="center"/>
    </xf>
    <xf numFmtId="2" fontId="2" fillId="10" borderId="5" xfId="5" applyNumberFormat="1" applyFont="1" applyFill="1" applyBorder="1" applyAlignment="1">
      <alignment horizontal="center" vertical="center"/>
    </xf>
    <xf numFmtId="2" fontId="2" fillId="10" borderId="25" xfId="5" applyNumberFormat="1" applyFont="1" applyFill="1" applyBorder="1" applyAlignment="1">
      <alignment horizontal="center" vertical="center"/>
    </xf>
    <xf numFmtId="0" fontId="9" fillId="10" borderId="12" xfId="5" applyFont="1" applyFill="1" applyBorder="1" applyAlignment="1">
      <alignment horizontal="left" vertical="center"/>
    </xf>
    <xf numFmtId="0" fontId="9" fillId="10" borderId="12" xfId="5" applyFont="1" applyFill="1" applyBorder="1" applyAlignment="1">
      <alignment horizontal="center" vertical="center"/>
    </xf>
    <xf numFmtId="166" fontId="2" fillId="10" borderId="12" xfId="5" applyNumberFormat="1" applyFont="1" applyFill="1" applyBorder="1" applyAlignment="1">
      <alignment horizontal="center" vertical="center"/>
    </xf>
    <xf numFmtId="167" fontId="2" fillId="10" borderId="12" xfId="5" applyNumberFormat="1" applyFont="1" applyFill="1" applyBorder="1" applyAlignment="1">
      <alignment horizontal="center" vertical="center"/>
    </xf>
    <xf numFmtId="2" fontId="2" fillId="10" borderId="12" xfId="5" applyNumberFormat="1" applyFont="1" applyFill="1" applyBorder="1" applyAlignment="1">
      <alignment horizontal="center" vertical="center"/>
    </xf>
    <xf numFmtId="2" fontId="2" fillId="10" borderId="26" xfId="5" applyNumberFormat="1" applyFont="1" applyFill="1" applyBorder="1" applyAlignment="1">
      <alignment horizontal="center" vertical="center"/>
    </xf>
    <xf numFmtId="2" fontId="2" fillId="13" borderId="12" xfId="5" applyNumberFormat="1" applyFont="1" applyFill="1" applyBorder="1" applyAlignment="1">
      <alignment horizontal="left" vertical="center"/>
    </xf>
    <xf numFmtId="0" fontId="2" fillId="13" borderId="12" xfId="5" applyFont="1" applyFill="1" applyBorder="1" applyAlignment="1">
      <alignment horizontal="center" vertical="center"/>
    </xf>
    <xf numFmtId="166" fontId="2" fillId="13" borderId="12" xfId="5" applyNumberFormat="1" applyFont="1" applyFill="1" applyBorder="1" applyAlignment="1">
      <alignment horizontal="center" vertical="center"/>
    </xf>
    <xf numFmtId="167" fontId="2" fillId="13" borderId="12" xfId="5" applyNumberFormat="1" applyFont="1" applyFill="1" applyBorder="1" applyAlignment="1">
      <alignment horizontal="center" vertical="center"/>
    </xf>
    <xf numFmtId="2" fontId="2" fillId="13" borderId="12" xfId="5" applyNumberFormat="1" applyFont="1" applyFill="1" applyBorder="1" applyAlignment="1">
      <alignment horizontal="center" vertical="center"/>
    </xf>
    <xf numFmtId="2" fontId="2" fillId="13" borderId="26" xfId="5" applyNumberFormat="1" applyFont="1" applyFill="1" applyBorder="1" applyAlignment="1">
      <alignment horizontal="center" vertical="center"/>
    </xf>
    <xf numFmtId="2" fontId="2" fillId="13" borderId="3" xfId="5" applyNumberFormat="1" applyFont="1" applyFill="1" applyBorder="1" applyAlignment="1">
      <alignment horizontal="left" vertical="center"/>
    </xf>
    <xf numFmtId="1" fontId="2" fillId="13" borderId="3" xfId="5" applyNumberFormat="1" applyFont="1" applyFill="1" applyBorder="1" applyAlignment="1">
      <alignment horizontal="center" vertical="center"/>
    </xf>
    <xf numFmtId="2" fontId="2" fillId="13" borderId="3" xfId="5" applyNumberFormat="1" applyFont="1" applyFill="1" applyBorder="1" applyAlignment="1">
      <alignment horizontal="center" vertical="center"/>
    </xf>
    <xf numFmtId="166" fontId="2" fillId="13" borderId="3" xfId="5" applyNumberFormat="1" applyFont="1" applyFill="1" applyBorder="1" applyAlignment="1">
      <alignment horizontal="center" vertical="center"/>
    </xf>
    <xf numFmtId="167" fontId="2" fillId="13" borderId="3" xfId="5" applyNumberFormat="1" applyFont="1" applyFill="1" applyBorder="1" applyAlignment="1">
      <alignment horizontal="center" vertical="center"/>
    </xf>
    <xf numFmtId="2" fontId="2" fillId="13" borderId="9" xfId="5" applyNumberFormat="1" applyFont="1" applyFill="1" applyBorder="1" applyAlignment="1">
      <alignment horizontal="center" vertical="center"/>
    </xf>
    <xf numFmtId="0" fontId="2" fillId="11" borderId="5" xfId="5" applyFont="1" applyFill="1" applyBorder="1" applyAlignment="1">
      <alignment horizontal="left" vertical="center"/>
    </xf>
    <xf numFmtId="0" fontId="2" fillId="11" borderId="5" xfId="5" applyFont="1" applyFill="1" applyBorder="1" applyAlignment="1">
      <alignment horizontal="center" vertical="center"/>
    </xf>
    <xf numFmtId="166" fontId="2" fillId="11" borderId="5" xfId="5" applyNumberFormat="1" applyFont="1" applyFill="1" applyBorder="1" applyAlignment="1">
      <alignment horizontal="center" vertical="center"/>
    </xf>
    <xf numFmtId="167" fontId="2" fillId="11" borderId="5" xfId="5" applyNumberFormat="1" applyFont="1" applyFill="1" applyBorder="1" applyAlignment="1">
      <alignment horizontal="center" vertical="center"/>
    </xf>
    <xf numFmtId="2" fontId="2" fillId="11" borderId="5" xfId="5" applyNumberFormat="1" applyFont="1" applyFill="1" applyBorder="1" applyAlignment="1">
      <alignment horizontal="center" vertical="center"/>
    </xf>
    <xf numFmtId="2" fontId="2" fillId="11" borderId="25" xfId="5" applyNumberFormat="1" applyFont="1" applyFill="1" applyBorder="1" applyAlignment="1">
      <alignment horizontal="center" vertical="center"/>
    </xf>
    <xf numFmtId="0" fontId="2" fillId="11" borderId="3" xfId="5" applyFont="1" applyFill="1" applyBorder="1" applyAlignment="1">
      <alignment horizontal="left" vertical="center"/>
    </xf>
    <xf numFmtId="0" fontId="2" fillId="11" borderId="3" xfId="5" applyFont="1" applyFill="1" applyBorder="1" applyAlignment="1">
      <alignment horizontal="center" vertical="center"/>
    </xf>
    <xf numFmtId="166" fontId="2" fillId="11" borderId="3" xfId="5" applyNumberFormat="1" applyFont="1" applyFill="1" applyBorder="1" applyAlignment="1">
      <alignment horizontal="center" vertical="center"/>
    </xf>
    <xf numFmtId="167" fontId="2" fillId="11" borderId="3" xfId="5" applyNumberFormat="1" applyFont="1" applyFill="1" applyBorder="1" applyAlignment="1">
      <alignment horizontal="center" vertical="center"/>
    </xf>
    <xf numFmtId="2" fontId="2" fillId="11" borderId="3" xfId="5" applyNumberFormat="1" applyFont="1" applyFill="1" applyBorder="1" applyAlignment="1">
      <alignment horizontal="center" vertical="center"/>
    </xf>
    <xf numFmtId="2" fontId="2" fillId="11" borderId="26" xfId="5" applyNumberFormat="1" applyFont="1" applyFill="1" applyBorder="1" applyAlignment="1">
      <alignment horizontal="center" vertical="center"/>
    </xf>
    <xf numFmtId="0" fontId="2" fillId="6" borderId="5" xfId="5" applyFont="1" applyFill="1" applyBorder="1" applyAlignment="1">
      <alignment horizontal="left" vertical="center"/>
    </xf>
    <xf numFmtId="0" fontId="2" fillId="6" borderId="5" xfId="5" applyFont="1" applyFill="1" applyBorder="1" applyAlignment="1">
      <alignment horizontal="center" vertical="center"/>
    </xf>
    <xf numFmtId="166" fontId="2" fillId="6" borderId="5" xfId="5" applyNumberFormat="1" applyFont="1" applyFill="1" applyBorder="1" applyAlignment="1">
      <alignment horizontal="center" vertical="center"/>
    </xf>
    <xf numFmtId="167" fontId="2" fillId="6" borderId="5" xfId="5" applyNumberFormat="1" applyFont="1" applyFill="1" applyBorder="1" applyAlignment="1">
      <alignment horizontal="center" vertical="center"/>
    </xf>
    <xf numFmtId="2" fontId="2" fillId="6" borderId="5" xfId="5" applyNumberFormat="1" applyFont="1" applyFill="1" applyBorder="1" applyAlignment="1">
      <alignment horizontal="center" vertical="center"/>
    </xf>
    <xf numFmtId="2" fontId="2" fillId="6" borderId="25" xfId="5" applyNumberFormat="1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left" vertical="center"/>
    </xf>
    <xf numFmtId="0" fontId="2" fillId="6" borderId="3" xfId="5" applyFont="1" applyFill="1" applyBorder="1" applyAlignment="1">
      <alignment horizontal="center" vertical="center"/>
    </xf>
    <xf numFmtId="166" fontId="2" fillId="6" borderId="3" xfId="5" applyNumberFormat="1" applyFont="1" applyFill="1" applyBorder="1" applyAlignment="1">
      <alignment horizontal="center" vertical="center"/>
    </xf>
    <xf numFmtId="167" fontId="2" fillId="6" borderId="3" xfId="5" applyNumberFormat="1" applyFont="1" applyFill="1" applyBorder="1" applyAlignment="1">
      <alignment horizontal="center" vertical="center"/>
    </xf>
    <xf numFmtId="2" fontId="2" fillId="6" borderId="3" xfId="5" applyNumberFormat="1" applyFont="1" applyFill="1" applyBorder="1" applyAlignment="1">
      <alignment horizontal="center" vertical="center"/>
    </xf>
    <xf numFmtId="2" fontId="2" fillId="6" borderId="9" xfId="5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/>
    </xf>
    <xf numFmtId="166" fontId="2" fillId="10" borderId="12" xfId="0" applyNumberFormat="1" applyFont="1" applyFill="1" applyBorder="1" applyAlignment="1">
      <alignment horizontal="center" vertical="center"/>
    </xf>
    <xf numFmtId="167" fontId="2" fillId="10" borderId="12" xfId="0" applyNumberFormat="1" applyFont="1" applyFill="1" applyBorder="1" applyAlignment="1">
      <alignment horizontal="center" vertical="center"/>
    </xf>
    <xf numFmtId="2" fontId="2" fillId="10" borderId="12" xfId="0" applyNumberFormat="1" applyFont="1" applyFill="1" applyBorder="1" applyAlignment="1">
      <alignment horizontal="center" vertical="center"/>
    </xf>
    <xf numFmtId="2" fontId="2" fillId="10" borderId="26" xfId="0" applyNumberFormat="1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vertical="center"/>
    </xf>
    <xf numFmtId="0" fontId="9" fillId="10" borderId="20" xfId="0" applyFont="1" applyFill="1" applyBorder="1" applyAlignment="1">
      <alignment horizontal="center" vertical="center"/>
    </xf>
    <xf numFmtId="166" fontId="2" fillId="10" borderId="20" xfId="0" applyNumberFormat="1" applyFont="1" applyFill="1" applyBorder="1" applyAlignment="1">
      <alignment horizontal="center" vertical="center"/>
    </xf>
    <xf numFmtId="167" fontId="2" fillId="10" borderId="20" xfId="0" applyNumberFormat="1" applyFont="1" applyFill="1" applyBorder="1" applyAlignment="1">
      <alignment horizontal="center" vertical="center"/>
    </xf>
    <xf numFmtId="2" fontId="2" fillId="10" borderId="20" xfId="0" applyNumberFormat="1" applyFont="1" applyFill="1" applyBorder="1" applyAlignment="1">
      <alignment horizontal="center" vertical="center"/>
    </xf>
    <xf numFmtId="2" fontId="2" fillId="10" borderId="27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166" fontId="2" fillId="13" borderId="5" xfId="0" applyNumberFormat="1" applyFont="1" applyFill="1" applyBorder="1" applyAlignment="1">
      <alignment horizontal="center" vertical="center"/>
    </xf>
    <xf numFmtId="167" fontId="2" fillId="13" borderId="5" xfId="0" applyNumberFormat="1" applyFont="1" applyFill="1" applyBorder="1" applyAlignment="1">
      <alignment horizontal="center" vertical="center"/>
    </xf>
    <xf numFmtId="2" fontId="2" fillId="13" borderId="5" xfId="0" applyNumberFormat="1" applyFont="1" applyFill="1" applyBorder="1" applyAlignment="1">
      <alignment horizontal="center" vertical="center"/>
    </xf>
    <xf numFmtId="2" fontId="2" fillId="13" borderId="25" xfId="0" applyNumberFormat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166" fontId="2" fillId="13" borderId="3" xfId="0" applyNumberFormat="1" applyFont="1" applyFill="1" applyBorder="1" applyAlignment="1">
      <alignment horizontal="center" vertical="center"/>
    </xf>
    <xf numFmtId="167" fontId="2" fillId="13" borderId="3" xfId="0" applyNumberFormat="1" applyFont="1" applyFill="1" applyBorder="1" applyAlignment="1">
      <alignment horizontal="center" vertical="center"/>
    </xf>
    <xf numFmtId="166" fontId="2" fillId="11" borderId="12" xfId="0" applyNumberFormat="1" applyFont="1" applyFill="1" applyBorder="1" applyAlignment="1">
      <alignment vertical="center"/>
    </xf>
    <xf numFmtId="1" fontId="2" fillId="11" borderId="12" xfId="0" applyNumberFormat="1" applyFont="1" applyFill="1" applyBorder="1" applyAlignment="1">
      <alignment horizontal="center" vertical="center"/>
    </xf>
    <xf numFmtId="166" fontId="2" fillId="11" borderId="12" xfId="0" applyNumberFormat="1" applyFont="1" applyFill="1" applyBorder="1" applyAlignment="1">
      <alignment horizontal="center" vertical="center"/>
    </xf>
    <xf numFmtId="167" fontId="2" fillId="11" borderId="12" xfId="0" applyNumberFormat="1" applyFont="1" applyFill="1" applyBorder="1" applyAlignment="1">
      <alignment horizontal="center" vertical="center"/>
    </xf>
    <xf numFmtId="2" fontId="2" fillId="11" borderId="12" xfId="0" applyNumberFormat="1" applyFont="1" applyFill="1" applyBorder="1" applyAlignment="1">
      <alignment horizontal="center" vertical="center"/>
    </xf>
    <xf numFmtId="2" fontId="2" fillId="11" borderId="26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center" vertical="center"/>
    </xf>
    <xf numFmtId="166" fontId="2" fillId="11" borderId="5" xfId="0" applyNumberFormat="1" applyFont="1" applyFill="1" applyBorder="1" applyAlignment="1">
      <alignment vertical="center"/>
    </xf>
    <xf numFmtId="1" fontId="2" fillId="11" borderId="5" xfId="0" applyNumberFormat="1" applyFont="1" applyFill="1" applyBorder="1" applyAlignment="1">
      <alignment horizontal="center" vertical="center"/>
    </xf>
    <xf numFmtId="166" fontId="2" fillId="11" borderId="5" xfId="0" applyNumberFormat="1" applyFont="1" applyFill="1" applyBorder="1" applyAlignment="1">
      <alignment horizontal="center" vertical="center"/>
    </xf>
    <xf numFmtId="167" fontId="2" fillId="11" borderId="5" xfId="0" applyNumberFormat="1" applyFont="1" applyFill="1" applyBorder="1" applyAlignment="1">
      <alignment horizontal="center" vertical="center"/>
    </xf>
    <xf numFmtId="2" fontId="2" fillId="11" borderId="5" xfId="0" applyNumberFormat="1" applyFont="1" applyFill="1" applyBorder="1" applyAlignment="1">
      <alignment horizontal="center" vertical="center"/>
    </xf>
    <xf numFmtId="2" fontId="2" fillId="11" borderId="25" xfId="0" applyNumberFormat="1" applyFont="1" applyFill="1" applyBorder="1" applyAlignment="1">
      <alignment horizontal="center" vertical="center"/>
    </xf>
    <xf numFmtId="0" fontId="2" fillId="6" borderId="12" xfId="4" applyFont="1" applyFill="1" applyBorder="1"/>
    <xf numFmtId="0" fontId="2" fillId="6" borderId="12" xfId="4" applyFont="1" applyFill="1" applyBorder="1" applyAlignment="1">
      <alignment horizontal="center"/>
    </xf>
    <xf numFmtId="166" fontId="2" fillId="6" borderId="12" xfId="4" applyNumberFormat="1" applyFont="1" applyFill="1" applyBorder="1"/>
    <xf numFmtId="166" fontId="2" fillId="6" borderId="12" xfId="4" applyNumberFormat="1" applyFont="1" applyFill="1" applyBorder="1" applyAlignment="1">
      <alignment horizontal="center"/>
    </xf>
    <xf numFmtId="2" fontId="2" fillId="6" borderId="12" xfId="4" applyNumberFormat="1" applyFont="1" applyFill="1" applyBorder="1"/>
    <xf numFmtId="2" fontId="2" fillId="6" borderId="12" xfId="4" applyNumberFormat="1" applyFont="1" applyFill="1" applyBorder="1" applyAlignment="1">
      <alignment horizontal="center"/>
    </xf>
    <xf numFmtId="2" fontId="2" fillId="6" borderId="12" xfId="4" applyNumberFormat="1" applyFont="1" applyFill="1" applyBorder="1" applyAlignment="1">
      <alignment horizontal="left" indent="3"/>
    </xf>
    <xf numFmtId="2" fontId="2" fillId="6" borderId="26" xfId="4" applyNumberFormat="1" applyFont="1" applyFill="1" applyBorder="1" applyAlignment="1">
      <alignment horizontal="left" indent="3"/>
    </xf>
    <xf numFmtId="0" fontId="2" fillId="11" borderId="3" xfId="13" applyFont="1" applyFill="1" applyBorder="1" applyAlignment="1">
      <alignment vertical="center"/>
    </xf>
    <xf numFmtId="166" fontId="2" fillId="11" borderId="3" xfId="13" applyNumberFormat="1" applyFont="1" applyFill="1" applyBorder="1" applyAlignment="1">
      <alignment vertical="center"/>
    </xf>
    <xf numFmtId="166" fontId="2" fillId="11" borderId="3" xfId="13" applyNumberFormat="1" applyFont="1" applyFill="1" applyBorder="1" applyAlignment="1">
      <alignment horizontal="center" vertical="center"/>
    </xf>
    <xf numFmtId="164" fontId="2" fillId="11" borderId="3" xfId="13" applyNumberFormat="1" applyFont="1" applyFill="1" applyBorder="1" applyAlignment="1">
      <alignment horizontal="center" vertical="center"/>
    </xf>
    <xf numFmtId="2" fontId="2" fillId="11" borderId="3" xfId="13" applyNumberFormat="1" applyFont="1" applyFill="1" applyBorder="1" applyAlignment="1">
      <alignment vertical="center"/>
    </xf>
    <xf numFmtId="2" fontId="2" fillId="11" borderId="3" xfId="13" applyNumberFormat="1" applyFont="1" applyFill="1" applyBorder="1" applyAlignment="1">
      <alignment horizontal="center" vertical="center"/>
    </xf>
    <xf numFmtId="0" fontId="2" fillId="11" borderId="5" xfId="4" applyFont="1" applyFill="1" applyBorder="1" applyAlignment="1">
      <alignment vertical="center"/>
    </xf>
    <xf numFmtId="0" fontId="2" fillId="11" borderId="5" xfId="13" applyFont="1" applyFill="1" applyBorder="1" applyAlignment="1">
      <alignment vertical="center"/>
    </xf>
    <xf numFmtId="166" fontId="2" fillId="11" borderId="5" xfId="13" applyNumberFormat="1" applyFont="1" applyFill="1" applyBorder="1" applyAlignment="1">
      <alignment vertical="center"/>
    </xf>
    <xf numFmtId="166" fontId="2" fillId="11" borderId="5" xfId="13" applyNumberFormat="1" applyFont="1" applyFill="1" applyBorder="1" applyAlignment="1">
      <alignment horizontal="center" vertical="center"/>
    </xf>
    <xf numFmtId="164" fontId="2" fillId="11" borderId="5" xfId="13" applyNumberFormat="1" applyFont="1" applyFill="1" applyBorder="1" applyAlignment="1">
      <alignment horizontal="center" vertical="center"/>
    </xf>
    <xf numFmtId="2" fontId="2" fillId="11" borderId="5" xfId="13" applyNumberFormat="1" applyFont="1" applyFill="1" applyBorder="1" applyAlignment="1">
      <alignment vertical="center"/>
    </xf>
    <xf numFmtId="2" fontId="2" fillId="11" borderId="5" xfId="13" applyNumberFormat="1" applyFont="1" applyFill="1" applyBorder="1" applyAlignment="1">
      <alignment horizontal="center" vertical="center"/>
    </xf>
    <xf numFmtId="2" fontId="2" fillId="11" borderId="25" xfId="13" applyNumberFormat="1" applyFont="1" applyFill="1" applyBorder="1" applyAlignment="1">
      <alignment horizontal="center" vertical="center"/>
    </xf>
    <xf numFmtId="2" fontId="2" fillId="11" borderId="9" xfId="13" applyNumberFormat="1" applyFont="1" applyFill="1" applyBorder="1" applyAlignment="1">
      <alignment horizontal="center" vertical="center"/>
    </xf>
    <xf numFmtId="0" fontId="2" fillId="11" borderId="7" xfId="4" applyFont="1" applyFill="1" applyBorder="1" applyAlignment="1">
      <alignment horizontal="left"/>
    </xf>
    <xf numFmtId="0" fontId="2" fillId="11" borderId="7" xfId="4" applyFont="1" applyFill="1" applyBorder="1" applyAlignment="1">
      <alignment horizontal="center"/>
    </xf>
    <xf numFmtId="166" fontId="2" fillId="11" borderId="7" xfId="4" applyNumberFormat="1" applyFont="1" applyFill="1" applyBorder="1" applyAlignment="1">
      <alignment horizontal="right"/>
    </xf>
    <xf numFmtId="166" fontId="2" fillId="11" borderId="7" xfId="4" applyNumberFormat="1" applyFont="1" applyFill="1" applyBorder="1"/>
    <xf numFmtId="166" fontId="2" fillId="11" borderId="7" xfId="4" applyNumberFormat="1" applyFont="1" applyFill="1" applyBorder="1" applyAlignment="1">
      <alignment horizontal="center"/>
    </xf>
    <xf numFmtId="167" fontId="2" fillId="11" borderId="7" xfId="4" applyNumberFormat="1" applyFont="1" applyFill="1" applyBorder="1"/>
    <xf numFmtId="2" fontId="2" fillId="11" borderId="7" xfId="4" applyNumberFormat="1" applyFont="1" applyFill="1" applyBorder="1"/>
    <xf numFmtId="2" fontId="2" fillId="11" borderId="7" xfId="4" applyNumberFormat="1" applyFont="1" applyFill="1" applyBorder="1" applyAlignment="1">
      <alignment horizontal="center"/>
    </xf>
    <xf numFmtId="2" fontId="2" fillId="11" borderId="7" xfId="4" applyNumberFormat="1" applyFont="1" applyFill="1" applyBorder="1" applyAlignment="1">
      <alignment horizontal="left" indent="3"/>
    </xf>
    <xf numFmtId="2" fontId="2" fillId="11" borderId="10" xfId="4" applyNumberFormat="1" applyFont="1" applyFill="1" applyBorder="1" applyAlignment="1">
      <alignment horizontal="left" indent="3"/>
    </xf>
    <xf numFmtId="0" fontId="9" fillId="10" borderId="12" xfId="13" applyFont="1" applyFill="1" applyBorder="1"/>
    <xf numFmtId="0" fontId="9" fillId="10" borderId="12" xfId="13" applyFont="1" applyFill="1" applyBorder="1" applyAlignment="1">
      <alignment horizontal="center"/>
    </xf>
    <xf numFmtId="166" fontId="2" fillId="10" borderId="12" xfId="13" applyNumberFormat="1" applyFont="1" applyFill="1" applyBorder="1"/>
    <xf numFmtId="166" fontId="2" fillId="10" borderId="12" xfId="13" applyNumberFormat="1" applyFont="1" applyFill="1" applyBorder="1" applyAlignment="1">
      <alignment horizontal="center"/>
    </xf>
    <xf numFmtId="167" fontId="2" fillId="10" borderId="12" xfId="13" applyNumberFormat="1" applyFont="1" applyFill="1" applyBorder="1"/>
    <xf numFmtId="2" fontId="2" fillId="10" borderId="12" xfId="13" applyNumberFormat="1" applyFont="1" applyFill="1" applyBorder="1"/>
    <xf numFmtId="2" fontId="2" fillId="10" borderId="12" xfId="13" applyNumberFormat="1" applyFont="1" applyFill="1" applyBorder="1" applyAlignment="1">
      <alignment horizontal="center"/>
    </xf>
    <xf numFmtId="2" fontId="2" fillId="10" borderId="12" xfId="13" applyNumberFormat="1" applyFont="1" applyFill="1" applyBorder="1" applyAlignment="1">
      <alignment horizontal="left" indent="3"/>
    </xf>
    <xf numFmtId="2" fontId="2" fillId="10" borderId="26" xfId="13" applyNumberFormat="1" applyFont="1" applyFill="1" applyBorder="1" applyAlignment="1">
      <alignment horizontal="left" indent="3"/>
    </xf>
    <xf numFmtId="0" fontId="2" fillId="13" borderId="5" xfId="13" applyFont="1" applyFill="1" applyBorder="1"/>
    <xf numFmtId="0" fontId="2" fillId="13" borderId="5" xfId="13" applyFont="1" applyFill="1" applyBorder="1" applyAlignment="1">
      <alignment horizontal="center"/>
    </xf>
    <xf numFmtId="166" fontId="2" fillId="13" borderId="5" xfId="13" applyNumberFormat="1" applyFont="1" applyFill="1" applyBorder="1"/>
    <xf numFmtId="166" fontId="2" fillId="13" borderId="5" xfId="13" applyNumberFormat="1" applyFont="1" applyFill="1" applyBorder="1" applyAlignment="1">
      <alignment horizontal="center"/>
    </xf>
    <xf numFmtId="167" fontId="2" fillId="13" borderId="5" xfId="13" applyNumberFormat="1" applyFont="1" applyFill="1" applyBorder="1"/>
    <xf numFmtId="2" fontId="2" fillId="13" borderId="5" xfId="13" applyNumberFormat="1" applyFont="1" applyFill="1" applyBorder="1"/>
    <xf numFmtId="2" fontId="2" fillId="13" borderId="5" xfId="13" applyNumberFormat="1" applyFont="1" applyFill="1" applyBorder="1" applyAlignment="1">
      <alignment horizontal="center"/>
    </xf>
    <xf numFmtId="2" fontId="2" fillId="13" borderId="5" xfId="13" applyNumberFormat="1" applyFont="1" applyFill="1" applyBorder="1" applyAlignment="1">
      <alignment horizontal="left" indent="3"/>
    </xf>
    <xf numFmtId="2" fontId="2" fillId="13" borderId="25" xfId="13" applyNumberFormat="1" applyFont="1" applyFill="1" applyBorder="1" applyAlignment="1">
      <alignment horizontal="left" indent="3"/>
    </xf>
    <xf numFmtId="0" fontId="2" fillId="13" borderId="3" xfId="13" applyFont="1" applyFill="1" applyBorder="1"/>
    <xf numFmtId="0" fontId="2" fillId="13" borderId="3" xfId="13" applyFont="1" applyFill="1" applyBorder="1" applyAlignment="1">
      <alignment horizontal="center"/>
    </xf>
    <xf numFmtId="166" fontId="2" fillId="13" borderId="3" xfId="13" applyNumberFormat="1" applyFont="1" applyFill="1" applyBorder="1"/>
    <xf numFmtId="166" fontId="2" fillId="13" borderId="3" xfId="13" applyNumberFormat="1" applyFont="1" applyFill="1" applyBorder="1" applyAlignment="1">
      <alignment horizontal="center"/>
    </xf>
    <xf numFmtId="167" fontId="2" fillId="13" borderId="3" xfId="13" applyNumberFormat="1" applyFont="1" applyFill="1" applyBorder="1"/>
    <xf numFmtId="2" fontId="2" fillId="13" borderId="3" xfId="13" applyNumberFormat="1" applyFont="1" applyFill="1" applyBorder="1"/>
    <xf numFmtId="2" fontId="2" fillId="13" borderId="3" xfId="13" applyNumberFormat="1" applyFont="1" applyFill="1" applyBorder="1" applyAlignment="1">
      <alignment horizontal="center"/>
    </xf>
    <xf numFmtId="2" fontId="2" fillId="13" borderId="3" xfId="13" applyNumberFormat="1" applyFont="1" applyFill="1" applyBorder="1" applyAlignment="1">
      <alignment horizontal="left" indent="3"/>
    </xf>
    <xf numFmtId="2" fontId="2" fillId="13" borderId="9" xfId="13" applyNumberFormat="1" applyFont="1" applyFill="1" applyBorder="1" applyAlignment="1">
      <alignment horizontal="left" indent="3"/>
    </xf>
  </cellXfs>
  <cellStyles count="14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Normal" xfId="0" builtinId="0"/>
    <cellStyle name="Normal 2" xfId="2"/>
    <cellStyle name="Normal 3" xfId="3"/>
    <cellStyle name="Paprastas 2" xfId="4"/>
    <cellStyle name="Paprastas 3" xfId="5"/>
    <cellStyle name="Paprastas 4" xfId="8"/>
    <cellStyle name="Paprastas 5" xfId="13"/>
  </cellStyles>
  <dxfs count="0"/>
  <tableStyles count="0" defaultTableStyle="TableStyleMedium9" defaultPivotStyle="PivotStyleLight16"/>
  <colors>
    <mruColors>
      <color rgb="FFFFFFCC"/>
      <color rgb="FFFFFF99"/>
      <color rgb="FFFFCC99"/>
      <color rgb="FFFF6600"/>
      <color rgb="FFFFCC00"/>
      <color rgb="FFFF9900"/>
      <color rgb="FFFF9966"/>
      <color rgb="FFFFCC66"/>
      <color rgb="FFFFFF66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42"/>
  <sheetViews>
    <sheetView tabSelected="1" zoomScaleNormal="100" workbookViewId="0">
      <selection activeCell="V6" sqref="V6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9.140625" style="1" customWidth="1"/>
    <col min="20" max="20" width="10.42578125" style="1" bestFit="1" customWidth="1"/>
    <col min="21" max="31" width="9.140625" style="1"/>
    <col min="32" max="32" width="14.140625" style="1" bestFit="1" customWidth="1"/>
    <col min="33" max="33" width="16.5703125" style="1" bestFit="1" customWidth="1"/>
    <col min="34" max="16384" width="9.140625" style="1"/>
  </cols>
  <sheetData>
    <row r="1" spans="1:17" s="10" customFormat="1" ht="13.5" customHeight="1">
      <c r="A1" s="1404" t="s">
        <v>523</v>
      </c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1404"/>
    </row>
    <row r="2" spans="1:17" s="10" customFormat="1" ht="13.5" customHeight="1">
      <c r="A2" s="1205"/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  <c r="Q2" s="1205"/>
    </row>
    <row r="3" spans="1:17" s="856" customFormat="1" ht="18" customHeight="1">
      <c r="A3" s="1304" t="s">
        <v>28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</row>
    <row r="4" spans="1:17" s="10" customFormat="1" ht="13.5" customHeight="1" thickBot="1">
      <c r="A4" s="822"/>
      <c r="B4" s="822"/>
      <c r="C4" s="822"/>
      <c r="D4" s="822"/>
      <c r="E4" s="1261" t="s">
        <v>356</v>
      </c>
      <c r="F4" s="1261"/>
      <c r="G4" s="1261"/>
      <c r="H4" s="1261"/>
      <c r="I4" s="822">
        <v>5</v>
      </c>
      <c r="J4" s="822" t="s">
        <v>355</v>
      </c>
      <c r="K4" s="822" t="s">
        <v>357</v>
      </c>
      <c r="L4" s="823">
        <v>259.7</v>
      </c>
      <c r="M4" s="822"/>
      <c r="N4" s="822"/>
      <c r="O4" s="822"/>
      <c r="P4" s="822"/>
      <c r="Q4" s="822"/>
    </row>
    <row r="5" spans="1:17" s="10" customFormat="1" ht="13.5" customHeight="1">
      <c r="A5" s="1305" t="s">
        <v>1</v>
      </c>
      <c r="B5" s="1283" t="s">
        <v>0</v>
      </c>
      <c r="C5" s="1266" t="s">
        <v>2</v>
      </c>
      <c r="D5" s="1266" t="s">
        <v>3</v>
      </c>
      <c r="E5" s="1266" t="s">
        <v>12</v>
      </c>
      <c r="F5" s="1286" t="s">
        <v>13</v>
      </c>
      <c r="G5" s="1287"/>
      <c r="H5" s="1287"/>
      <c r="I5" s="1288"/>
      <c r="J5" s="1266" t="s">
        <v>4</v>
      </c>
      <c r="K5" s="1266" t="s">
        <v>14</v>
      </c>
      <c r="L5" s="1266" t="s">
        <v>5</v>
      </c>
      <c r="M5" s="1266" t="s">
        <v>6</v>
      </c>
      <c r="N5" s="1266" t="s">
        <v>15</v>
      </c>
      <c r="O5" s="1266" t="s">
        <v>16</v>
      </c>
      <c r="P5" s="1266" t="s">
        <v>23</v>
      </c>
      <c r="Q5" s="1270" t="s">
        <v>24</v>
      </c>
    </row>
    <row r="6" spans="1:17" s="10" customFormat="1" ht="39" customHeight="1">
      <c r="A6" s="1306"/>
      <c r="B6" s="1284"/>
      <c r="C6" s="1285"/>
      <c r="D6" s="1267"/>
      <c r="E6" s="1267"/>
      <c r="F6" s="15" t="s">
        <v>17</v>
      </c>
      <c r="G6" s="15" t="s">
        <v>18</v>
      </c>
      <c r="H6" s="15" t="s">
        <v>19</v>
      </c>
      <c r="I6" s="15" t="s">
        <v>20</v>
      </c>
      <c r="J6" s="1267"/>
      <c r="K6" s="1267"/>
      <c r="L6" s="1267"/>
      <c r="M6" s="1267"/>
      <c r="N6" s="1267"/>
      <c r="O6" s="1267"/>
      <c r="P6" s="1267"/>
      <c r="Q6" s="1271"/>
    </row>
    <row r="7" spans="1:17" s="10" customFormat="1" ht="13.5" customHeight="1">
      <c r="A7" s="1307"/>
      <c r="B7" s="1308"/>
      <c r="C7" s="1267"/>
      <c r="D7" s="96" t="s">
        <v>7</v>
      </c>
      <c r="E7" s="96" t="s">
        <v>8</v>
      </c>
      <c r="F7" s="96" t="s">
        <v>9</v>
      </c>
      <c r="G7" s="96" t="s">
        <v>9</v>
      </c>
      <c r="H7" s="96" t="s">
        <v>9</v>
      </c>
      <c r="I7" s="96" t="s">
        <v>9</v>
      </c>
      <c r="J7" s="96" t="s">
        <v>21</v>
      </c>
      <c r="K7" s="96" t="s">
        <v>9</v>
      </c>
      <c r="L7" s="96" t="s">
        <v>21</v>
      </c>
      <c r="M7" s="96" t="s">
        <v>70</v>
      </c>
      <c r="N7" s="96" t="s">
        <v>408</v>
      </c>
      <c r="O7" s="96" t="s">
        <v>409</v>
      </c>
      <c r="P7" s="97" t="s">
        <v>25</v>
      </c>
      <c r="Q7" s="98" t="s">
        <v>410</v>
      </c>
    </row>
    <row r="8" spans="1:17" s="10" customFormat="1" ht="13.5" customHeight="1" thickBot="1">
      <c r="A8" s="773">
        <v>1</v>
      </c>
      <c r="B8" s="774">
        <v>2</v>
      </c>
      <c r="C8" s="775">
        <v>3</v>
      </c>
      <c r="D8" s="776">
        <v>4</v>
      </c>
      <c r="E8" s="776">
        <v>5</v>
      </c>
      <c r="F8" s="776">
        <v>6</v>
      </c>
      <c r="G8" s="776">
        <v>7</v>
      </c>
      <c r="H8" s="776">
        <v>8</v>
      </c>
      <c r="I8" s="776">
        <v>9</v>
      </c>
      <c r="J8" s="776">
        <v>10</v>
      </c>
      <c r="K8" s="776">
        <v>11</v>
      </c>
      <c r="L8" s="775">
        <v>12</v>
      </c>
      <c r="M8" s="776">
        <v>13</v>
      </c>
      <c r="N8" s="776">
        <v>14</v>
      </c>
      <c r="O8" s="777">
        <v>15</v>
      </c>
      <c r="P8" s="775">
        <v>16</v>
      </c>
      <c r="Q8" s="778">
        <v>17</v>
      </c>
    </row>
    <row r="9" spans="1:17" s="10" customFormat="1" ht="13.5" customHeight="1">
      <c r="A9" s="1311" t="s">
        <v>92</v>
      </c>
      <c r="B9" s="248">
        <v>1</v>
      </c>
      <c r="C9" s="1948" t="s">
        <v>93</v>
      </c>
      <c r="D9" s="1949">
        <v>40</v>
      </c>
      <c r="E9" s="1949">
        <v>2007</v>
      </c>
      <c r="F9" s="1950">
        <v>13.308</v>
      </c>
      <c r="G9" s="1951">
        <v>10.008635999999999</v>
      </c>
      <c r="H9" s="1951">
        <v>3.2</v>
      </c>
      <c r="I9" s="1951">
        <v>9.9367000000000011E-2</v>
      </c>
      <c r="J9" s="1951">
        <v>2352.7399999999998</v>
      </c>
      <c r="K9" s="1952">
        <v>9.9367000000000011E-2</v>
      </c>
      <c r="L9" s="1951">
        <v>2352.7399999999998</v>
      </c>
      <c r="M9" s="1953">
        <v>4.2234586057107888E-5</v>
      </c>
      <c r="N9" s="1954">
        <v>55.808000000000007</v>
      </c>
      <c r="O9" s="1955">
        <v>2.3570277786750774E-3</v>
      </c>
      <c r="P9" s="1956">
        <v>2.5340751634264729</v>
      </c>
      <c r="Q9" s="1957">
        <v>0.14142166672050463</v>
      </c>
    </row>
    <row r="10" spans="1:17" s="10" customFormat="1" ht="13.5" customHeight="1">
      <c r="A10" s="1361"/>
      <c r="B10" s="106">
        <v>2</v>
      </c>
      <c r="C10" s="1958" t="s">
        <v>94</v>
      </c>
      <c r="D10" s="1959">
        <v>47</v>
      </c>
      <c r="E10" s="1959">
        <v>2007</v>
      </c>
      <c r="F10" s="1960">
        <v>15.05</v>
      </c>
      <c r="G10" s="1961">
        <v>10.167906</v>
      </c>
      <c r="H10" s="1960">
        <v>3.76</v>
      </c>
      <c r="I10" s="1960">
        <v>1.1220940000000001</v>
      </c>
      <c r="J10" s="1960">
        <v>2876.41</v>
      </c>
      <c r="K10" s="1962">
        <v>1.1220940000000001</v>
      </c>
      <c r="L10" s="1960">
        <v>2876.41</v>
      </c>
      <c r="M10" s="1963">
        <v>3.9010224550742079E-4</v>
      </c>
      <c r="N10" s="1961">
        <v>55.808000000000007</v>
      </c>
      <c r="O10" s="1964">
        <v>2.1770826117278142E-2</v>
      </c>
      <c r="P10" s="1965">
        <v>23.406134730445249</v>
      </c>
      <c r="Q10" s="1966">
        <v>1.3062495670366887</v>
      </c>
    </row>
    <row r="11" spans="1:17" s="10" customFormat="1" ht="13.5" customHeight="1">
      <c r="A11" s="1361"/>
      <c r="B11" s="106">
        <v>3</v>
      </c>
      <c r="C11" s="1958" t="s">
        <v>37</v>
      </c>
      <c r="D11" s="1959">
        <v>52</v>
      </c>
      <c r="E11" s="1959">
        <v>2009</v>
      </c>
      <c r="F11" s="1960">
        <v>16.904</v>
      </c>
      <c r="G11" s="1961">
        <v>9.8503319999999999</v>
      </c>
      <c r="H11" s="1960">
        <v>4.16</v>
      </c>
      <c r="I11" s="1960">
        <v>2.8936649999999999</v>
      </c>
      <c r="J11" s="1960">
        <v>2686.29</v>
      </c>
      <c r="K11" s="1962">
        <v>2.8936649999999999</v>
      </c>
      <c r="L11" s="1960">
        <v>2686.29</v>
      </c>
      <c r="M11" s="1963">
        <v>1.0771975475469887E-3</v>
      </c>
      <c r="N11" s="1961">
        <v>55.808000000000007</v>
      </c>
      <c r="O11" s="1964">
        <v>6.011624073350235E-2</v>
      </c>
      <c r="P11" s="1965">
        <v>64.631852852819321</v>
      </c>
      <c r="Q11" s="1966">
        <v>3.6069744440101412</v>
      </c>
    </row>
    <row r="12" spans="1:17" s="10" customFormat="1" ht="13.5" customHeight="1">
      <c r="A12" s="1361"/>
      <c r="B12" s="106">
        <v>4</v>
      </c>
      <c r="C12" s="1958" t="s">
        <v>36</v>
      </c>
      <c r="D12" s="1959">
        <v>40</v>
      </c>
      <c r="E12" s="1959">
        <v>2007</v>
      </c>
      <c r="F12" s="1960">
        <v>12.797000000000001</v>
      </c>
      <c r="G12" s="1967">
        <v>6.9703499999999998</v>
      </c>
      <c r="H12" s="1967">
        <v>3.2</v>
      </c>
      <c r="I12" s="1967">
        <v>2.6266539999999998</v>
      </c>
      <c r="J12" s="1967">
        <v>2350.71</v>
      </c>
      <c r="K12" s="1962">
        <v>2.6266539999999998</v>
      </c>
      <c r="L12" s="1967">
        <v>2350.71</v>
      </c>
      <c r="M12" s="1968">
        <v>1.1173875127089262E-3</v>
      </c>
      <c r="N12" s="1969">
        <v>55.808000000000007</v>
      </c>
      <c r="O12" s="1964">
        <v>6.2359162309259759E-2</v>
      </c>
      <c r="P12" s="1965">
        <v>67.043250762535578</v>
      </c>
      <c r="Q12" s="1970">
        <v>3.741549738555586</v>
      </c>
    </row>
    <row r="13" spans="1:17" s="10" customFormat="1" ht="13.5" customHeight="1">
      <c r="A13" s="1361"/>
      <c r="B13" s="106">
        <v>5</v>
      </c>
      <c r="C13" s="1958" t="s">
        <v>385</v>
      </c>
      <c r="D13" s="1959">
        <v>61</v>
      </c>
      <c r="E13" s="1959">
        <v>1965</v>
      </c>
      <c r="F13" s="1960">
        <v>21.254000000000001</v>
      </c>
      <c r="G13" s="1967">
        <v>7.7803259999999996</v>
      </c>
      <c r="H13" s="1967">
        <v>9.6</v>
      </c>
      <c r="I13" s="1967">
        <v>3.8736760000000001</v>
      </c>
      <c r="J13" s="1967">
        <v>2700.04</v>
      </c>
      <c r="K13" s="1962">
        <v>3.8736760000000001</v>
      </c>
      <c r="L13" s="1967">
        <v>2700.04</v>
      </c>
      <c r="M13" s="1968">
        <v>1.4346735603916979E-3</v>
      </c>
      <c r="N13" s="1969">
        <v>55.808000000000007</v>
      </c>
      <c r="O13" s="1964">
        <v>8.0066262058339888E-2</v>
      </c>
      <c r="P13" s="1965">
        <v>86.080413623501869</v>
      </c>
      <c r="Q13" s="1970">
        <v>4.8039757235003924</v>
      </c>
    </row>
    <row r="14" spans="1:17" s="10" customFormat="1" ht="13.5" customHeight="1">
      <c r="A14" s="1361"/>
      <c r="B14" s="106">
        <v>6</v>
      </c>
      <c r="C14" s="1958" t="s">
        <v>95</v>
      </c>
      <c r="D14" s="1959">
        <v>62</v>
      </c>
      <c r="E14" s="1959">
        <v>2007</v>
      </c>
      <c r="F14" s="1960">
        <v>19.629000000000001</v>
      </c>
      <c r="G14" s="1967">
        <v>11.128458999999999</v>
      </c>
      <c r="H14" s="1967">
        <v>0</v>
      </c>
      <c r="I14" s="1967">
        <v>8.5005459999999999</v>
      </c>
      <c r="J14" s="1967">
        <v>3936.72</v>
      </c>
      <c r="K14" s="1962">
        <v>8.5005459999999999</v>
      </c>
      <c r="L14" s="1967">
        <v>3936.72</v>
      </c>
      <c r="M14" s="1968">
        <v>2.1592965717653276E-3</v>
      </c>
      <c r="N14" s="1969">
        <v>55.808000000000007</v>
      </c>
      <c r="O14" s="1964">
        <v>0.12050602307707942</v>
      </c>
      <c r="P14" s="1965">
        <v>129.55779430591966</v>
      </c>
      <c r="Q14" s="1970">
        <v>7.2303613846247652</v>
      </c>
    </row>
    <row r="15" spans="1:17" s="10" customFormat="1" ht="13.5" customHeight="1">
      <c r="A15" s="1361"/>
      <c r="B15" s="106">
        <v>7</v>
      </c>
      <c r="C15" s="1958" t="s">
        <v>96</v>
      </c>
      <c r="D15" s="1959">
        <v>70</v>
      </c>
      <c r="E15" s="1959">
        <v>2008</v>
      </c>
      <c r="F15" s="1960">
        <v>24.344000000000001</v>
      </c>
      <c r="G15" s="1967">
        <v>11.071869</v>
      </c>
      <c r="H15" s="1967">
        <v>0</v>
      </c>
      <c r="I15" s="1967">
        <v>12.488983999999999</v>
      </c>
      <c r="J15" s="1967">
        <v>4787.37</v>
      </c>
      <c r="K15" s="1962">
        <v>12.488983999999999</v>
      </c>
      <c r="L15" s="1967">
        <v>4787.37</v>
      </c>
      <c r="M15" s="1968">
        <v>2.6087359030114651E-3</v>
      </c>
      <c r="N15" s="1969">
        <v>55.808000000000007</v>
      </c>
      <c r="O15" s="1964">
        <v>0.14558833327526385</v>
      </c>
      <c r="P15" s="1965">
        <v>156.5241541806879</v>
      </c>
      <c r="Q15" s="1970">
        <v>8.7352999965158329</v>
      </c>
    </row>
    <row r="16" spans="1:17" s="10" customFormat="1" ht="13.5" customHeight="1">
      <c r="A16" s="1361"/>
      <c r="B16" s="106">
        <v>8</v>
      </c>
      <c r="C16" s="1958" t="s">
        <v>97</v>
      </c>
      <c r="D16" s="1959">
        <v>116</v>
      </c>
      <c r="E16" s="1959">
        <v>2007</v>
      </c>
      <c r="F16" s="1960">
        <v>42.039000000000001</v>
      </c>
      <c r="G16" s="1967">
        <v>22.646042999999999</v>
      </c>
      <c r="H16" s="1967">
        <v>0</v>
      </c>
      <c r="I16" s="1967">
        <v>19.392965</v>
      </c>
      <c r="J16" s="1967">
        <v>7056.51</v>
      </c>
      <c r="K16" s="1962">
        <v>19.392965</v>
      </c>
      <c r="L16" s="1967">
        <v>7056.51</v>
      </c>
      <c r="M16" s="1968">
        <v>2.7482374431553273E-3</v>
      </c>
      <c r="N16" s="1969">
        <v>55.808000000000007</v>
      </c>
      <c r="O16" s="1964">
        <v>0.15337363522761252</v>
      </c>
      <c r="P16" s="1965">
        <v>164.89424658931964</v>
      </c>
      <c r="Q16" s="1970">
        <v>9.2024181136567513</v>
      </c>
    </row>
    <row r="17" spans="1:17" s="10" customFormat="1" ht="13.5" customHeight="1">
      <c r="A17" s="1361"/>
      <c r="B17" s="106">
        <v>9</v>
      </c>
      <c r="C17" s="1958" t="s">
        <v>861</v>
      </c>
      <c r="D17" s="1959">
        <v>30</v>
      </c>
      <c r="E17" s="1959">
        <v>1967</v>
      </c>
      <c r="F17" s="1960">
        <v>11.997999999999999</v>
      </c>
      <c r="G17" s="1967">
        <v>0</v>
      </c>
      <c r="H17" s="1967">
        <v>0</v>
      </c>
      <c r="I17" s="1967">
        <v>11.997999999999999</v>
      </c>
      <c r="J17" s="1967">
        <v>1550</v>
      </c>
      <c r="K17" s="1962">
        <v>11.997999999999999</v>
      </c>
      <c r="L17" s="1967">
        <v>1550</v>
      </c>
      <c r="M17" s="1968">
        <v>7.7406451612903222E-3</v>
      </c>
      <c r="N17" s="1969">
        <v>55.372</v>
      </c>
      <c r="O17" s="1964">
        <v>0.42861500387096774</v>
      </c>
      <c r="P17" s="1965">
        <v>464.43870967741935</v>
      </c>
      <c r="Q17" s="1970">
        <v>25.716900232258062</v>
      </c>
    </row>
    <row r="18" spans="1:17" s="10" customFormat="1" ht="13.5" customHeight="1" thickBot="1">
      <c r="A18" s="1362"/>
      <c r="B18" s="454">
        <v>10</v>
      </c>
      <c r="C18" s="1971" t="s">
        <v>386</v>
      </c>
      <c r="D18" s="1972">
        <v>90</v>
      </c>
      <c r="E18" s="1972">
        <v>1967</v>
      </c>
      <c r="F18" s="1973">
        <v>35.834000000000003</v>
      </c>
      <c r="G18" s="1974">
        <v>0</v>
      </c>
      <c r="H18" s="1974">
        <v>0</v>
      </c>
      <c r="I18" s="1974">
        <v>35.834000000000003</v>
      </c>
      <c r="J18" s="1974">
        <v>4485</v>
      </c>
      <c r="K18" s="1975">
        <v>35.834000000000003</v>
      </c>
      <c r="L18" s="1974">
        <v>4485</v>
      </c>
      <c r="M18" s="1976">
        <v>7.9897435897435913E-3</v>
      </c>
      <c r="N18" s="1977">
        <v>55.372</v>
      </c>
      <c r="O18" s="1978">
        <v>0.44240808205128213</v>
      </c>
      <c r="P18" s="1979">
        <v>479.38461538461547</v>
      </c>
      <c r="Q18" s="1980">
        <v>26.544484923076929</v>
      </c>
    </row>
    <row r="19" spans="1:17" s="10" customFormat="1" ht="13.5" customHeight="1">
      <c r="A19" s="1363" t="s">
        <v>98</v>
      </c>
      <c r="B19" s="11">
        <v>1</v>
      </c>
      <c r="C19" s="1829" t="s">
        <v>99</v>
      </c>
      <c r="D19" s="1830">
        <v>28</v>
      </c>
      <c r="E19" s="1830">
        <v>2001</v>
      </c>
      <c r="F19" s="1831">
        <v>17.684000000000001</v>
      </c>
      <c r="G19" s="1831">
        <v>5.3289200000000001</v>
      </c>
      <c r="H19" s="1831">
        <v>4.8</v>
      </c>
      <c r="I19" s="1831">
        <v>7.5550790000000001</v>
      </c>
      <c r="J19" s="1831">
        <v>2440.5300000000002</v>
      </c>
      <c r="K19" s="1832">
        <v>7.5550790000000001</v>
      </c>
      <c r="L19" s="1831">
        <v>2440.5300000000002</v>
      </c>
      <c r="M19" s="1833">
        <v>3.0956714320250107E-3</v>
      </c>
      <c r="N19" s="1834">
        <v>55.808000000000007</v>
      </c>
      <c r="O19" s="1835">
        <v>0.17276323127845183</v>
      </c>
      <c r="P19" s="1836">
        <v>185.74028592150066</v>
      </c>
      <c r="Q19" s="1837">
        <v>10.36579387670711</v>
      </c>
    </row>
    <row r="20" spans="1:17" s="10" customFormat="1" ht="13.5" customHeight="1">
      <c r="A20" s="1364"/>
      <c r="B20" s="12">
        <v>2</v>
      </c>
      <c r="C20" s="1838" t="s">
        <v>102</v>
      </c>
      <c r="D20" s="1839">
        <v>49</v>
      </c>
      <c r="E20" s="1839">
        <v>2007</v>
      </c>
      <c r="F20" s="1840">
        <v>20.087</v>
      </c>
      <c r="G20" s="1840">
        <v>7.5087609999999998</v>
      </c>
      <c r="H20" s="1840">
        <v>3.9569999999999999</v>
      </c>
      <c r="I20" s="1840">
        <v>8.6212429999999998</v>
      </c>
      <c r="J20" s="1840">
        <v>2531.39</v>
      </c>
      <c r="K20" s="1841">
        <v>8.6212429999999998</v>
      </c>
      <c r="L20" s="1840">
        <v>2531.39</v>
      </c>
      <c r="M20" s="1842">
        <v>3.4057347939274469E-3</v>
      </c>
      <c r="N20" s="1843">
        <v>55.808000000000007</v>
      </c>
      <c r="O20" s="1844">
        <v>0.19006724737950298</v>
      </c>
      <c r="P20" s="1845">
        <v>204.34408763564682</v>
      </c>
      <c r="Q20" s="1846">
        <v>11.40403484277018</v>
      </c>
    </row>
    <row r="21" spans="1:17" s="10" customFormat="1" ht="13.5" customHeight="1">
      <c r="A21" s="1364"/>
      <c r="B21" s="12">
        <v>3</v>
      </c>
      <c r="C21" s="1838" t="s">
        <v>105</v>
      </c>
      <c r="D21" s="1839">
        <v>46</v>
      </c>
      <c r="E21" s="1839">
        <v>2001</v>
      </c>
      <c r="F21" s="1840">
        <v>25.763000000000002</v>
      </c>
      <c r="G21" s="1840">
        <v>7.0714259999999998</v>
      </c>
      <c r="H21" s="1840">
        <v>7.28</v>
      </c>
      <c r="I21" s="1840">
        <v>11.411567999999999</v>
      </c>
      <c r="J21" s="1840">
        <v>3175.32</v>
      </c>
      <c r="K21" s="1841">
        <v>11.411567999999999</v>
      </c>
      <c r="L21" s="1840">
        <v>3175.32</v>
      </c>
      <c r="M21" s="1842">
        <v>3.5938324326367102E-3</v>
      </c>
      <c r="N21" s="1843">
        <v>55.808000000000007</v>
      </c>
      <c r="O21" s="1844">
        <v>0.20056460040058954</v>
      </c>
      <c r="P21" s="1845">
        <v>215.62994595820263</v>
      </c>
      <c r="Q21" s="1847">
        <v>12.033876024035374</v>
      </c>
    </row>
    <row r="22" spans="1:17" s="10" customFormat="1" ht="13.5" customHeight="1">
      <c r="A22" s="1364"/>
      <c r="B22" s="12">
        <v>4</v>
      </c>
      <c r="C22" s="1838" t="s">
        <v>101</v>
      </c>
      <c r="D22" s="1839">
        <v>46</v>
      </c>
      <c r="E22" s="1839">
        <v>2007</v>
      </c>
      <c r="F22" s="1840">
        <v>23.225000000000001</v>
      </c>
      <c r="G22" s="1840">
        <v>9.1539959999999994</v>
      </c>
      <c r="H22" s="1840">
        <v>3.68</v>
      </c>
      <c r="I22" s="1840">
        <v>10.391002</v>
      </c>
      <c r="J22" s="1840">
        <v>2821.98</v>
      </c>
      <c r="K22" s="1841">
        <v>10.391002</v>
      </c>
      <c r="L22" s="1840">
        <v>2821.98</v>
      </c>
      <c r="M22" s="1842">
        <v>3.6821671308797368E-3</v>
      </c>
      <c r="N22" s="1843">
        <v>55.808000000000007</v>
      </c>
      <c r="O22" s="1844">
        <v>0.20549438324013639</v>
      </c>
      <c r="P22" s="1845">
        <v>220.93002785278421</v>
      </c>
      <c r="Q22" s="1846">
        <v>12.329662994408183</v>
      </c>
    </row>
    <row r="23" spans="1:17" s="10" customFormat="1" ht="13.5" customHeight="1">
      <c r="A23" s="1364"/>
      <c r="B23" s="12">
        <v>5</v>
      </c>
      <c r="C23" s="1838" t="s">
        <v>104</v>
      </c>
      <c r="D23" s="1839">
        <v>34</v>
      </c>
      <c r="E23" s="1839">
        <v>2003</v>
      </c>
      <c r="F23" s="1840">
        <v>20.408999999999999</v>
      </c>
      <c r="G23" s="1840">
        <v>5.8137040000000004</v>
      </c>
      <c r="H23" s="1840">
        <v>5.44</v>
      </c>
      <c r="I23" s="1840">
        <v>9.1552940000000014</v>
      </c>
      <c r="J23" s="1840">
        <v>2349.59</v>
      </c>
      <c r="K23" s="1841">
        <v>9.1552940000000014</v>
      </c>
      <c r="L23" s="1840">
        <v>2349.59</v>
      </c>
      <c r="M23" s="1842">
        <v>3.8965496107831584E-3</v>
      </c>
      <c r="N23" s="1843">
        <v>55.808000000000007</v>
      </c>
      <c r="O23" s="1844">
        <v>0.21745864067858653</v>
      </c>
      <c r="P23" s="1845">
        <v>233.7929766469895</v>
      </c>
      <c r="Q23" s="1846">
        <v>13.047518440715193</v>
      </c>
    </row>
    <row r="24" spans="1:17" s="10" customFormat="1" ht="13.5" customHeight="1">
      <c r="A24" s="1364"/>
      <c r="B24" s="12">
        <v>6</v>
      </c>
      <c r="C24" s="1981" t="s">
        <v>862</v>
      </c>
      <c r="D24" s="1839">
        <v>50</v>
      </c>
      <c r="E24" s="1839">
        <v>2006</v>
      </c>
      <c r="F24" s="1982">
        <v>22.140999999999998</v>
      </c>
      <c r="G24" s="1982">
        <v>8.0554900000000007</v>
      </c>
      <c r="H24" s="1982">
        <v>4</v>
      </c>
      <c r="I24" s="1982">
        <v>10.085513000000001</v>
      </c>
      <c r="J24" s="1982">
        <v>2532.42</v>
      </c>
      <c r="K24" s="1841">
        <v>10.085513000000001</v>
      </c>
      <c r="L24" s="1982">
        <v>2532.42</v>
      </c>
      <c r="M24" s="1983">
        <v>3.9825593700886898E-3</v>
      </c>
      <c r="N24" s="1984">
        <v>55.808000000000007</v>
      </c>
      <c r="O24" s="1844">
        <v>0.22225867332590962</v>
      </c>
      <c r="P24" s="1845">
        <v>238.95356220532139</v>
      </c>
      <c r="Q24" s="1847">
        <v>13.335520399554579</v>
      </c>
    </row>
    <row r="25" spans="1:17" s="10" customFormat="1" ht="13.5" customHeight="1">
      <c r="A25" s="1364"/>
      <c r="B25" s="12">
        <v>7</v>
      </c>
      <c r="C25" s="1838" t="s">
        <v>103</v>
      </c>
      <c r="D25" s="1839">
        <v>46</v>
      </c>
      <c r="E25" s="1839">
        <v>2006</v>
      </c>
      <c r="F25" s="1840">
        <v>25.422999999999998</v>
      </c>
      <c r="G25" s="1840">
        <v>9.4400049999999993</v>
      </c>
      <c r="H25" s="1840">
        <v>3.68</v>
      </c>
      <c r="I25" s="1840">
        <v>12.302993000000001</v>
      </c>
      <c r="J25" s="1840">
        <v>2989.78</v>
      </c>
      <c r="K25" s="1841">
        <v>12.302993000000001</v>
      </c>
      <c r="L25" s="1840">
        <v>2989.78</v>
      </c>
      <c r="M25" s="1842">
        <v>4.1150161550348183E-3</v>
      </c>
      <c r="N25" s="1843">
        <v>55.808000000000007</v>
      </c>
      <c r="O25" s="1844">
        <v>0.22965082158018316</v>
      </c>
      <c r="P25" s="1845">
        <v>246.90096930208909</v>
      </c>
      <c r="Q25" s="1846">
        <v>13.77904929481099</v>
      </c>
    </row>
    <row r="26" spans="1:17" s="10" customFormat="1" ht="13.5" customHeight="1">
      <c r="A26" s="1364"/>
      <c r="B26" s="12">
        <v>8</v>
      </c>
      <c r="C26" s="1838" t="s">
        <v>100</v>
      </c>
      <c r="D26" s="1839">
        <v>16</v>
      </c>
      <c r="E26" s="1839">
        <v>2005</v>
      </c>
      <c r="F26" s="1840">
        <v>9.07</v>
      </c>
      <c r="G26" s="1840">
        <v>2.658074</v>
      </c>
      <c r="H26" s="1840">
        <v>1.36</v>
      </c>
      <c r="I26" s="1840">
        <v>5.0519259999999999</v>
      </c>
      <c r="J26" s="1840">
        <v>1150.31</v>
      </c>
      <c r="K26" s="1841">
        <v>5.0519259999999999</v>
      </c>
      <c r="L26" s="1840">
        <v>1150.31</v>
      </c>
      <c r="M26" s="1842">
        <v>4.3917952551920788E-3</v>
      </c>
      <c r="N26" s="1843">
        <v>55.808000000000007</v>
      </c>
      <c r="O26" s="1844">
        <v>0.24509730960175957</v>
      </c>
      <c r="P26" s="1845">
        <v>263.50771531152475</v>
      </c>
      <c r="Q26" s="1846">
        <v>14.705838576105574</v>
      </c>
    </row>
    <row r="27" spans="1:17" s="10" customFormat="1" ht="13.5" customHeight="1">
      <c r="A27" s="1364"/>
      <c r="B27" s="12">
        <v>9</v>
      </c>
      <c r="C27" s="1838" t="s">
        <v>106</v>
      </c>
      <c r="D27" s="1839">
        <v>23</v>
      </c>
      <c r="E27" s="1839">
        <v>2002</v>
      </c>
      <c r="F27" s="1840">
        <v>8.157</v>
      </c>
      <c r="G27" s="1840">
        <v>0</v>
      </c>
      <c r="H27" s="1840">
        <v>0</v>
      </c>
      <c r="I27" s="1840">
        <v>8.156998999999999</v>
      </c>
      <c r="J27" s="1840">
        <v>1743.26</v>
      </c>
      <c r="K27" s="1841">
        <v>8.156998999999999</v>
      </c>
      <c r="L27" s="1840">
        <v>1743.26</v>
      </c>
      <c r="M27" s="1842">
        <v>4.6791637506740239E-3</v>
      </c>
      <c r="N27" s="1843">
        <v>55.808000000000007</v>
      </c>
      <c r="O27" s="1844">
        <v>0.26113477059761597</v>
      </c>
      <c r="P27" s="1845">
        <v>280.74982504044146</v>
      </c>
      <c r="Q27" s="1846">
        <v>15.668086235856959</v>
      </c>
    </row>
    <row r="28" spans="1:17" s="10" customFormat="1" ht="13.5" customHeight="1" thickBot="1">
      <c r="A28" s="1365"/>
      <c r="B28" s="32">
        <v>10</v>
      </c>
      <c r="C28" s="1985" t="s">
        <v>405</v>
      </c>
      <c r="D28" s="1986">
        <v>60</v>
      </c>
      <c r="E28" s="1986">
        <v>1978</v>
      </c>
      <c r="F28" s="1987">
        <v>38.406999999999996</v>
      </c>
      <c r="G28" s="1987">
        <v>8.8636949999999999</v>
      </c>
      <c r="H28" s="1987">
        <v>11.52</v>
      </c>
      <c r="I28" s="1987">
        <v>18.023309000000001</v>
      </c>
      <c r="J28" s="1987">
        <v>3663.79</v>
      </c>
      <c r="K28" s="1988">
        <v>18.023309000000001</v>
      </c>
      <c r="L28" s="1987">
        <v>3663.79</v>
      </c>
      <c r="M28" s="1989">
        <v>4.9193073292956207E-3</v>
      </c>
      <c r="N28" s="1990">
        <v>55.808000000000007</v>
      </c>
      <c r="O28" s="1991">
        <v>0.27453670343333003</v>
      </c>
      <c r="P28" s="1992">
        <v>295.15843975773726</v>
      </c>
      <c r="Q28" s="1993">
        <v>16.472202205999803</v>
      </c>
    </row>
    <row r="29" spans="1:17" ht="12.75" customHeight="1">
      <c r="A29" s="1366" t="s">
        <v>107</v>
      </c>
      <c r="B29" s="122">
        <v>1</v>
      </c>
      <c r="C29" s="1848" t="s">
        <v>109</v>
      </c>
      <c r="D29" s="1849">
        <v>36</v>
      </c>
      <c r="E29" s="1849">
        <v>1987</v>
      </c>
      <c r="F29" s="1850">
        <v>24.367999999999999</v>
      </c>
      <c r="G29" s="1850">
        <v>4.9253020000000003</v>
      </c>
      <c r="H29" s="1850">
        <v>8.64</v>
      </c>
      <c r="I29" s="1850">
        <v>10.8027</v>
      </c>
      <c r="J29" s="1850">
        <v>2176.88</v>
      </c>
      <c r="K29" s="1851">
        <v>10.8027</v>
      </c>
      <c r="L29" s="1850">
        <v>2176.88</v>
      </c>
      <c r="M29" s="1852">
        <v>4.9624692220058058E-3</v>
      </c>
      <c r="N29" s="1853">
        <v>55.808000000000007</v>
      </c>
      <c r="O29" s="1854">
        <v>0.27694548234170002</v>
      </c>
      <c r="P29" s="1855">
        <v>297.74815332034837</v>
      </c>
      <c r="Q29" s="1856">
        <v>16.616728940502004</v>
      </c>
    </row>
    <row r="30" spans="1:17" s="2" customFormat="1" ht="12.75" customHeight="1">
      <c r="A30" s="1367"/>
      <c r="B30" s="131">
        <v>2</v>
      </c>
      <c r="C30" s="1857" t="s">
        <v>113</v>
      </c>
      <c r="D30" s="1858">
        <v>37</v>
      </c>
      <c r="E30" s="1858">
        <v>1985</v>
      </c>
      <c r="F30" s="1859">
        <v>26.808</v>
      </c>
      <c r="G30" s="1859">
        <v>5.6704299999999996</v>
      </c>
      <c r="H30" s="1859">
        <v>8.64</v>
      </c>
      <c r="I30" s="1859">
        <v>12.497570999999999</v>
      </c>
      <c r="J30" s="1859">
        <v>2212.4</v>
      </c>
      <c r="K30" s="1860">
        <v>12.497570999999999</v>
      </c>
      <c r="L30" s="1859">
        <v>2212.4</v>
      </c>
      <c r="M30" s="1861">
        <v>5.6488749774001078E-3</v>
      </c>
      <c r="N30" s="1862">
        <v>55.808000000000007</v>
      </c>
      <c r="O30" s="1863">
        <v>0.31525241473874527</v>
      </c>
      <c r="P30" s="1864">
        <v>338.9324986440065</v>
      </c>
      <c r="Q30" s="1865">
        <v>18.915144884324715</v>
      </c>
    </row>
    <row r="31" spans="1:17" s="3" customFormat="1" ht="13.5" customHeight="1">
      <c r="A31" s="1367"/>
      <c r="B31" s="131">
        <v>3</v>
      </c>
      <c r="C31" s="1857" t="s">
        <v>111</v>
      </c>
      <c r="D31" s="1858">
        <v>72</v>
      </c>
      <c r="E31" s="1858">
        <v>1985</v>
      </c>
      <c r="F31" s="1859">
        <v>54.186</v>
      </c>
      <c r="G31" s="1859">
        <v>10.695149000000001</v>
      </c>
      <c r="H31" s="1859">
        <v>17.28</v>
      </c>
      <c r="I31" s="1859">
        <v>26.210853</v>
      </c>
      <c r="J31" s="1859">
        <v>4428.07</v>
      </c>
      <c r="K31" s="1860">
        <v>26.210853</v>
      </c>
      <c r="L31" s="1859">
        <v>4428.07</v>
      </c>
      <c r="M31" s="1861">
        <v>5.9192499215233729E-3</v>
      </c>
      <c r="N31" s="1862">
        <v>55.808000000000007</v>
      </c>
      <c r="O31" s="1863">
        <v>0.33034149962037646</v>
      </c>
      <c r="P31" s="1864">
        <v>355.15499529140237</v>
      </c>
      <c r="Q31" s="1865">
        <v>19.820489977222586</v>
      </c>
    </row>
    <row r="32" spans="1:17" ht="12.75" customHeight="1">
      <c r="A32" s="1367"/>
      <c r="B32" s="131">
        <v>4</v>
      </c>
      <c r="C32" s="1857" t="s">
        <v>110</v>
      </c>
      <c r="D32" s="1858">
        <v>20</v>
      </c>
      <c r="E32" s="1858">
        <v>1982</v>
      </c>
      <c r="F32" s="1859">
        <v>12.67</v>
      </c>
      <c r="G32" s="1859">
        <v>2.6879740000000001</v>
      </c>
      <c r="H32" s="1859">
        <v>3.2</v>
      </c>
      <c r="I32" s="1859">
        <v>6.7820289999999996</v>
      </c>
      <c r="J32" s="1859">
        <v>1071.97</v>
      </c>
      <c r="K32" s="1860">
        <v>6.7820289999999996</v>
      </c>
      <c r="L32" s="1859">
        <v>1071.97</v>
      </c>
      <c r="M32" s="1861">
        <v>6.3266966426299238E-3</v>
      </c>
      <c r="N32" s="1862">
        <v>55.808000000000007</v>
      </c>
      <c r="O32" s="1863">
        <v>0.35308028623189081</v>
      </c>
      <c r="P32" s="1864">
        <v>379.60179855779541</v>
      </c>
      <c r="Q32" s="1865">
        <v>21.184817173913448</v>
      </c>
    </row>
    <row r="33" spans="1:19" ht="11.25" customHeight="1">
      <c r="A33" s="1367"/>
      <c r="B33" s="131">
        <v>5</v>
      </c>
      <c r="C33" s="1857" t="s">
        <v>116</v>
      </c>
      <c r="D33" s="1858">
        <v>40</v>
      </c>
      <c r="E33" s="1858">
        <v>1983</v>
      </c>
      <c r="F33" s="1859">
        <v>28.277999999999999</v>
      </c>
      <c r="G33" s="1859">
        <v>5.8145110000000004</v>
      </c>
      <c r="H33" s="1859">
        <v>6.4</v>
      </c>
      <c r="I33" s="1859">
        <v>16.063489000000001</v>
      </c>
      <c r="J33" s="1859">
        <v>2186.7199999999998</v>
      </c>
      <c r="K33" s="1860">
        <v>16.063489000000001</v>
      </c>
      <c r="L33" s="1859">
        <v>2186.7199999999998</v>
      </c>
      <c r="M33" s="1861">
        <v>7.345928605399869E-3</v>
      </c>
      <c r="N33" s="1862">
        <v>55.808000000000007</v>
      </c>
      <c r="O33" s="1863">
        <v>0.40996158361015594</v>
      </c>
      <c r="P33" s="1864">
        <v>440.75571632399215</v>
      </c>
      <c r="Q33" s="1865">
        <v>24.597695016609357</v>
      </c>
    </row>
    <row r="34" spans="1:19" ht="11.25" customHeight="1">
      <c r="A34" s="1367"/>
      <c r="B34" s="131">
        <v>6</v>
      </c>
      <c r="C34" s="1857" t="s">
        <v>114</v>
      </c>
      <c r="D34" s="1858">
        <v>20</v>
      </c>
      <c r="E34" s="1858">
        <v>1975</v>
      </c>
      <c r="F34" s="1859">
        <v>14.000999999999999</v>
      </c>
      <c r="G34" s="1859">
        <v>2.2725439999999999</v>
      </c>
      <c r="H34" s="1859">
        <v>3.2</v>
      </c>
      <c r="I34" s="1859">
        <v>8.528455000000001</v>
      </c>
      <c r="J34" s="1859">
        <v>1098.2</v>
      </c>
      <c r="K34" s="1860">
        <v>8.528455000000001</v>
      </c>
      <c r="L34" s="1859">
        <v>1098.2</v>
      </c>
      <c r="M34" s="1861">
        <v>7.7658486614460035E-3</v>
      </c>
      <c r="N34" s="1862">
        <v>55.808000000000007</v>
      </c>
      <c r="O34" s="1863">
        <v>0.4333964820979786</v>
      </c>
      <c r="P34" s="1864">
        <v>465.95091968676024</v>
      </c>
      <c r="Q34" s="1865">
        <v>26.00378892587872</v>
      </c>
    </row>
    <row r="35" spans="1:19" ht="11.25" customHeight="1">
      <c r="A35" s="1367"/>
      <c r="B35" s="131">
        <v>7</v>
      </c>
      <c r="C35" s="1857" t="s">
        <v>108</v>
      </c>
      <c r="D35" s="1858">
        <v>35</v>
      </c>
      <c r="E35" s="1858" t="s">
        <v>38</v>
      </c>
      <c r="F35" s="1859">
        <v>32.869</v>
      </c>
      <c r="G35" s="1859">
        <v>5.7019960000000003</v>
      </c>
      <c r="H35" s="1859">
        <v>8.64</v>
      </c>
      <c r="I35" s="1859">
        <v>18.527010000000001</v>
      </c>
      <c r="J35" s="1859">
        <v>2212.0500000000002</v>
      </c>
      <c r="K35" s="1860">
        <v>18.527010000000001</v>
      </c>
      <c r="L35" s="1859">
        <v>2212.0500000000002</v>
      </c>
      <c r="M35" s="1861">
        <v>8.375493320675392E-3</v>
      </c>
      <c r="N35" s="1862">
        <v>55.808000000000007</v>
      </c>
      <c r="O35" s="1863">
        <v>0.46741953124025232</v>
      </c>
      <c r="P35" s="1864">
        <v>502.52959924052357</v>
      </c>
      <c r="Q35" s="1865">
        <v>28.045171874415143</v>
      </c>
    </row>
    <row r="36" spans="1:19" ht="11.25" customHeight="1">
      <c r="A36" s="1367"/>
      <c r="B36" s="131">
        <v>8</v>
      </c>
      <c r="C36" s="1857" t="s">
        <v>115</v>
      </c>
      <c r="D36" s="1858">
        <v>20</v>
      </c>
      <c r="E36" s="1858">
        <v>1991</v>
      </c>
      <c r="F36" s="1859">
        <v>15.051</v>
      </c>
      <c r="G36" s="1859">
        <v>2.8204549999999999</v>
      </c>
      <c r="H36" s="1859">
        <v>3.2</v>
      </c>
      <c r="I36" s="1859">
        <v>9.0305490000000006</v>
      </c>
      <c r="J36" s="1859">
        <v>1071.33</v>
      </c>
      <c r="K36" s="1860">
        <v>9.0305490000000006</v>
      </c>
      <c r="L36" s="1859">
        <v>1071.33</v>
      </c>
      <c r="M36" s="1861">
        <v>8.4292878944862946E-3</v>
      </c>
      <c r="N36" s="1862">
        <v>55.808000000000007</v>
      </c>
      <c r="O36" s="1863">
        <v>0.47042169881549117</v>
      </c>
      <c r="P36" s="1864">
        <v>505.75727366917766</v>
      </c>
      <c r="Q36" s="1865">
        <v>28.225301928929472</v>
      </c>
    </row>
    <row r="37" spans="1:19" ht="11.25" customHeight="1">
      <c r="A37" s="1367"/>
      <c r="B37" s="131">
        <v>9</v>
      </c>
      <c r="C37" s="1857" t="s">
        <v>112</v>
      </c>
      <c r="D37" s="1858">
        <v>72</v>
      </c>
      <c r="E37" s="1858">
        <v>1989</v>
      </c>
      <c r="F37" s="1859">
        <v>65.864000000000004</v>
      </c>
      <c r="G37" s="1859">
        <v>9.9556579999999997</v>
      </c>
      <c r="H37" s="1859">
        <v>17.28</v>
      </c>
      <c r="I37" s="1859">
        <v>38.628349</v>
      </c>
      <c r="J37" s="1859">
        <v>4195.87</v>
      </c>
      <c r="K37" s="1860">
        <v>38.628349</v>
      </c>
      <c r="L37" s="1859">
        <v>4195.87</v>
      </c>
      <c r="M37" s="1861">
        <v>9.2062787931942603E-3</v>
      </c>
      <c r="N37" s="1862">
        <v>55.808000000000007</v>
      </c>
      <c r="O37" s="1863">
        <v>0.51378400689058534</v>
      </c>
      <c r="P37" s="1864">
        <v>552.37672759165559</v>
      </c>
      <c r="Q37" s="1865">
        <v>30.827040413435121</v>
      </c>
    </row>
    <row r="38" spans="1:19" ht="15.75" customHeight="1" thickBot="1">
      <c r="A38" s="1368"/>
      <c r="B38" s="140">
        <v>10</v>
      </c>
      <c r="C38" s="1866" t="s">
        <v>117</v>
      </c>
      <c r="D38" s="1867">
        <v>36</v>
      </c>
      <c r="E38" s="1867">
        <v>1986</v>
      </c>
      <c r="F38" s="1868">
        <v>31.015000000000001</v>
      </c>
      <c r="G38" s="1868">
        <v>5.3822780000000003</v>
      </c>
      <c r="H38" s="1868">
        <v>5.76</v>
      </c>
      <c r="I38" s="1868">
        <v>19.872724000000002</v>
      </c>
      <c r="J38" s="1868">
        <v>1988.92</v>
      </c>
      <c r="K38" s="1869">
        <v>19.872724000000002</v>
      </c>
      <c r="L38" s="1868">
        <v>1988.92</v>
      </c>
      <c r="M38" s="1870">
        <v>9.991716107234077E-3</v>
      </c>
      <c r="N38" s="1871">
        <v>55.808000000000007</v>
      </c>
      <c r="O38" s="1872">
        <v>0.55761769251251947</v>
      </c>
      <c r="P38" s="1873">
        <v>599.50296643404465</v>
      </c>
      <c r="Q38" s="1874">
        <v>33.45706155075117</v>
      </c>
    </row>
    <row r="39" spans="1:19" ht="11.25" customHeight="1">
      <c r="A39" s="1369" t="s">
        <v>118</v>
      </c>
      <c r="B39" s="80">
        <v>1</v>
      </c>
      <c r="C39" s="1875" t="s">
        <v>121</v>
      </c>
      <c r="D39" s="1876">
        <v>22</v>
      </c>
      <c r="E39" s="1876" t="s">
        <v>38</v>
      </c>
      <c r="F39" s="1877">
        <v>12.268000000000001</v>
      </c>
      <c r="G39" s="1877">
        <v>2.998135</v>
      </c>
      <c r="H39" s="1877">
        <v>3.52</v>
      </c>
      <c r="I39" s="1877">
        <v>5.7498659999999999</v>
      </c>
      <c r="J39" s="1877">
        <v>1186.6500000000001</v>
      </c>
      <c r="K39" s="1878">
        <v>5.7498659999999999</v>
      </c>
      <c r="L39" s="1877">
        <v>1186.6500000000001</v>
      </c>
      <c r="M39" s="1879">
        <v>4.8454607508532418E-3</v>
      </c>
      <c r="N39" s="1880">
        <v>55.808000000000007</v>
      </c>
      <c r="O39" s="1881">
        <v>0.27041547358361773</v>
      </c>
      <c r="P39" s="1882">
        <v>290.72764505119454</v>
      </c>
      <c r="Q39" s="1883">
        <v>16.224928415017068</v>
      </c>
    </row>
    <row r="40" spans="1:19">
      <c r="A40" s="1320"/>
      <c r="B40" s="80">
        <v>2</v>
      </c>
      <c r="C40" s="1875" t="s">
        <v>125</v>
      </c>
      <c r="D40" s="1876">
        <v>60</v>
      </c>
      <c r="E40" s="1876">
        <v>1980</v>
      </c>
      <c r="F40" s="1877">
        <v>45.606999999999999</v>
      </c>
      <c r="G40" s="1877">
        <v>8.6206859999999992</v>
      </c>
      <c r="H40" s="1877">
        <v>9.6</v>
      </c>
      <c r="I40" s="1877">
        <v>27.386303999999999</v>
      </c>
      <c r="J40" s="1877">
        <v>3250.97</v>
      </c>
      <c r="K40" s="1878">
        <v>27.386303999999999</v>
      </c>
      <c r="L40" s="1877">
        <v>3250.97</v>
      </c>
      <c r="M40" s="1879">
        <v>8.4240408247384622E-3</v>
      </c>
      <c r="N40" s="1880">
        <v>55.808000000000007</v>
      </c>
      <c r="O40" s="1881">
        <v>0.47012887034700418</v>
      </c>
      <c r="P40" s="1882">
        <v>505.4424494843077</v>
      </c>
      <c r="Q40" s="1883">
        <v>28.207732220820251</v>
      </c>
    </row>
    <row r="41" spans="1:19">
      <c r="A41" s="1320"/>
      <c r="B41" s="80">
        <v>3</v>
      </c>
      <c r="C41" s="1875" t="s">
        <v>127</v>
      </c>
      <c r="D41" s="1876">
        <v>70</v>
      </c>
      <c r="E41" s="1876" t="s">
        <v>38</v>
      </c>
      <c r="F41" s="1877">
        <v>24.911000000000001</v>
      </c>
      <c r="G41" s="1877">
        <v>6.6872930000000004</v>
      </c>
      <c r="H41" s="1877">
        <v>0.48</v>
      </c>
      <c r="I41" s="1877">
        <v>17.743707000000001</v>
      </c>
      <c r="J41" s="1877">
        <v>2072.2600000000002</v>
      </c>
      <c r="K41" s="1878">
        <v>17.743707000000001</v>
      </c>
      <c r="L41" s="1877">
        <v>2072.2600000000002</v>
      </c>
      <c r="M41" s="1879">
        <v>8.5624907106251133E-3</v>
      </c>
      <c r="N41" s="1880">
        <v>55.808000000000007</v>
      </c>
      <c r="O41" s="1881">
        <v>0.47785548157856639</v>
      </c>
      <c r="P41" s="1882">
        <v>513.74944263750672</v>
      </c>
      <c r="Q41" s="1883">
        <v>28.671328894713977</v>
      </c>
    </row>
    <row r="42" spans="1:19" ht="12.75" customHeight="1">
      <c r="A42" s="1320"/>
      <c r="B42" s="80">
        <v>4</v>
      </c>
      <c r="C42" s="1875" t="s">
        <v>122</v>
      </c>
      <c r="D42" s="1876">
        <v>88</v>
      </c>
      <c r="E42" s="1876">
        <v>1986</v>
      </c>
      <c r="F42" s="1877">
        <v>81.147000000000006</v>
      </c>
      <c r="G42" s="1877">
        <v>13.780628999999999</v>
      </c>
      <c r="H42" s="1877">
        <v>19.52</v>
      </c>
      <c r="I42" s="1877">
        <v>47.846381999999998</v>
      </c>
      <c r="J42" s="1877">
        <v>5195.53</v>
      </c>
      <c r="K42" s="1878">
        <v>47.846381999999998</v>
      </c>
      <c r="L42" s="1877">
        <v>5195.53</v>
      </c>
      <c r="M42" s="1879">
        <v>9.2091436292351305E-3</v>
      </c>
      <c r="N42" s="1880">
        <v>55.808000000000007</v>
      </c>
      <c r="O42" s="1881">
        <v>0.51394388766035426</v>
      </c>
      <c r="P42" s="1882">
        <v>552.5486177541078</v>
      </c>
      <c r="Q42" s="1883">
        <v>30.836633259621252</v>
      </c>
      <c r="S42" s="1259"/>
    </row>
    <row r="43" spans="1:19" s="6" customFormat="1">
      <c r="A43" s="1320"/>
      <c r="B43" s="80">
        <v>5</v>
      </c>
      <c r="C43" s="1875" t="s">
        <v>119</v>
      </c>
      <c r="D43" s="1876">
        <v>40</v>
      </c>
      <c r="E43" s="1876">
        <v>1987</v>
      </c>
      <c r="F43" s="1877">
        <v>31.431999999999999</v>
      </c>
      <c r="G43" s="1877">
        <v>5.1123750000000001</v>
      </c>
      <c r="H43" s="1877">
        <v>6.4</v>
      </c>
      <c r="I43" s="1877">
        <v>19.919620999999999</v>
      </c>
      <c r="J43" s="1877">
        <v>2155.0100000000002</v>
      </c>
      <c r="K43" s="1878">
        <v>19.919620999999999</v>
      </c>
      <c r="L43" s="1877">
        <v>2155.0100000000002</v>
      </c>
      <c r="M43" s="1879">
        <v>9.2434007266787611E-3</v>
      </c>
      <c r="N43" s="1880">
        <v>55.808000000000007</v>
      </c>
      <c r="O43" s="1881">
        <v>0.51585570775448841</v>
      </c>
      <c r="P43" s="1882">
        <v>554.60404360072573</v>
      </c>
      <c r="Q43" s="1883">
        <v>30.951342465269306</v>
      </c>
      <c r="S43" s="1260"/>
    </row>
    <row r="44" spans="1:19">
      <c r="A44" s="1320"/>
      <c r="B44" s="80">
        <v>6</v>
      </c>
      <c r="C44" s="1875" t="s">
        <v>400</v>
      </c>
      <c r="D44" s="1876">
        <v>31</v>
      </c>
      <c r="E44" s="1876">
        <v>1986</v>
      </c>
      <c r="F44" s="1877">
        <v>26.975000000000001</v>
      </c>
      <c r="G44" s="1877">
        <v>4.5825009999999997</v>
      </c>
      <c r="H44" s="1877">
        <v>4.96</v>
      </c>
      <c r="I44" s="1877">
        <v>17.432500999999998</v>
      </c>
      <c r="J44" s="1877">
        <v>1870.28</v>
      </c>
      <c r="K44" s="1878">
        <v>17.432500999999998</v>
      </c>
      <c r="L44" s="1877">
        <v>1870.28</v>
      </c>
      <c r="M44" s="1879">
        <v>9.3207974207070599E-3</v>
      </c>
      <c r="N44" s="1880">
        <v>55.808000000000007</v>
      </c>
      <c r="O44" s="1881">
        <v>0.5201750624548197</v>
      </c>
      <c r="P44" s="1882">
        <v>559.24784524242352</v>
      </c>
      <c r="Q44" s="1883">
        <v>31.210503747289174</v>
      </c>
    </row>
    <row r="45" spans="1:19">
      <c r="A45" s="1320"/>
      <c r="B45" s="80">
        <v>7</v>
      </c>
      <c r="C45" s="1875" t="s">
        <v>123</v>
      </c>
      <c r="D45" s="1876">
        <v>71</v>
      </c>
      <c r="E45" s="1876">
        <v>1985</v>
      </c>
      <c r="F45" s="1877">
        <v>68.644000000000005</v>
      </c>
      <c r="G45" s="1877">
        <v>10.363035</v>
      </c>
      <c r="H45" s="1877">
        <v>17.28</v>
      </c>
      <c r="I45" s="1877">
        <v>41.000967000000003</v>
      </c>
      <c r="J45" s="1877">
        <v>4324.5</v>
      </c>
      <c r="K45" s="1878">
        <v>41.000967000000003</v>
      </c>
      <c r="L45" s="1877">
        <v>4324.5</v>
      </c>
      <c r="M45" s="1879">
        <v>9.4810884495317386E-3</v>
      </c>
      <c r="N45" s="1880">
        <v>55.808000000000007</v>
      </c>
      <c r="O45" s="1881">
        <v>0.52912058419146735</v>
      </c>
      <c r="P45" s="1882">
        <v>568.86530697190426</v>
      </c>
      <c r="Q45" s="1883">
        <v>31.747235051488037</v>
      </c>
    </row>
    <row r="46" spans="1:19">
      <c r="A46" s="1320"/>
      <c r="B46" s="80">
        <v>8</v>
      </c>
      <c r="C46" s="1875" t="s">
        <v>120</v>
      </c>
      <c r="D46" s="1876">
        <v>32</v>
      </c>
      <c r="E46" s="1876">
        <v>1986</v>
      </c>
      <c r="F46" s="1877">
        <v>31.981999999999999</v>
      </c>
      <c r="G46" s="1877">
        <v>5.2368059999999996</v>
      </c>
      <c r="H46" s="1877">
        <v>7.68</v>
      </c>
      <c r="I46" s="1877">
        <v>19.065200999999998</v>
      </c>
      <c r="J46" s="1877">
        <v>1927.93</v>
      </c>
      <c r="K46" s="1878">
        <v>19.065200999999998</v>
      </c>
      <c r="L46" s="1877">
        <v>1927.93</v>
      </c>
      <c r="M46" s="1879">
        <v>9.888948768886836E-3</v>
      </c>
      <c r="N46" s="1880">
        <v>55.808000000000007</v>
      </c>
      <c r="O46" s="1881">
        <v>0.55188245289403659</v>
      </c>
      <c r="P46" s="1882">
        <v>593.33692613321023</v>
      </c>
      <c r="Q46" s="1883">
        <v>33.112947173642198</v>
      </c>
    </row>
    <row r="47" spans="1:19">
      <c r="A47" s="1320"/>
      <c r="B47" s="80">
        <v>9</v>
      </c>
      <c r="C47" s="1875" t="s">
        <v>124</v>
      </c>
      <c r="D47" s="1876">
        <v>59</v>
      </c>
      <c r="E47" s="1876">
        <v>1964</v>
      </c>
      <c r="F47" s="1877">
        <v>45.015000000000001</v>
      </c>
      <c r="G47" s="1877">
        <v>7.987641</v>
      </c>
      <c r="H47" s="1877">
        <v>9.1199999999999992</v>
      </c>
      <c r="I47" s="1877">
        <v>27.907361999999999</v>
      </c>
      <c r="J47" s="1877">
        <v>2642.27</v>
      </c>
      <c r="K47" s="1878">
        <v>27.907361999999999</v>
      </c>
      <c r="L47" s="1877">
        <v>2642.27</v>
      </c>
      <c r="M47" s="1879">
        <v>1.0561888830437464E-2</v>
      </c>
      <c r="N47" s="1880">
        <v>55.808000000000007</v>
      </c>
      <c r="O47" s="1881">
        <v>0.58943789184905404</v>
      </c>
      <c r="P47" s="1882">
        <v>633.71332982624779</v>
      </c>
      <c r="Q47" s="1883">
        <v>35.366273510943238</v>
      </c>
    </row>
    <row r="48" spans="1:19" ht="12" thickBot="1">
      <c r="A48" s="1370"/>
      <c r="B48" s="150">
        <v>10</v>
      </c>
      <c r="C48" s="1884" t="s">
        <v>126</v>
      </c>
      <c r="D48" s="1885">
        <v>60</v>
      </c>
      <c r="E48" s="1885">
        <v>1985</v>
      </c>
      <c r="F48" s="1886">
        <v>47.84</v>
      </c>
      <c r="G48" s="1886">
        <v>4.8765599999999996</v>
      </c>
      <c r="H48" s="1886">
        <v>9.52</v>
      </c>
      <c r="I48" s="1886">
        <v>33.443440000000002</v>
      </c>
      <c r="J48" s="1886">
        <v>3133.55</v>
      </c>
      <c r="K48" s="1887">
        <v>33.443440000000002</v>
      </c>
      <c r="L48" s="1886">
        <v>3133.55</v>
      </c>
      <c r="M48" s="1888">
        <v>1.0672700292001085E-2</v>
      </c>
      <c r="N48" s="1889">
        <v>55.808000000000007</v>
      </c>
      <c r="O48" s="1890">
        <v>0.59562205789599665</v>
      </c>
      <c r="P48" s="1891">
        <v>640.36201752006502</v>
      </c>
      <c r="Q48" s="1892">
        <v>35.737323473759794</v>
      </c>
    </row>
    <row r="49" spans="1:17" s="7" customFormat="1" ht="11.25" customHeight="1">
      <c r="A49" s="1371" t="s">
        <v>128</v>
      </c>
      <c r="B49" s="151">
        <v>1</v>
      </c>
      <c r="C49" s="1893" t="s">
        <v>132</v>
      </c>
      <c r="D49" s="1894">
        <v>33</v>
      </c>
      <c r="E49" s="1894">
        <v>1958</v>
      </c>
      <c r="F49" s="1895">
        <v>7.5609999999999999</v>
      </c>
      <c r="G49" s="1895">
        <v>3.3577910000000002</v>
      </c>
      <c r="H49" s="1895">
        <v>0</v>
      </c>
      <c r="I49" s="1895">
        <v>4.2032109999999996</v>
      </c>
      <c r="J49" s="1895">
        <v>1237.47</v>
      </c>
      <c r="K49" s="1896">
        <v>4.2032109999999996</v>
      </c>
      <c r="L49" s="1895">
        <v>1237.47</v>
      </c>
      <c r="M49" s="1897">
        <v>3.396616483631926E-3</v>
      </c>
      <c r="N49" s="1898">
        <v>55.808000000000007</v>
      </c>
      <c r="O49" s="1899">
        <v>0.18955837271853054</v>
      </c>
      <c r="P49" s="1900">
        <v>203.79698901791556</v>
      </c>
      <c r="Q49" s="1901">
        <v>11.373502363111832</v>
      </c>
    </row>
    <row r="50" spans="1:17" s="7" customFormat="1">
      <c r="A50" s="1372"/>
      <c r="B50" s="152">
        <v>2</v>
      </c>
      <c r="C50" s="1902" t="s">
        <v>131</v>
      </c>
      <c r="D50" s="1903">
        <v>87</v>
      </c>
      <c r="E50" s="1903">
        <v>1983</v>
      </c>
      <c r="F50" s="1904">
        <v>37.07</v>
      </c>
      <c r="G50" s="1904">
        <v>9.6083660000000002</v>
      </c>
      <c r="H50" s="1904">
        <v>14.08</v>
      </c>
      <c r="I50" s="1904">
        <v>13.381646</v>
      </c>
      <c r="J50" s="1904">
        <v>3382.64</v>
      </c>
      <c r="K50" s="1905">
        <v>13.381646</v>
      </c>
      <c r="L50" s="1904">
        <v>3382.64</v>
      </c>
      <c r="M50" s="1906">
        <v>3.9559769883877683E-3</v>
      </c>
      <c r="N50" s="1907">
        <v>55.808000000000007</v>
      </c>
      <c r="O50" s="1908">
        <v>0.22077516376794459</v>
      </c>
      <c r="P50" s="1909">
        <v>237.3586193032661</v>
      </c>
      <c r="Q50" s="1910">
        <v>13.246509826076675</v>
      </c>
    </row>
    <row r="51" spans="1:17" ht="13.5" customHeight="1">
      <c r="A51" s="1372"/>
      <c r="B51" s="152">
        <v>3</v>
      </c>
      <c r="C51" s="1902" t="s">
        <v>136</v>
      </c>
      <c r="D51" s="1903">
        <v>24</v>
      </c>
      <c r="E51" s="1903">
        <v>1959</v>
      </c>
      <c r="F51" s="1904">
        <v>13.244999999999999</v>
      </c>
      <c r="G51" s="1904">
        <v>4.365151</v>
      </c>
      <c r="H51" s="1904">
        <v>0.24</v>
      </c>
      <c r="I51" s="1904">
        <v>8.6398510000000002</v>
      </c>
      <c r="J51" s="1904">
        <v>1321.74</v>
      </c>
      <c r="K51" s="1905">
        <v>8.6398510000000002</v>
      </c>
      <c r="L51" s="1904">
        <v>1321.74</v>
      </c>
      <c r="M51" s="1906">
        <v>6.5367250745229774E-3</v>
      </c>
      <c r="N51" s="1907">
        <v>55.808000000000007</v>
      </c>
      <c r="O51" s="1908">
        <v>0.36480155295897837</v>
      </c>
      <c r="P51" s="1909">
        <v>392.20350447137866</v>
      </c>
      <c r="Q51" s="1910">
        <v>21.888093177538703</v>
      </c>
    </row>
    <row r="52" spans="1:17" ht="12.75" customHeight="1">
      <c r="A52" s="1372"/>
      <c r="B52" s="152">
        <v>4</v>
      </c>
      <c r="C52" s="1902" t="s">
        <v>137</v>
      </c>
      <c r="D52" s="1903">
        <v>25</v>
      </c>
      <c r="E52" s="1903">
        <v>1940</v>
      </c>
      <c r="F52" s="1904">
        <v>25.021000000000001</v>
      </c>
      <c r="G52" s="1904">
        <v>8.5432790000000001</v>
      </c>
      <c r="H52" s="1904">
        <v>3.52</v>
      </c>
      <c r="I52" s="1904">
        <v>12.957723</v>
      </c>
      <c r="J52" s="1904">
        <v>1544.26</v>
      </c>
      <c r="K52" s="1905">
        <v>12.957723</v>
      </c>
      <c r="L52" s="1904">
        <v>1544.26</v>
      </c>
      <c r="M52" s="1906">
        <v>8.3908946679963209E-3</v>
      </c>
      <c r="N52" s="1907">
        <v>55.808000000000007</v>
      </c>
      <c r="O52" s="1908">
        <v>0.46827904963153871</v>
      </c>
      <c r="P52" s="1909">
        <v>503.4536800797793</v>
      </c>
      <c r="Q52" s="1910">
        <v>28.096742977892326</v>
      </c>
    </row>
    <row r="53" spans="1:17" s="6" customFormat="1">
      <c r="A53" s="1372"/>
      <c r="B53" s="152">
        <v>5</v>
      </c>
      <c r="C53" s="1902" t="s">
        <v>138</v>
      </c>
      <c r="D53" s="1903">
        <v>108</v>
      </c>
      <c r="E53" s="1903">
        <v>1990</v>
      </c>
      <c r="F53" s="1904">
        <v>52.734999999999999</v>
      </c>
      <c r="G53" s="1904">
        <v>10.037519</v>
      </c>
      <c r="H53" s="1904">
        <v>17.2</v>
      </c>
      <c r="I53" s="1904">
        <v>25.497484</v>
      </c>
      <c r="J53" s="1904">
        <v>2642.7</v>
      </c>
      <c r="K53" s="1905">
        <v>25.497484</v>
      </c>
      <c r="L53" s="1904">
        <v>2642.7</v>
      </c>
      <c r="M53" s="1906">
        <v>9.6482703295871653E-3</v>
      </c>
      <c r="N53" s="1907">
        <v>55.808000000000007</v>
      </c>
      <c r="O53" s="1908">
        <v>0.53845067055360063</v>
      </c>
      <c r="P53" s="1909">
        <v>578.89621977522984</v>
      </c>
      <c r="Q53" s="1910">
        <v>32.307040233216028</v>
      </c>
    </row>
    <row r="54" spans="1:17">
      <c r="A54" s="1372"/>
      <c r="B54" s="152">
        <v>6</v>
      </c>
      <c r="C54" s="1902" t="s">
        <v>134</v>
      </c>
      <c r="D54" s="1903">
        <v>47</v>
      </c>
      <c r="E54" s="1903" t="s">
        <v>38</v>
      </c>
      <c r="F54" s="1904">
        <v>24.376000000000001</v>
      </c>
      <c r="G54" s="1904">
        <v>5.1497890000000002</v>
      </c>
      <c r="H54" s="1904">
        <v>0</v>
      </c>
      <c r="I54" s="1904">
        <v>19.226213000000001</v>
      </c>
      <c r="J54" s="1904">
        <v>1879.63</v>
      </c>
      <c r="K54" s="1905">
        <v>19.226213000000001</v>
      </c>
      <c r="L54" s="1904">
        <v>1879.63</v>
      </c>
      <c r="M54" s="1906">
        <v>1.0228722142123716E-2</v>
      </c>
      <c r="N54" s="1907">
        <v>55.808000000000007</v>
      </c>
      <c r="O54" s="1908">
        <v>0.5708445253076404</v>
      </c>
      <c r="P54" s="1909">
        <v>613.72332852742295</v>
      </c>
      <c r="Q54" s="1910">
        <v>34.250671518458425</v>
      </c>
    </row>
    <row r="55" spans="1:17" s="6" customFormat="1">
      <c r="A55" s="1372"/>
      <c r="B55" s="152">
        <v>7</v>
      </c>
      <c r="C55" s="1902" t="s">
        <v>130</v>
      </c>
      <c r="D55" s="1903">
        <v>48</v>
      </c>
      <c r="E55" s="1903">
        <v>1963</v>
      </c>
      <c r="F55" s="1904">
        <v>28.129000000000001</v>
      </c>
      <c r="G55" s="1904">
        <v>6.4905590000000002</v>
      </c>
      <c r="H55" s="1904">
        <v>0.49</v>
      </c>
      <c r="I55" s="1904">
        <v>21.148446</v>
      </c>
      <c r="J55" s="1904">
        <v>1913.87</v>
      </c>
      <c r="K55" s="1905">
        <v>21.148446</v>
      </c>
      <c r="L55" s="1904">
        <v>1913.87</v>
      </c>
      <c r="M55" s="1906">
        <v>1.1050095356528919E-2</v>
      </c>
      <c r="N55" s="1907">
        <v>55.808000000000007</v>
      </c>
      <c r="O55" s="1908">
        <v>0.61668372165716601</v>
      </c>
      <c r="P55" s="1909">
        <v>663.00572139173505</v>
      </c>
      <c r="Q55" s="1910">
        <v>37.001023299429953</v>
      </c>
    </row>
    <row r="56" spans="1:17">
      <c r="A56" s="1372"/>
      <c r="B56" s="152">
        <v>8</v>
      </c>
      <c r="C56" s="1902" t="s">
        <v>135</v>
      </c>
      <c r="D56" s="1903">
        <v>22</v>
      </c>
      <c r="E56" s="1903">
        <v>1981</v>
      </c>
      <c r="F56" s="1904">
        <v>18.928000000000001</v>
      </c>
      <c r="G56" s="1904">
        <v>2.1660949999999999</v>
      </c>
      <c r="H56" s="1904">
        <v>3.52</v>
      </c>
      <c r="I56" s="1904">
        <v>13.241904</v>
      </c>
      <c r="J56" s="1904">
        <v>1167.51</v>
      </c>
      <c r="K56" s="1905">
        <v>13.241904</v>
      </c>
      <c r="L56" s="1904">
        <v>1167.51</v>
      </c>
      <c r="M56" s="1906">
        <v>1.1342004779402318E-2</v>
      </c>
      <c r="N56" s="1907">
        <v>55.808000000000007</v>
      </c>
      <c r="O56" s="1908">
        <v>0.63297460272888462</v>
      </c>
      <c r="P56" s="1909">
        <v>680.52028676413909</v>
      </c>
      <c r="Q56" s="1910">
        <v>37.978476163733085</v>
      </c>
    </row>
    <row r="57" spans="1:17">
      <c r="A57" s="1372"/>
      <c r="B57" s="152">
        <v>9</v>
      </c>
      <c r="C57" s="1902" t="s">
        <v>129</v>
      </c>
      <c r="D57" s="1903">
        <v>32</v>
      </c>
      <c r="E57" s="1903">
        <v>1960</v>
      </c>
      <c r="F57" s="1904">
        <v>18.573</v>
      </c>
      <c r="G57" s="1904">
        <v>3.6377329999999999</v>
      </c>
      <c r="H57" s="1904">
        <v>0.32</v>
      </c>
      <c r="I57" s="1904">
        <v>14.615265000000001</v>
      </c>
      <c r="J57" s="1904">
        <v>1214.6199999999999</v>
      </c>
      <c r="K57" s="1905">
        <v>14.615265000000001</v>
      </c>
      <c r="L57" s="1904">
        <v>1214.6199999999999</v>
      </c>
      <c r="M57" s="1906">
        <v>1.2032788032471063E-2</v>
      </c>
      <c r="N57" s="1907">
        <v>55.808000000000007</v>
      </c>
      <c r="O57" s="1908">
        <v>0.67152583451614523</v>
      </c>
      <c r="P57" s="1909">
        <v>721.9672819482638</v>
      </c>
      <c r="Q57" s="1910">
        <v>40.291550070968711</v>
      </c>
    </row>
    <row r="58" spans="1:17" s="6" customFormat="1" ht="12" thickBot="1">
      <c r="A58" s="1372"/>
      <c r="B58" s="857">
        <v>10</v>
      </c>
      <c r="C58" s="1920" t="s">
        <v>133</v>
      </c>
      <c r="D58" s="1921">
        <v>60</v>
      </c>
      <c r="E58" s="1921">
        <v>1981</v>
      </c>
      <c r="F58" s="1922">
        <v>57.037999999999997</v>
      </c>
      <c r="G58" s="1922">
        <v>9.3420400000000008</v>
      </c>
      <c r="H58" s="1922">
        <v>9.6</v>
      </c>
      <c r="I58" s="1922">
        <v>38.095950000000002</v>
      </c>
      <c r="J58" s="1922">
        <v>3139.2</v>
      </c>
      <c r="K58" s="1923">
        <v>38.095950000000002</v>
      </c>
      <c r="L58" s="1922">
        <v>3139.2</v>
      </c>
      <c r="M58" s="1924">
        <v>1.2135560015290521E-2</v>
      </c>
      <c r="N58" s="1925">
        <v>55.808000000000007</v>
      </c>
      <c r="O58" s="1926">
        <v>0.67726133333333349</v>
      </c>
      <c r="P58" s="1927">
        <v>728.13360091743129</v>
      </c>
      <c r="Q58" s="1928">
        <v>40.635680000000008</v>
      </c>
    </row>
    <row r="59" spans="1:17" ht="12.75" customHeight="1">
      <c r="A59" s="1929" t="s">
        <v>139</v>
      </c>
      <c r="B59" s="17">
        <v>1</v>
      </c>
      <c r="C59" s="1930" t="s">
        <v>144</v>
      </c>
      <c r="D59" s="1931">
        <v>6</v>
      </c>
      <c r="E59" s="1931">
        <v>1940</v>
      </c>
      <c r="F59" s="1932">
        <v>5.194</v>
      </c>
      <c r="G59" s="1932">
        <v>1.2883199999999999</v>
      </c>
      <c r="H59" s="1932">
        <v>0</v>
      </c>
      <c r="I59" s="1932">
        <v>3.9056790000000001</v>
      </c>
      <c r="J59" s="1932">
        <v>250.65</v>
      </c>
      <c r="K59" s="1933">
        <v>3.9056790000000001</v>
      </c>
      <c r="L59" s="1932">
        <v>250.65</v>
      </c>
      <c r="M59" s="1934">
        <v>1.5582202274087372E-2</v>
      </c>
      <c r="N59" s="1935">
        <v>55.808000000000007</v>
      </c>
      <c r="O59" s="1936">
        <v>0.86961154451226819</v>
      </c>
      <c r="P59" s="1937">
        <v>934.93213644524235</v>
      </c>
      <c r="Q59" s="1938">
        <v>52.176692670736088</v>
      </c>
    </row>
    <row r="60" spans="1:17" s="6" customFormat="1">
      <c r="A60" s="1939"/>
      <c r="B60" s="19">
        <v>2</v>
      </c>
      <c r="C60" s="1911" t="s">
        <v>141</v>
      </c>
      <c r="D60" s="1912">
        <v>4</v>
      </c>
      <c r="E60" s="1912">
        <v>1952</v>
      </c>
      <c r="F60" s="1913">
        <v>1.7078800000000001</v>
      </c>
      <c r="G60" s="1913">
        <v>0</v>
      </c>
      <c r="H60" s="1913">
        <v>0</v>
      </c>
      <c r="I60" s="1913">
        <v>1.7078800000000001</v>
      </c>
      <c r="J60" s="1913">
        <v>108</v>
      </c>
      <c r="K60" s="1914">
        <v>1.7078800000000001</v>
      </c>
      <c r="L60" s="1913">
        <v>108</v>
      </c>
      <c r="M60" s="1915">
        <v>1.5813703703703705E-2</v>
      </c>
      <c r="N60" s="1916">
        <v>55.808000000000007</v>
      </c>
      <c r="O60" s="1917">
        <v>0.88253117629629652</v>
      </c>
      <c r="P60" s="1918">
        <v>948.82222222222219</v>
      </c>
      <c r="Q60" s="1919">
        <v>52.951870577777783</v>
      </c>
    </row>
    <row r="61" spans="1:17">
      <c r="A61" s="1939"/>
      <c r="B61" s="19">
        <v>3</v>
      </c>
      <c r="C61" s="1911" t="s">
        <v>142</v>
      </c>
      <c r="D61" s="1912">
        <v>4</v>
      </c>
      <c r="E61" s="1912">
        <v>1955</v>
      </c>
      <c r="F61" s="1913">
        <v>3.42</v>
      </c>
      <c r="G61" s="1913">
        <v>0</v>
      </c>
      <c r="H61" s="1913">
        <v>0</v>
      </c>
      <c r="I61" s="1913">
        <v>3.4199989999999998</v>
      </c>
      <c r="J61" s="1913">
        <v>214.32</v>
      </c>
      <c r="K61" s="1914">
        <v>3.4199989999999998</v>
      </c>
      <c r="L61" s="1913">
        <v>214.32</v>
      </c>
      <c r="M61" s="1915">
        <v>1.5957442142590518E-2</v>
      </c>
      <c r="N61" s="1916">
        <v>55.808000000000007</v>
      </c>
      <c r="O61" s="1917">
        <v>0.89055293109369171</v>
      </c>
      <c r="P61" s="1918">
        <v>957.44652855543109</v>
      </c>
      <c r="Q61" s="1919">
        <v>53.4331758656215</v>
      </c>
    </row>
    <row r="62" spans="1:17" s="6" customFormat="1" ht="12.75" customHeight="1">
      <c r="A62" s="1939"/>
      <c r="B62" s="19">
        <v>4</v>
      </c>
      <c r="C62" s="1911" t="s">
        <v>39</v>
      </c>
      <c r="D62" s="1912">
        <v>4</v>
      </c>
      <c r="E62" s="1912">
        <v>1963</v>
      </c>
      <c r="F62" s="1913">
        <v>2.8690000000000002</v>
      </c>
      <c r="G62" s="1913">
        <v>0.34795399999999999</v>
      </c>
      <c r="H62" s="1913">
        <v>0.04</v>
      </c>
      <c r="I62" s="1913">
        <v>2.4810460000000001</v>
      </c>
      <c r="J62" s="1913">
        <v>150.99</v>
      </c>
      <c r="K62" s="1914">
        <v>2.4810460000000001</v>
      </c>
      <c r="L62" s="1913">
        <v>150.99</v>
      </c>
      <c r="M62" s="1915">
        <v>1.6431856414332074E-2</v>
      </c>
      <c r="N62" s="1916">
        <v>55.808000000000007</v>
      </c>
      <c r="O62" s="1917">
        <v>0.91702904277104447</v>
      </c>
      <c r="P62" s="1918">
        <v>985.91138485992451</v>
      </c>
      <c r="Q62" s="1919">
        <v>55.021742566262681</v>
      </c>
    </row>
    <row r="63" spans="1:17" s="6" customFormat="1">
      <c r="A63" s="1939"/>
      <c r="B63" s="19">
        <v>5</v>
      </c>
      <c r="C63" s="1911" t="s">
        <v>140</v>
      </c>
      <c r="D63" s="1912">
        <v>13</v>
      </c>
      <c r="E63" s="1912" t="s">
        <v>38</v>
      </c>
      <c r="F63" s="1913">
        <v>6.8150000000000004</v>
      </c>
      <c r="G63" s="1913">
        <v>0</v>
      </c>
      <c r="H63" s="1913">
        <v>0</v>
      </c>
      <c r="I63" s="1913">
        <v>6.8150009999999996</v>
      </c>
      <c r="J63" s="1913">
        <v>397.64</v>
      </c>
      <c r="K63" s="1914">
        <v>6.8150009999999996</v>
      </c>
      <c r="L63" s="1913">
        <v>397.64</v>
      </c>
      <c r="M63" s="1915">
        <v>1.7138620360124736E-2</v>
      </c>
      <c r="N63" s="1916">
        <v>55.808000000000007</v>
      </c>
      <c r="O63" s="1917">
        <v>0.9564721250578414</v>
      </c>
      <c r="P63" s="1918">
        <v>1028.317221607484</v>
      </c>
      <c r="Q63" s="1919">
        <v>57.388327503470478</v>
      </c>
    </row>
    <row r="64" spans="1:17">
      <c r="A64" s="1939"/>
      <c r="B64" s="19">
        <v>6</v>
      </c>
      <c r="C64" s="1911" t="s">
        <v>143</v>
      </c>
      <c r="D64" s="1912">
        <v>6</v>
      </c>
      <c r="E64" s="1912">
        <v>1959</v>
      </c>
      <c r="F64" s="1913">
        <v>6.8639999999999999</v>
      </c>
      <c r="G64" s="1913">
        <v>1.1730149999999999</v>
      </c>
      <c r="H64" s="1913">
        <v>0.06</v>
      </c>
      <c r="I64" s="1913">
        <v>5.6309849999999999</v>
      </c>
      <c r="J64" s="1913">
        <v>310.93</v>
      </c>
      <c r="K64" s="1914">
        <v>5.6309849999999999</v>
      </c>
      <c r="L64" s="1913">
        <v>310.93</v>
      </c>
      <c r="M64" s="1915">
        <v>1.8110137329945646E-2</v>
      </c>
      <c r="N64" s="1916">
        <v>55.808000000000007</v>
      </c>
      <c r="O64" s="1917">
        <v>1.0106905441096068</v>
      </c>
      <c r="P64" s="1918">
        <v>1086.6082397967386</v>
      </c>
      <c r="Q64" s="1919">
        <v>60.641432646576398</v>
      </c>
    </row>
    <row r="65" spans="1:17">
      <c r="A65" s="1939"/>
      <c r="B65" s="19">
        <v>7</v>
      </c>
      <c r="C65" s="1911" t="s">
        <v>145</v>
      </c>
      <c r="D65" s="1912">
        <v>4</v>
      </c>
      <c r="E65" s="1912">
        <v>1940</v>
      </c>
      <c r="F65" s="1913">
        <v>8.8819999999999997</v>
      </c>
      <c r="G65" s="1913">
        <v>1.57159</v>
      </c>
      <c r="H65" s="1913">
        <v>0.04</v>
      </c>
      <c r="I65" s="1913">
        <v>7.2704120000000003</v>
      </c>
      <c r="J65" s="1913">
        <v>383.02000000000004</v>
      </c>
      <c r="K65" s="1914">
        <v>7.2704120000000003</v>
      </c>
      <c r="L65" s="1913">
        <v>383.02000000000004</v>
      </c>
      <c r="M65" s="1915">
        <v>1.8981807738499293E-2</v>
      </c>
      <c r="N65" s="1916">
        <v>55.808000000000007</v>
      </c>
      <c r="O65" s="1917">
        <v>1.0593367262701687</v>
      </c>
      <c r="P65" s="1918">
        <v>1138.9084643099577</v>
      </c>
      <c r="Q65" s="1919">
        <v>63.560203576210128</v>
      </c>
    </row>
    <row r="66" spans="1:17">
      <c r="A66" s="1939"/>
      <c r="B66" s="19">
        <v>8</v>
      </c>
      <c r="C66" s="1911" t="s">
        <v>182</v>
      </c>
      <c r="D66" s="1912">
        <v>8</v>
      </c>
      <c r="E66" s="1912" t="s">
        <v>38</v>
      </c>
      <c r="F66" s="1913">
        <v>5.6952999999999996</v>
      </c>
      <c r="G66" s="1913">
        <v>0</v>
      </c>
      <c r="H66" s="1913">
        <v>0</v>
      </c>
      <c r="I66" s="1913">
        <v>5.6952999999999996</v>
      </c>
      <c r="J66" s="1913">
        <v>248.01</v>
      </c>
      <c r="K66" s="1914">
        <v>5.6952999999999996</v>
      </c>
      <c r="L66" s="1913">
        <v>248.01</v>
      </c>
      <c r="M66" s="1915">
        <v>2.2963993387363411E-2</v>
      </c>
      <c r="N66" s="1916">
        <v>55.808000000000007</v>
      </c>
      <c r="O66" s="1917">
        <v>1.2815745429619774</v>
      </c>
      <c r="P66" s="1918">
        <v>1377.8396032418045</v>
      </c>
      <c r="Q66" s="1919">
        <v>76.894472577718645</v>
      </c>
    </row>
    <row r="67" spans="1:17" ht="12" thickBot="1">
      <c r="A67" s="1940"/>
      <c r="B67" s="20">
        <v>9</v>
      </c>
      <c r="C67" s="388"/>
      <c r="D67" s="389"/>
      <c r="E67" s="389"/>
      <c r="F67" s="390"/>
      <c r="G67" s="390"/>
      <c r="H67" s="390"/>
      <c r="I67" s="390"/>
      <c r="J67" s="390"/>
      <c r="K67" s="391"/>
      <c r="L67" s="390"/>
      <c r="M67" s="392"/>
      <c r="N67" s="393"/>
      <c r="O67" s="394"/>
      <c r="P67" s="395"/>
      <c r="Q67" s="396"/>
    </row>
    <row r="68" spans="1:17" ht="13.5" customHeight="1">
      <c r="A68" s="164"/>
      <c r="B68" s="166"/>
      <c r="C68" s="165"/>
      <c r="D68" s="166"/>
      <c r="E68" s="166"/>
      <c r="F68" s="167"/>
      <c r="G68" s="167"/>
      <c r="H68" s="167"/>
      <c r="I68" s="167"/>
      <c r="J68" s="168"/>
      <c r="K68" s="167"/>
      <c r="L68" s="168"/>
      <c r="M68" s="169"/>
      <c r="N68" s="170"/>
      <c r="O68" s="170"/>
      <c r="P68" s="170"/>
      <c r="Q68" s="170"/>
    </row>
    <row r="69" spans="1:17" ht="15">
      <c r="A69" s="1405" t="s">
        <v>30</v>
      </c>
      <c r="B69" s="1405"/>
      <c r="C69" s="1405"/>
      <c r="D69" s="1405"/>
      <c r="E69" s="1405"/>
      <c r="F69" s="1405"/>
      <c r="G69" s="1405"/>
      <c r="H69" s="1405"/>
      <c r="I69" s="1405"/>
      <c r="J69" s="1405"/>
      <c r="K69" s="1405"/>
      <c r="L69" s="1405"/>
      <c r="M69" s="1405"/>
      <c r="N69" s="1405"/>
      <c r="O69" s="1405"/>
      <c r="P69" s="1405"/>
      <c r="Q69" s="1405"/>
    </row>
    <row r="70" spans="1:17" ht="13.5" thickBot="1">
      <c r="A70" s="822"/>
      <c r="B70" s="822"/>
      <c r="C70" s="822"/>
      <c r="D70" s="822"/>
      <c r="E70" s="1261" t="s">
        <v>356</v>
      </c>
      <c r="F70" s="1261"/>
      <c r="G70" s="1261"/>
      <c r="H70" s="1261"/>
      <c r="I70" s="822">
        <v>5.2</v>
      </c>
      <c r="J70" s="822" t="s">
        <v>355</v>
      </c>
      <c r="K70" s="822" t="s">
        <v>357</v>
      </c>
      <c r="L70" s="823">
        <v>320</v>
      </c>
      <c r="M70" s="822"/>
      <c r="N70" s="822"/>
      <c r="O70" s="822"/>
      <c r="P70" s="822"/>
      <c r="Q70" s="822"/>
    </row>
    <row r="71" spans="1:17" ht="12.75" customHeight="1">
      <c r="A71" s="1281" t="s">
        <v>1</v>
      </c>
      <c r="B71" s="1283" t="s">
        <v>0</v>
      </c>
      <c r="C71" s="1266" t="s">
        <v>2</v>
      </c>
      <c r="D71" s="1266" t="s">
        <v>3</v>
      </c>
      <c r="E71" s="1266" t="s">
        <v>12</v>
      </c>
      <c r="F71" s="1286" t="s">
        <v>13</v>
      </c>
      <c r="G71" s="1287"/>
      <c r="H71" s="1287"/>
      <c r="I71" s="1288"/>
      <c r="J71" s="1266" t="s">
        <v>4</v>
      </c>
      <c r="K71" s="1266" t="s">
        <v>14</v>
      </c>
      <c r="L71" s="1266" t="s">
        <v>5</v>
      </c>
      <c r="M71" s="1266" t="s">
        <v>6</v>
      </c>
      <c r="N71" s="1266" t="s">
        <v>15</v>
      </c>
      <c r="O71" s="1266" t="s">
        <v>16</v>
      </c>
      <c r="P71" s="1266" t="s">
        <v>23</v>
      </c>
      <c r="Q71" s="1393" t="s">
        <v>24</v>
      </c>
    </row>
    <row r="72" spans="1:17" ht="55.5" customHeight="1">
      <c r="A72" s="1398"/>
      <c r="B72" s="1308"/>
      <c r="C72" s="1267"/>
      <c r="D72" s="1267"/>
      <c r="E72" s="1267"/>
      <c r="F72" s="60" t="s">
        <v>17</v>
      </c>
      <c r="G72" s="61" t="s">
        <v>18</v>
      </c>
      <c r="H72" s="61" t="s">
        <v>29</v>
      </c>
      <c r="I72" s="60" t="s">
        <v>20</v>
      </c>
      <c r="J72" s="1267"/>
      <c r="K72" s="1267"/>
      <c r="L72" s="1267"/>
      <c r="M72" s="1267"/>
      <c r="N72" s="1267"/>
      <c r="O72" s="1267"/>
      <c r="P72" s="1267"/>
      <c r="Q72" s="1394"/>
    </row>
    <row r="73" spans="1:17" ht="13.5" customHeight="1" thickBot="1">
      <c r="A73" s="66"/>
      <c r="B73" s="67"/>
      <c r="C73" s="68"/>
      <c r="D73" s="30" t="s">
        <v>7</v>
      </c>
      <c r="E73" s="65" t="s">
        <v>8</v>
      </c>
      <c r="F73" s="65" t="s">
        <v>9</v>
      </c>
      <c r="G73" s="65" t="s">
        <v>9</v>
      </c>
      <c r="H73" s="65" t="s">
        <v>9</v>
      </c>
      <c r="I73" s="65" t="s">
        <v>9</v>
      </c>
      <c r="J73" s="65" t="s">
        <v>21</v>
      </c>
      <c r="K73" s="65" t="s">
        <v>9</v>
      </c>
      <c r="L73" s="65" t="s">
        <v>21</v>
      </c>
      <c r="M73" s="65" t="s">
        <v>59</v>
      </c>
      <c r="N73" s="96" t="s">
        <v>408</v>
      </c>
      <c r="O73" s="96" t="s">
        <v>409</v>
      </c>
      <c r="P73" s="97" t="s">
        <v>25</v>
      </c>
      <c r="Q73" s="98" t="s">
        <v>410</v>
      </c>
    </row>
    <row r="74" spans="1:17">
      <c r="A74" s="1373" t="s">
        <v>223</v>
      </c>
      <c r="B74" s="11">
        <v>1</v>
      </c>
      <c r="C74" s="1517" t="s">
        <v>335</v>
      </c>
      <c r="D74" s="11">
        <v>60</v>
      </c>
      <c r="E74" s="11">
        <v>2005</v>
      </c>
      <c r="F74" s="78">
        <v>24.89</v>
      </c>
      <c r="G74" s="78">
        <v>8.69</v>
      </c>
      <c r="H74" s="1518">
        <v>3.43</v>
      </c>
      <c r="I74" s="866">
        <v>12.77</v>
      </c>
      <c r="J74" s="114">
        <v>4933.47</v>
      </c>
      <c r="K74" s="1524">
        <f t="shared" ref="K74:K113" si="0">I74/J74*L74</f>
        <v>12.39164746111763</v>
      </c>
      <c r="L74" s="1525">
        <v>4787.3</v>
      </c>
      <c r="M74" s="1526">
        <f>K74/L74</f>
        <v>2.5884418066796796E-3</v>
      </c>
      <c r="N74" s="1527">
        <v>49.921999999999997</v>
      </c>
      <c r="O74" s="1528">
        <f>M74*N74</f>
        <v>0.12922019187306297</v>
      </c>
      <c r="P74" s="115">
        <f>M74*60*1000</f>
        <v>155.30650840078079</v>
      </c>
      <c r="Q74" s="116">
        <f>P74*N74/1000</f>
        <v>7.7532115123837775</v>
      </c>
    </row>
    <row r="75" spans="1:17">
      <c r="A75" s="1374"/>
      <c r="B75" s="12">
        <v>2</v>
      </c>
      <c r="C75" s="1519" t="s">
        <v>43</v>
      </c>
      <c r="D75" s="12">
        <v>18</v>
      </c>
      <c r="E75" s="12">
        <v>2006</v>
      </c>
      <c r="F75" s="54">
        <v>8.3000000000000007</v>
      </c>
      <c r="G75" s="54">
        <v>3.16</v>
      </c>
      <c r="H75" s="1520">
        <v>1.1200000000000001</v>
      </c>
      <c r="I75" s="54">
        <f>F75-G75-H75</f>
        <v>4.0200000000000005</v>
      </c>
      <c r="J75" s="117">
        <v>1988.27</v>
      </c>
      <c r="K75" s="77">
        <f t="shared" si="0"/>
        <v>3.0607091592188183</v>
      </c>
      <c r="L75" s="63">
        <v>1513.81</v>
      </c>
      <c r="M75" s="55">
        <f t="shared" ref="M75:M113" si="1">K75/L75</f>
        <v>2.0218581983332245E-3</v>
      </c>
      <c r="N75" s="1529">
        <v>49.921999999999997</v>
      </c>
      <c r="O75" s="1530">
        <f t="shared" ref="O75:O113" si="2">M75*N75</f>
        <v>0.10093520497719123</v>
      </c>
      <c r="P75" s="120">
        <f t="shared" ref="P75:P113" si="3">M75*60*1000</f>
        <v>121.31149189999346</v>
      </c>
      <c r="Q75" s="121">
        <f t="shared" ref="Q75:Q113" si="4">P75*N75/1000</f>
        <v>6.056112298631473</v>
      </c>
    </row>
    <row r="76" spans="1:17">
      <c r="A76" s="1374"/>
      <c r="B76" s="12">
        <v>3</v>
      </c>
      <c r="C76" s="1519" t="s">
        <v>42</v>
      </c>
      <c r="D76" s="12">
        <v>118</v>
      </c>
      <c r="E76" s="12">
        <v>2007</v>
      </c>
      <c r="F76" s="54">
        <v>57.51</v>
      </c>
      <c r="G76" s="54">
        <v>20.45</v>
      </c>
      <c r="H76" s="1520">
        <v>14.75</v>
      </c>
      <c r="I76" s="54">
        <f>F76-G76-H76</f>
        <v>22.310000000000002</v>
      </c>
      <c r="J76" s="117">
        <v>7728.36</v>
      </c>
      <c r="K76" s="77">
        <f t="shared" si="0"/>
        <v>20.154621834386603</v>
      </c>
      <c r="L76" s="63">
        <v>6981.72</v>
      </c>
      <c r="M76" s="55">
        <f t="shared" si="1"/>
        <v>2.8867702850281307E-3</v>
      </c>
      <c r="N76" s="1529">
        <v>49.921999999999997</v>
      </c>
      <c r="O76" s="1530">
        <f t="shared" si="2"/>
        <v>0.14411334616917434</v>
      </c>
      <c r="P76" s="120">
        <f t="shared" si="3"/>
        <v>173.20621710168786</v>
      </c>
      <c r="Q76" s="121">
        <f t="shared" si="4"/>
        <v>8.6468007701504614</v>
      </c>
    </row>
    <row r="77" spans="1:17">
      <c r="A77" s="1374"/>
      <c r="B77" s="12">
        <v>4</v>
      </c>
      <c r="C77" s="1519" t="s">
        <v>336</v>
      </c>
      <c r="D77" s="12">
        <v>38</v>
      </c>
      <c r="E77" s="12">
        <v>2004</v>
      </c>
      <c r="F77" s="54">
        <v>15.03</v>
      </c>
      <c r="G77" s="54">
        <v>4.87</v>
      </c>
      <c r="H77" s="1520">
        <v>0.15</v>
      </c>
      <c r="I77" s="867">
        <v>10.01</v>
      </c>
      <c r="J77" s="117">
        <v>2371.6999999999998</v>
      </c>
      <c r="K77" s="77">
        <f t="shared" si="0"/>
        <v>10.01</v>
      </c>
      <c r="L77" s="63">
        <v>2371.6999999999998</v>
      </c>
      <c r="M77" s="55">
        <f t="shared" si="1"/>
        <v>4.2206012564826919E-3</v>
      </c>
      <c r="N77" s="1529">
        <v>49.921999999999997</v>
      </c>
      <c r="O77" s="1530">
        <f t="shared" si="2"/>
        <v>0.21070085592612894</v>
      </c>
      <c r="P77" s="120">
        <f t="shared" si="3"/>
        <v>253.23607538896152</v>
      </c>
      <c r="Q77" s="121">
        <f t="shared" si="4"/>
        <v>12.642051355567737</v>
      </c>
    </row>
    <row r="78" spans="1:17">
      <c r="A78" s="1374"/>
      <c r="B78" s="12">
        <v>5</v>
      </c>
      <c r="C78" s="1519" t="s">
        <v>40</v>
      </c>
      <c r="D78" s="12">
        <v>86</v>
      </c>
      <c r="E78" s="12">
        <v>2006</v>
      </c>
      <c r="F78" s="54">
        <v>23.97</v>
      </c>
      <c r="G78" s="54">
        <v>11.68</v>
      </c>
      <c r="H78" s="1520">
        <v>0.86</v>
      </c>
      <c r="I78" s="54">
        <f>F78-G78-H78</f>
        <v>11.43</v>
      </c>
      <c r="J78" s="117">
        <v>5051.16</v>
      </c>
      <c r="K78" s="77">
        <f t="shared" si="0"/>
        <v>11.437784192145964</v>
      </c>
      <c r="L78" s="1531">
        <v>5054.6000000000004</v>
      </c>
      <c r="M78" s="55">
        <f t="shared" si="1"/>
        <v>2.2628465540588697E-3</v>
      </c>
      <c r="N78" s="1529">
        <v>49.921999999999997</v>
      </c>
      <c r="O78" s="1530">
        <f t="shared" si="2"/>
        <v>0.11296582567172689</v>
      </c>
      <c r="P78" s="120">
        <f t="shared" si="3"/>
        <v>135.77079324353218</v>
      </c>
      <c r="Q78" s="121">
        <f t="shared" si="4"/>
        <v>6.7779495403036139</v>
      </c>
    </row>
    <row r="79" spans="1:17" s="44" customFormat="1" ht="12.75" customHeight="1">
      <c r="A79" s="1374"/>
      <c r="B79" s="43">
        <v>6</v>
      </c>
      <c r="C79" s="1519" t="s">
        <v>71</v>
      </c>
      <c r="D79" s="12">
        <v>64</v>
      </c>
      <c r="E79" s="12">
        <v>1987</v>
      </c>
      <c r="F79" s="54">
        <v>7.1</v>
      </c>
      <c r="G79" s="54">
        <v>0.19</v>
      </c>
      <c r="H79" s="1520">
        <v>0</v>
      </c>
      <c r="I79" s="867">
        <v>6.91</v>
      </c>
      <c r="J79" s="117">
        <v>2419.35</v>
      </c>
      <c r="K79" s="77">
        <f t="shared" si="0"/>
        <v>6.9099999999999993</v>
      </c>
      <c r="L79" s="63">
        <v>2419.35</v>
      </c>
      <c r="M79" s="55">
        <f t="shared" si="1"/>
        <v>2.8561390456114245E-3</v>
      </c>
      <c r="N79" s="1529">
        <v>49.921999999999997</v>
      </c>
      <c r="O79" s="1530">
        <f t="shared" si="2"/>
        <v>0.14258417343501353</v>
      </c>
      <c r="P79" s="120">
        <f t="shared" si="3"/>
        <v>171.36834273668546</v>
      </c>
      <c r="Q79" s="121">
        <f t="shared" si="4"/>
        <v>8.5550504061008112</v>
      </c>
    </row>
    <row r="80" spans="1:17">
      <c r="A80" s="1374"/>
      <c r="B80" s="12">
        <v>7</v>
      </c>
      <c r="C80" s="1519" t="s">
        <v>44</v>
      </c>
      <c r="D80" s="12">
        <v>22</v>
      </c>
      <c r="E80" s="12">
        <v>2006</v>
      </c>
      <c r="F80" s="54">
        <v>9.2200000000000006</v>
      </c>
      <c r="G80" s="54">
        <v>4.01</v>
      </c>
      <c r="H80" s="1520">
        <v>0.39</v>
      </c>
      <c r="I80" s="54">
        <f>F80-G80-H80</f>
        <v>4.8200000000000012</v>
      </c>
      <c r="J80" s="117">
        <v>1698.17</v>
      </c>
      <c r="K80" s="77">
        <f t="shared" si="0"/>
        <v>4.8200000000000012</v>
      </c>
      <c r="L80" s="63">
        <v>1698.17</v>
      </c>
      <c r="M80" s="55">
        <f t="shared" si="1"/>
        <v>2.8383495174216958E-3</v>
      </c>
      <c r="N80" s="1529">
        <v>49.921999999999997</v>
      </c>
      <c r="O80" s="1530">
        <f t="shared" si="2"/>
        <v>0.14169608460872588</v>
      </c>
      <c r="P80" s="120">
        <f t="shared" si="3"/>
        <v>170.30097104530176</v>
      </c>
      <c r="Q80" s="121">
        <f t="shared" si="4"/>
        <v>8.5017650765235544</v>
      </c>
    </row>
    <row r="81" spans="1:28">
      <c r="A81" s="1374"/>
      <c r="B81" s="12">
        <v>8</v>
      </c>
      <c r="C81" s="1519" t="s">
        <v>41</v>
      </c>
      <c r="D81" s="12">
        <v>51</v>
      </c>
      <c r="E81" s="12">
        <v>2005</v>
      </c>
      <c r="F81" s="54">
        <v>17.440000000000001</v>
      </c>
      <c r="G81" s="54">
        <v>7.16</v>
      </c>
      <c r="H81" s="1520">
        <v>0</v>
      </c>
      <c r="I81" s="54">
        <f>F81-G81-H81</f>
        <v>10.280000000000001</v>
      </c>
      <c r="J81" s="117">
        <v>3073.94</v>
      </c>
      <c r="K81" s="77">
        <f t="shared" si="0"/>
        <v>10.038278170686482</v>
      </c>
      <c r="L81" s="63">
        <v>3001.66</v>
      </c>
      <c r="M81" s="55">
        <f t="shared" si="1"/>
        <v>3.3442422428544478E-3</v>
      </c>
      <c r="N81" s="1529">
        <v>49.921999999999997</v>
      </c>
      <c r="O81" s="1530">
        <f t="shared" si="2"/>
        <v>0.16695126124777973</v>
      </c>
      <c r="P81" s="120">
        <f t="shared" si="3"/>
        <v>200.65453457126685</v>
      </c>
      <c r="Q81" s="121">
        <f t="shared" si="4"/>
        <v>10.017075674866783</v>
      </c>
    </row>
    <row r="82" spans="1:28">
      <c r="A82" s="1374"/>
      <c r="B82" s="42">
        <v>9</v>
      </c>
      <c r="C82" s="1519" t="s">
        <v>60</v>
      </c>
      <c r="D82" s="12">
        <v>72</v>
      </c>
      <c r="E82" s="12">
        <v>2005</v>
      </c>
      <c r="F82" s="54">
        <v>33.28</v>
      </c>
      <c r="G82" s="54">
        <v>13.36</v>
      </c>
      <c r="H82" s="1520">
        <v>1.08</v>
      </c>
      <c r="I82" s="867">
        <v>18.84</v>
      </c>
      <c r="J82" s="117">
        <v>5346.48</v>
      </c>
      <c r="K82" s="77">
        <f t="shared" si="0"/>
        <v>18.852403824572431</v>
      </c>
      <c r="L82" s="63">
        <v>5350</v>
      </c>
      <c r="M82" s="55">
        <f t="shared" si="1"/>
        <v>3.5238137989855012E-3</v>
      </c>
      <c r="N82" s="1529">
        <v>49.921999999999997</v>
      </c>
      <c r="O82" s="1530">
        <f t="shared" si="2"/>
        <v>0.17591583247295417</v>
      </c>
      <c r="P82" s="120">
        <f t="shared" si="3"/>
        <v>211.42882793913006</v>
      </c>
      <c r="Q82" s="121">
        <f t="shared" si="4"/>
        <v>10.554949948377251</v>
      </c>
    </row>
    <row r="83" spans="1:28" ht="12.75" customHeight="1" thickBot="1">
      <c r="A83" s="1375"/>
      <c r="B83" s="12">
        <v>10</v>
      </c>
      <c r="C83" s="1521" t="s">
        <v>454</v>
      </c>
      <c r="D83" s="42">
        <v>39</v>
      </c>
      <c r="E83" s="42">
        <v>2007</v>
      </c>
      <c r="F83" s="1522">
        <v>14.99</v>
      </c>
      <c r="G83" s="1522">
        <v>5.76</v>
      </c>
      <c r="H83" s="1523">
        <v>0.46</v>
      </c>
      <c r="I83" s="1522">
        <f>F83-G83-H83</f>
        <v>8.77</v>
      </c>
      <c r="J83" s="1532">
        <v>2368.7800000000002</v>
      </c>
      <c r="K83" s="1533">
        <f t="shared" si="0"/>
        <v>8.77</v>
      </c>
      <c r="L83" s="1534">
        <v>2368.7800000000002</v>
      </c>
      <c r="M83" s="1535">
        <f t="shared" si="1"/>
        <v>3.7023277805452591E-3</v>
      </c>
      <c r="N83" s="1529">
        <v>49.921999999999997</v>
      </c>
      <c r="O83" s="1536">
        <f t="shared" si="2"/>
        <v>0.18482760746038041</v>
      </c>
      <c r="P83" s="185">
        <f t="shared" si="3"/>
        <v>222.13966683271556</v>
      </c>
      <c r="Q83" s="186">
        <f t="shared" si="4"/>
        <v>11.089656447622826</v>
      </c>
    </row>
    <row r="84" spans="1:28" ht="14.25" customHeight="1">
      <c r="A84" s="1537" t="s">
        <v>224</v>
      </c>
      <c r="B84" s="190">
        <v>1</v>
      </c>
      <c r="C84" s="1538" t="s">
        <v>61</v>
      </c>
      <c r="D84" s="181">
        <v>100</v>
      </c>
      <c r="E84" s="181">
        <v>1972</v>
      </c>
      <c r="F84" s="1539">
        <v>41.73</v>
      </c>
      <c r="G84" s="1539">
        <v>10.51</v>
      </c>
      <c r="H84" s="1540">
        <v>13.53</v>
      </c>
      <c r="I84" s="866">
        <v>17.690000000000001</v>
      </c>
      <c r="J84" s="208">
        <v>4426.41</v>
      </c>
      <c r="K84" s="1548">
        <f t="shared" si="0"/>
        <v>17.689960035333375</v>
      </c>
      <c r="L84" s="1549">
        <v>4426.3999999999996</v>
      </c>
      <c r="M84" s="1550">
        <f t="shared" si="1"/>
        <v>3.9964666626001663E-3</v>
      </c>
      <c r="N84" s="1551">
        <v>49.921999999999997</v>
      </c>
      <c r="O84" s="1552">
        <f t="shared" si="2"/>
        <v>0.1995116087303255</v>
      </c>
      <c r="P84" s="700">
        <f t="shared" si="3"/>
        <v>239.78799975600998</v>
      </c>
      <c r="Q84" s="701">
        <f t="shared" si="4"/>
        <v>11.97069652381953</v>
      </c>
    </row>
    <row r="85" spans="1:28">
      <c r="A85" s="1541"/>
      <c r="B85" s="178">
        <v>2</v>
      </c>
      <c r="C85" s="1542" t="s">
        <v>62</v>
      </c>
      <c r="D85" s="178">
        <v>61</v>
      </c>
      <c r="E85" s="178">
        <v>1973</v>
      </c>
      <c r="F85" s="1543">
        <v>27.09</v>
      </c>
      <c r="G85" s="1543">
        <v>7.07</v>
      </c>
      <c r="H85" s="1544">
        <v>5.6</v>
      </c>
      <c r="I85" s="867">
        <v>14.42</v>
      </c>
      <c r="J85" s="206">
        <v>2679.02</v>
      </c>
      <c r="K85" s="1553">
        <f t="shared" si="0"/>
        <v>14.415963076050197</v>
      </c>
      <c r="L85" s="1554">
        <v>2678.27</v>
      </c>
      <c r="M85" s="1555">
        <f t="shared" si="1"/>
        <v>5.3825652664033861E-3</v>
      </c>
      <c r="N85" s="1556">
        <v>49.921999999999997</v>
      </c>
      <c r="O85" s="1557">
        <f t="shared" si="2"/>
        <v>0.26870842322938981</v>
      </c>
      <c r="P85" s="179">
        <f t="shared" si="3"/>
        <v>322.95391598420315</v>
      </c>
      <c r="Q85" s="180">
        <f t="shared" si="4"/>
        <v>16.12250539376339</v>
      </c>
    </row>
    <row r="86" spans="1:28">
      <c r="A86" s="1541"/>
      <c r="B86" s="178">
        <v>3</v>
      </c>
      <c r="C86" s="1542" t="s">
        <v>67</v>
      </c>
      <c r="D86" s="178">
        <v>60</v>
      </c>
      <c r="E86" s="178">
        <v>1965</v>
      </c>
      <c r="F86" s="1543">
        <v>27.34</v>
      </c>
      <c r="G86" s="1543">
        <v>9.35</v>
      </c>
      <c r="H86" s="1544">
        <v>9.52</v>
      </c>
      <c r="I86" s="1507">
        <f>F86-G86-H86</f>
        <v>8.4700000000000024</v>
      </c>
      <c r="J86" s="206">
        <v>2708.62</v>
      </c>
      <c r="K86" s="1553">
        <f t="shared" si="0"/>
        <v>8.4707817634071993</v>
      </c>
      <c r="L86" s="1554">
        <v>2708.87</v>
      </c>
      <c r="M86" s="1555">
        <f t="shared" si="1"/>
        <v>3.1270536287851393E-3</v>
      </c>
      <c r="N86" s="1556">
        <v>49.921999999999997</v>
      </c>
      <c r="O86" s="1557">
        <f t="shared" si="2"/>
        <v>0.15610877125621173</v>
      </c>
      <c r="P86" s="179">
        <f t="shared" si="3"/>
        <v>187.62321772710837</v>
      </c>
      <c r="Q86" s="180">
        <f t="shared" si="4"/>
        <v>9.3665262753727045</v>
      </c>
    </row>
    <row r="87" spans="1:28">
      <c r="A87" s="1541"/>
      <c r="B87" s="178">
        <v>4</v>
      </c>
      <c r="C87" s="1542" t="s">
        <v>183</v>
      </c>
      <c r="D87" s="178">
        <v>50</v>
      </c>
      <c r="E87" s="178">
        <v>1988</v>
      </c>
      <c r="F87" s="1543">
        <v>40.19</v>
      </c>
      <c r="G87" s="1543">
        <v>8.48</v>
      </c>
      <c r="H87" s="1544">
        <v>8</v>
      </c>
      <c r="I87" s="1507">
        <f>F87-G87-H87</f>
        <v>23.709999999999997</v>
      </c>
      <c r="J87" s="206">
        <v>3582.32</v>
      </c>
      <c r="K87" s="1553">
        <f t="shared" si="0"/>
        <v>23.709999999999997</v>
      </c>
      <c r="L87" s="1554">
        <v>3582.32</v>
      </c>
      <c r="M87" s="1555">
        <f t="shared" si="1"/>
        <v>6.6186158690457568E-3</v>
      </c>
      <c r="N87" s="1556">
        <v>49.921999999999997</v>
      </c>
      <c r="O87" s="1557">
        <f t="shared" si="2"/>
        <v>0.33041454141450227</v>
      </c>
      <c r="P87" s="179">
        <f t="shared" si="3"/>
        <v>397.11695214274539</v>
      </c>
      <c r="Q87" s="180">
        <f t="shared" si="4"/>
        <v>19.824872484870134</v>
      </c>
    </row>
    <row r="88" spans="1:28">
      <c r="A88" s="1541"/>
      <c r="B88" s="178">
        <v>5</v>
      </c>
      <c r="C88" s="1542" t="s">
        <v>394</v>
      </c>
      <c r="D88" s="178">
        <v>41</v>
      </c>
      <c r="E88" s="178">
        <v>1987</v>
      </c>
      <c r="F88" s="1543">
        <v>29.96</v>
      </c>
      <c r="G88" s="1543">
        <v>6.73</v>
      </c>
      <c r="H88" s="1544">
        <v>6.08</v>
      </c>
      <c r="I88" s="867">
        <v>17.149999999999999</v>
      </c>
      <c r="J88" s="206">
        <v>2318.9</v>
      </c>
      <c r="K88" s="1553">
        <f t="shared" si="0"/>
        <v>12.218589201776702</v>
      </c>
      <c r="L88" s="1554">
        <v>1652.11</v>
      </c>
      <c r="M88" s="1555">
        <f t="shared" si="1"/>
        <v>7.3957479839579102E-3</v>
      </c>
      <c r="N88" s="1556">
        <v>49.921999999999997</v>
      </c>
      <c r="O88" s="1557">
        <f t="shared" si="2"/>
        <v>0.36921053085514677</v>
      </c>
      <c r="P88" s="179">
        <f>M88*60*1000</f>
        <v>443.74487903747462</v>
      </c>
      <c r="Q88" s="180">
        <f>P88*N88/1000</f>
        <v>22.152631851308808</v>
      </c>
    </row>
    <row r="89" spans="1:28">
      <c r="A89" s="1541"/>
      <c r="B89" s="178">
        <v>6</v>
      </c>
      <c r="C89" s="1542" t="s">
        <v>63</v>
      </c>
      <c r="D89" s="178">
        <v>60</v>
      </c>
      <c r="E89" s="178">
        <v>1968</v>
      </c>
      <c r="F89" s="1543">
        <v>27.75</v>
      </c>
      <c r="G89" s="1543">
        <v>7.9</v>
      </c>
      <c r="H89" s="1544">
        <v>4.46</v>
      </c>
      <c r="I89" s="867">
        <v>15.39</v>
      </c>
      <c r="J89" s="206">
        <v>2714.92</v>
      </c>
      <c r="K89" s="1553">
        <f t="shared" si="0"/>
        <v>15.392494217140836</v>
      </c>
      <c r="L89" s="1554">
        <v>2715.36</v>
      </c>
      <c r="M89" s="1555">
        <f t="shared" si="1"/>
        <v>5.6686753200830961E-3</v>
      </c>
      <c r="N89" s="1556">
        <v>49.921999999999997</v>
      </c>
      <c r="O89" s="1557">
        <f t="shared" si="2"/>
        <v>0.28299160932918832</v>
      </c>
      <c r="P89" s="179">
        <f t="shared" si="3"/>
        <v>340.12051920498578</v>
      </c>
      <c r="Q89" s="180">
        <f t="shared" si="4"/>
        <v>16.979496559751301</v>
      </c>
    </row>
    <row r="90" spans="1:28">
      <c r="A90" s="1541"/>
      <c r="B90" s="178">
        <v>7</v>
      </c>
      <c r="C90" s="1542" t="s">
        <v>64</v>
      </c>
      <c r="D90" s="178">
        <v>72</v>
      </c>
      <c r="E90" s="178">
        <v>1973</v>
      </c>
      <c r="F90" s="1543">
        <v>42.82</v>
      </c>
      <c r="G90" s="1543">
        <v>8.01</v>
      </c>
      <c r="H90" s="1544">
        <v>11.52</v>
      </c>
      <c r="I90" s="1507">
        <f>F90-G90-H90</f>
        <v>23.290000000000003</v>
      </c>
      <c r="J90" s="206">
        <v>3784.49</v>
      </c>
      <c r="K90" s="1553">
        <f t="shared" si="0"/>
        <v>23.295723281076185</v>
      </c>
      <c r="L90" s="1554">
        <v>3785.42</v>
      </c>
      <c r="M90" s="1555">
        <f t="shared" si="1"/>
        <v>6.1540656733139742E-3</v>
      </c>
      <c r="N90" s="1556">
        <v>49.921999999999997</v>
      </c>
      <c r="O90" s="1557">
        <f t="shared" si="2"/>
        <v>0.30722326654318022</v>
      </c>
      <c r="P90" s="179">
        <f t="shared" si="3"/>
        <v>369.24394039883845</v>
      </c>
      <c r="Q90" s="180">
        <f t="shared" si="4"/>
        <v>18.433395992590814</v>
      </c>
    </row>
    <row r="91" spans="1:28">
      <c r="A91" s="1541"/>
      <c r="B91" s="178">
        <v>8</v>
      </c>
      <c r="C91" s="1542" t="s">
        <v>66</v>
      </c>
      <c r="D91" s="178">
        <v>54</v>
      </c>
      <c r="E91" s="178">
        <v>1980</v>
      </c>
      <c r="F91" s="1543">
        <v>42.27</v>
      </c>
      <c r="G91" s="1543">
        <v>5.62</v>
      </c>
      <c r="H91" s="1544">
        <v>12.61</v>
      </c>
      <c r="I91" s="867">
        <v>24.04</v>
      </c>
      <c r="J91" s="206">
        <v>3508.9</v>
      </c>
      <c r="K91" s="1553">
        <f t="shared" si="0"/>
        <v>24.04</v>
      </c>
      <c r="L91" s="1554">
        <v>3508.9</v>
      </c>
      <c r="M91" s="1555">
        <f t="shared" si="1"/>
        <v>6.8511499330274443E-3</v>
      </c>
      <c r="N91" s="1556">
        <v>49.921999999999997</v>
      </c>
      <c r="O91" s="1557">
        <f t="shared" si="2"/>
        <v>0.34202310695659605</v>
      </c>
      <c r="P91" s="179">
        <f t="shared" si="3"/>
        <v>411.06899598164665</v>
      </c>
      <c r="Q91" s="180">
        <f t="shared" si="4"/>
        <v>20.521386417395764</v>
      </c>
    </row>
    <row r="92" spans="1:28" ht="12.75">
      <c r="A92" s="1541"/>
      <c r="B92" s="190">
        <v>9</v>
      </c>
      <c r="C92" s="1542" t="s">
        <v>68</v>
      </c>
      <c r="D92" s="178">
        <v>54</v>
      </c>
      <c r="E92" s="178">
        <v>1985</v>
      </c>
      <c r="F92" s="1543">
        <v>40.380000000000003</v>
      </c>
      <c r="G92" s="1543">
        <v>9.83</v>
      </c>
      <c r="H92" s="1544">
        <v>11.95</v>
      </c>
      <c r="I92" s="867">
        <v>18.600000000000001</v>
      </c>
      <c r="J92" s="206">
        <v>3480.02</v>
      </c>
      <c r="K92" s="1553">
        <f t="shared" si="0"/>
        <v>18.600000000000001</v>
      </c>
      <c r="L92" s="1554">
        <v>3480.02</v>
      </c>
      <c r="M92" s="1555">
        <f t="shared" si="1"/>
        <v>5.3447968689835116E-3</v>
      </c>
      <c r="N92" s="1556">
        <v>49.921999999999997</v>
      </c>
      <c r="O92" s="1557">
        <f t="shared" si="2"/>
        <v>0.26682294929339484</v>
      </c>
      <c r="P92" s="179">
        <f t="shared" si="3"/>
        <v>320.6878121390107</v>
      </c>
      <c r="Q92" s="180">
        <f t="shared" si="4"/>
        <v>16.009376957603692</v>
      </c>
      <c r="R92" s="161"/>
      <c r="S92" s="162"/>
      <c r="T92" s="162"/>
      <c r="U92" s="161"/>
      <c r="AB92" s="163"/>
    </row>
    <row r="93" spans="1:28" ht="12" thickBot="1">
      <c r="A93" s="1545"/>
      <c r="B93" s="182">
        <v>10</v>
      </c>
      <c r="C93" s="1546" t="s">
        <v>65</v>
      </c>
      <c r="D93" s="182">
        <v>61</v>
      </c>
      <c r="E93" s="182">
        <v>1975</v>
      </c>
      <c r="F93" s="200">
        <v>32.619999999999997</v>
      </c>
      <c r="G93" s="200">
        <v>8.09</v>
      </c>
      <c r="H93" s="1547">
        <v>9.6</v>
      </c>
      <c r="I93" s="1508">
        <f>F93-G93-H93</f>
        <v>14.929999999999998</v>
      </c>
      <c r="J93" s="1558">
        <v>3635.15</v>
      </c>
      <c r="K93" s="199">
        <f t="shared" si="0"/>
        <v>14.929999999999996</v>
      </c>
      <c r="L93" s="1559">
        <v>3635.15</v>
      </c>
      <c r="M93" s="201">
        <f t="shared" si="1"/>
        <v>4.1071207515508291E-3</v>
      </c>
      <c r="N93" s="1556">
        <v>49.921999999999997</v>
      </c>
      <c r="O93" s="1560">
        <f t="shared" si="2"/>
        <v>0.20503568215892048</v>
      </c>
      <c r="P93" s="183">
        <f t="shared" si="3"/>
        <v>246.42724509304975</v>
      </c>
      <c r="Q93" s="184">
        <f t="shared" si="4"/>
        <v>12.302140929535229</v>
      </c>
    </row>
    <row r="94" spans="1:28">
      <c r="A94" s="1561" t="s">
        <v>225</v>
      </c>
      <c r="B94" s="1562">
        <v>1</v>
      </c>
      <c r="C94" s="1563" t="s">
        <v>51</v>
      </c>
      <c r="D94" s="196">
        <v>108</v>
      </c>
      <c r="E94" s="196">
        <v>1968</v>
      </c>
      <c r="F94" s="1564">
        <v>51.47</v>
      </c>
      <c r="G94" s="1565">
        <v>7.9</v>
      </c>
      <c r="H94" s="1566">
        <v>17.2</v>
      </c>
      <c r="I94" s="1564">
        <f>F94-G94-H94</f>
        <v>26.37</v>
      </c>
      <c r="J94" s="828">
        <v>2558.44</v>
      </c>
      <c r="K94" s="1564">
        <f t="shared" si="0"/>
        <v>26.37</v>
      </c>
      <c r="L94" s="1577">
        <v>2558.44</v>
      </c>
      <c r="M94" s="1578">
        <f t="shared" si="1"/>
        <v>1.0307062115976923E-2</v>
      </c>
      <c r="N94" s="1579">
        <v>49.921999999999997</v>
      </c>
      <c r="O94" s="1580">
        <f t="shared" si="2"/>
        <v>0.51454915495379994</v>
      </c>
      <c r="P94" s="830">
        <f t="shared" si="3"/>
        <v>618.42372695861536</v>
      </c>
      <c r="Q94" s="831">
        <f t="shared" si="4"/>
        <v>30.872949297227994</v>
      </c>
    </row>
    <row r="95" spans="1:28" ht="12.75" customHeight="1">
      <c r="A95" s="1567"/>
      <c r="B95" s="1568">
        <v>2</v>
      </c>
      <c r="C95" s="1569" t="s">
        <v>46</v>
      </c>
      <c r="D95" s="191">
        <v>59</v>
      </c>
      <c r="E95" s="191">
        <v>1981</v>
      </c>
      <c r="F95" s="1570">
        <v>46.27</v>
      </c>
      <c r="G95" s="1570">
        <v>7.09</v>
      </c>
      <c r="H95" s="1571">
        <v>9.6</v>
      </c>
      <c r="I95" s="1570">
        <f>F95-G95-H95</f>
        <v>29.580000000000005</v>
      </c>
      <c r="J95" s="681">
        <v>3418.76</v>
      </c>
      <c r="K95" s="1570">
        <f t="shared" si="0"/>
        <v>29.039406802466395</v>
      </c>
      <c r="L95" s="1581">
        <v>3356.28</v>
      </c>
      <c r="M95" s="1582">
        <f t="shared" si="1"/>
        <v>8.6522598837005232E-3</v>
      </c>
      <c r="N95" s="1583">
        <v>49.921999999999997</v>
      </c>
      <c r="O95" s="1584">
        <f t="shared" si="2"/>
        <v>0.43193811791409747</v>
      </c>
      <c r="P95" s="683">
        <f t="shared" si="3"/>
        <v>519.13559302203134</v>
      </c>
      <c r="Q95" s="684">
        <f t="shared" si="4"/>
        <v>25.916287074845847</v>
      </c>
    </row>
    <row r="96" spans="1:28" ht="12.75" customHeight="1">
      <c r="A96" s="1567"/>
      <c r="B96" s="1568">
        <v>3</v>
      </c>
      <c r="C96" s="1569" t="s">
        <v>45</v>
      </c>
      <c r="D96" s="191">
        <v>57</v>
      </c>
      <c r="E96" s="191">
        <v>1982</v>
      </c>
      <c r="F96" s="1570">
        <v>58.41</v>
      </c>
      <c r="G96" s="1570">
        <v>7.82</v>
      </c>
      <c r="H96" s="1571">
        <v>8.64</v>
      </c>
      <c r="I96" s="1570">
        <f>F96-G96-H96</f>
        <v>41.949999999999996</v>
      </c>
      <c r="J96" s="681">
        <v>3486.09</v>
      </c>
      <c r="K96" s="1570">
        <f t="shared" si="0"/>
        <v>41.949999999999996</v>
      </c>
      <c r="L96" s="1581">
        <v>3486.09</v>
      </c>
      <c r="M96" s="1582">
        <f t="shared" si="1"/>
        <v>1.2033539007885624E-2</v>
      </c>
      <c r="N96" s="1583">
        <v>49.921999999999997</v>
      </c>
      <c r="O96" s="1584">
        <f>M96*N96</f>
        <v>0.60073833435166613</v>
      </c>
      <c r="P96" s="683">
        <f>M96*60*1000</f>
        <v>722.01234047313744</v>
      </c>
      <c r="Q96" s="684">
        <f>P96*N96/1000</f>
        <v>36.044300061099968</v>
      </c>
    </row>
    <row r="97" spans="1:17" ht="12.75" customHeight="1">
      <c r="A97" s="1567"/>
      <c r="B97" s="1568">
        <v>4</v>
      </c>
      <c r="C97" s="1569" t="s">
        <v>48</v>
      </c>
      <c r="D97" s="191">
        <v>107</v>
      </c>
      <c r="E97" s="191">
        <v>1974</v>
      </c>
      <c r="F97" s="1570">
        <v>47.38</v>
      </c>
      <c r="G97" s="1570">
        <v>8.77</v>
      </c>
      <c r="H97" s="1571">
        <v>17.12</v>
      </c>
      <c r="I97" s="1570">
        <f>F97-G97-H97</f>
        <v>21.49</v>
      </c>
      <c r="J97" s="681">
        <v>2559.98</v>
      </c>
      <c r="K97" s="1570">
        <f t="shared" si="0"/>
        <v>21.012347440214377</v>
      </c>
      <c r="L97" s="1581">
        <v>2503.08</v>
      </c>
      <c r="M97" s="1582">
        <f t="shared" si="1"/>
        <v>8.3945968327877561E-3</v>
      </c>
      <c r="N97" s="1583">
        <v>49.921999999999997</v>
      </c>
      <c r="O97" s="1584">
        <f t="shared" si="2"/>
        <v>0.41907506308643033</v>
      </c>
      <c r="P97" s="683">
        <f t="shared" si="3"/>
        <v>503.67580996726537</v>
      </c>
      <c r="Q97" s="684">
        <f t="shared" si="4"/>
        <v>25.144503785185822</v>
      </c>
    </row>
    <row r="98" spans="1:17" ht="12.75" customHeight="1">
      <c r="A98" s="1567"/>
      <c r="B98" s="1568">
        <v>5</v>
      </c>
      <c r="C98" s="1569" t="s">
        <v>337</v>
      </c>
      <c r="D98" s="191">
        <v>54</v>
      </c>
      <c r="E98" s="191">
        <v>1987</v>
      </c>
      <c r="F98" s="1570">
        <v>39.520000000000003</v>
      </c>
      <c r="G98" s="1570">
        <v>5.08</v>
      </c>
      <c r="H98" s="1571">
        <v>11.43</v>
      </c>
      <c r="I98" s="867">
        <v>22.99</v>
      </c>
      <c r="J98" s="681">
        <v>2177.62</v>
      </c>
      <c r="K98" s="1570">
        <f t="shared" si="0"/>
        <v>22.99</v>
      </c>
      <c r="L98" s="1581">
        <v>2177.62</v>
      </c>
      <c r="M98" s="1582">
        <f t="shared" si="1"/>
        <v>1.055739752573911E-2</v>
      </c>
      <c r="N98" s="1583">
        <v>49.921999999999997</v>
      </c>
      <c r="O98" s="1584">
        <f t="shared" si="2"/>
        <v>0.52704639927994779</v>
      </c>
      <c r="P98" s="683">
        <f t="shared" si="3"/>
        <v>633.44385154434656</v>
      </c>
      <c r="Q98" s="684">
        <f t="shared" si="4"/>
        <v>31.622783956796866</v>
      </c>
    </row>
    <row r="99" spans="1:17" ht="12.75" customHeight="1">
      <c r="A99" s="1567"/>
      <c r="B99" s="1568">
        <v>6</v>
      </c>
      <c r="C99" s="1569" t="s">
        <v>49</v>
      </c>
      <c r="D99" s="191">
        <v>118</v>
      </c>
      <c r="E99" s="191">
        <v>1961</v>
      </c>
      <c r="F99" s="1570">
        <v>39.01</v>
      </c>
      <c r="G99" s="1570">
        <v>10.01</v>
      </c>
      <c r="H99" s="1571">
        <v>0</v>
      </c>
      <c r="I99" s="1570">
        <f>F99-G99-H99</f>
        <v>29</v>
      </c>
      <c r="J99" s="681">
        <v>2620.23</v>
      </c>
      <c r="K99" s="1570">
        <f t="shared" si="0"/>
        <v>29</v>
      </c>
      <c r="L99" s="1581">
        <v>2620.23</v>
      </c>
      <c r="M99" s="1582">
        <f t="shared" si="1"/>
        <v>1.1067730695396969E-2</v>
      </c>
      <c r="N99" s="1583">
        <v>49.921999999999997</v>
      </c>
      <c r="O99" s="1584">
        <f t="shared" si="2"/>
        <v>0.55252325177560746</v>
      </c>
      <c r="P99" s="683">
        <f t="shared" si="3"/>
        <v>664.0638417238182</v>
      </c>
      <c r="Q99" s="684">
        <f t="shared" si="4"/>
        <v>33.151395106536455</v>
      </c>
    </row>
    <row r="100" spans="1:17" s="44" customFormat="1" ht="12.75" customHeight="1">
      <c r="A100" s="1567"/>
      <c r="B100" s="1572">
        <v>7</v>
      </c>
      <c r="C100" s="1569" t="s">
        <v>47</v>
      </c>
      <c r="D100" s="191">
        <v>47</v>
      </c>
      <c r="E100" s="191">
        <v>1979</v>
      </c>
      <c r="F100" s="1570">
        <v>47.74</v>
      </c>
      <c r="G100" s="1570">
        <v>7.25</v>
      </c>
      <c r="H100" s="1571">
        <v>7.78</v>
      </c>
      <c r="I100" s="1570">
        <f>F100-G100-H100</f>
        <v>32.71</v>
      </c>
      <c r="J100" s="681">
        <v>2974.8700000000003</v>
      </c>
      <c r="K100" s="1570">
        <f t="shared" si="0"/>
        <v>32.087548228998244</v>
      </c>
      <c r="L100" s="1581">
        <v>2918.26</v>
      </c>
      <c r="M100" s="1582">
        <f t="shared" si="1"/>
        <v>1.0995438456134217E-2</v>
      </c>
      <c r="N100" s="1583">
        <v>49.921999999999997</v>
      </c>
      <c r="O100" s="1584">
        <f t="shared" si="2"/>
        <v>0.54891427860713238</v>
      </c>
      <c r="P100" s="683">
        <f t="shared" si="3"/>
        <v>659.72630736805309</v>
      </c>
      <c r="Q100" s="684">
        <f t="shared" si="4"/>
        <v>32.934856716427944</v>
      </c>
    </row>
    <row r="101" spans="1:17" ht="12.75" customHeight="1">
      <c r="A101" s="1567"/>
      <c r="B101" s="1562">
        <v>8</v>
      </c>
      <c r="C101" s="1569" t="s">
        <v>50</v>
      </c>
      <c r="D101" s="191">
        <v>38</v>
      </c>
      <c r="E101" s="191">
        <v>1990</v>
      </c>
      <c r="F101" s="1570">
        <v>14.67</v>
      </c>
      <c r="G101" s="1570">
        <v>7.31</v>
      </c>
      <c r="H101" s="1571">
        <v>7.36</v>
      </c>
      <c r="I101" s="867">
        <v>0</v>
      </c>
      <c r="J101" s="681">
        <v>2118.5700000000002</v>
      </c>
      <c r="K101" s="1570">
        <f t="shared" si="0"/>
        <v>0</v>
      </c>
      <c r="L101" s="1581">
        <v>2118.5700000000002</v>
      </c>
      <c r="M101" s="1582">
        <f t="shared" si="1"/>
        <v>0</v>
      </c>
      <c r="N101" s="1583">
        <v>49.921999999999997</v>
      </c>
      <c r="O101" s="1584">
        <f t="shared" si="2"/>
        <v>0</v>
      </c>
      <c r="P101" s="683">
        <f t="shared" si="3"/>
        <v>0</v>
      </c>
      <c r="Q101" s="684">
        <f t="shared" si="4"/>
        <v>0</v>
      </c>
    </row>
    <row r="102" spans="1:17" s="44" customFormat="1" ht="12.75" customHeight="1">
      <c r="A102" s="1567"/>
      <c r="B102" s="1572">
        <v>9</v>
      </c>
      <c r="C102" s="1569" t="s">
        <v>69</v>
      </c>
      <c r="D102" s="191">
        <v>47</v>
      </c>
      <c r="E102" s="191">
        <v>1981</v>
      </c>
      <c r="F102" s="1570">
        <v>51.56</v>
      </c>
      <c r="G102" s="1570">
        <v>5.68</v>
      </c>
      <c r="H102" s="1571">
        <v>11.69</v>
      </c>
      <c r="I102" s="867">
        <v>34.19</v>
      </c>
      <c r="J102" s="681">
        <v>2980.63</v>
      </c>
      <c r="K102" s="1570">
        <f t="shared" si="0"/>
        <v>32.736085055843894</v>
      </c>
      <c r="L102" s="1581">
        <v>2853.88</v>
      </c>
      <c r="M102" s="1582">
        <f t="shared" si="1"/>
        <v>1.1470729342454446E-2</v>
      </c>
      <c r="N102" s="1583">
        <v>49.921999999999997</v>
      </c>
      <c r="O102" s="1584">
        <f t="shared" si="2"/>
        <v>0.57264175023401076</v>
      </c>
      <c r="P102" s="683">
        <f t="shared" si="3"/>
        <v>688.24376054726679</v>
      </c>
      <c r="Q102" s="684">
        <f t="shared" si="4"/>
        <v>34.358505014040652</v>
      </c>
    </row>
    <row r="103" spans="1:17" ht="12.75" customHeight="1" thickBot="1">
      <c r="A103" s="1573"/>
      <c r="B103" s="1574">
        <v>10</v>
      </c>
      <c r="C103" s="1575" t="s">
        <v>52</v>
      </c>
      <c r="D103" s="192">
        <v>92</v>
      </c>
      <c r="E103" s="192">
        <v>1991</v>
      </c>
      <c r="F103" s="194">
        <v>63.39</v>
      </c>
      <c r="G103" s="194">
        <v>9.58</v>
      </c>
      <c r="H103" s="1576">
        <v>15.12</v>
      </c>
      <c r="I103" s="194">
        <f t="shared" ref="I103:I113" si="5">F103-G103-H103</f>
        <v>38.690000000000005</v>
      </c>
      <c r="J103" s="702">
        <v>3723.66</v>
      </c>
      <c r="K103" s="194">
        <f t="shared" si="0"/>
        <v>36.853200131053867</v>
      </c>
      <c r="L103" s="1585">
        <v>3546.88</v>
      </c>
      <c r="M103" s="195">
        <f t="shared" si="1"/>
        <v>1.0390314905227656E-2</v>
      </c>
      <c r="N103" s="1583">
        <v>49.921999999999997</v>
      </c>
      <c r="O103" s="1586">
        <f t="shared" si="2"/>
        <v>0.51870530069877507</v>
      </c>
      <c r="P103" s="704">
        <f t="shared" si="3"/>
        <v>623.41889431365939</v>
      </c>
      <c r="Q103" s="705">
        <f t="shared" si="4"/>
        <v>31.122318041926501</v>
      </c>
    </row>
    <row r="104" spans="1:17">
      <c r="A104" s="1390" t="s">
        <v>226</v>
      </c>
      <c r="B104" s="81">
        <v>1</v>
      </c>
      <c r="C104" s="1512" t="s">
        <v>72</v>
      </c>
      <c r="D104" s="17">
        <v>28</v>
      </c>
      <c r="E104" s="17">
        <v>1957</v>
      </c>
      <c r="F104" s="1513">
        <v>21.46</v>
      </c>
      <c r="G104" s="1513">
        <v>0</v>
      </c>
      <c r="H104" s="1514">
        <v>0</v>
      </c>
      <c r="I104" s="1509">
        <v>21.46</v>
      </c>
      <c r="J104" s="210">
        <v>1461.6000000000001</v>
      </c>
      <c r="K104" s="1513">
        <f t="shared" si="0"/>
        <v>19.089357142857143</v>
      </c>
      <c r="L104" s="1591">
        <v>1300.1400000000001</v>
      </c>
      <c r="M104" s="1592">
        <f t="shared" si="1"/>
        <v>1.4682539682539681E-2</v>
      </c>
      <c r="N104" s="1593">
        <v>49.921999999999997</v>
      </c>
      <c r="O104" s="1594">
        <f t="shared" si="2"/>
        <v>0.73298174603174593</v>
      </c>
      <c r="P104" s="603">
        <f t="shared" si="3"/>
        <v>880.95238095238085</v>
      </c>
      <c r="Q104" s="604">
        <f t="shared" si="4"/>
        <v>43.978904761904758</v>
      </c>
    </row>
    <row r="105" spans="1:17" ht="12.75" customHeight="1">
      <c r="A105" s="1391"/>
      <c r="B105" s="18">
        <v>2</v>
      </c>
      <c r="C105" s="1515" t="s">
        <v>54</v>
      </c>
      <c r="D105" s="19">
        <v>103</v>
      </c>
      <c r="E105" s="19">
        <v>1972</v>
      </c>
      <c r="F105" s="883">
        <v>52.34</v>
      </c>
      <c r="G105" s="1587">
        <v>7.45</v>
      </c>
      <c r="H105" s="1516">
        <v>15.67</v>
      </c>
      <c r="I105" s="883">
        <f t="shared" si="5"/>
        <v>29.22</v>
      </c>
      <c r="J105" s="205">
        <v>2560.65</v>
      </c>
      <c r="K105" s="883">
        <f t="shared" si="0"/>
        <v>28.41243184347724</v>
      </c>
      <c r="L105" s="884">
        <v>2489.88</v>
      </c>
      <c r="M105" s="1595">
        <f t="shared" si="1"/>
        <v>1.1411165133852732E-2</v>
      </c>
      <c r="N105" s="1596">
        <v>49.921999999999997</v>
      </c>
      <c r="O105" s="1597">
        <f t="shared" si="2"/>
        <v>0.56966818581219603</v>
      </c>
      <c r="P105" s="36">
        <f t="shared" si="3"/>
        <v>684.66990803116391</v>
      </c>
      <c r="Q105" s="37">
        <f t="shared" si="4"/>
        <v>34.180091148731762</v>
      </c>
    </row>
    <row r="106" spans="1:17" ht="12.75" customHeight="1">
      <c r="A106" s="1391"/>
      <c r="B106" s="18">
        <v>3</v>
      </c>
      <c r="C106" s="1515" t="s">
        <v>53</v>
      </c>
      <c r="D106" s="19">
        <v>77</v>
      </c>
      <c r="E106" s="19">
        <v>1960</v>
      </c>
      <c r="F106" s="883">
        <v>31.75</v>
      </c>
      <c r="G106" s="883">
        <v>4.82</v>
      </c>
      <c r="H106" s="1516">
        <v>1.1599999999999999</v>
      </c>
      <c r="I106" s="883">
        <f t="shared" si="5"/>
        <v>25.77</v>
      </c>
      <c r="J106" s="205">
        <v>1279.6300000000001</v>
      </c>
      <c r="K106" s="883">
        <f t="shared" si="0"/>
        <v>25.149125919211016</v>
      </c>
      <c r="L106" s="884">
        <v>1248.8</v>
      </c>
      <c r="M106" s="1595">
        <f t="shared" si="1"/>
        <v>2.0138633823839701E-2</v>
      </c>
      <c r="N106" s="1596">
        <v>49.921999999999997</v>
      </c>
      <c r="O106" s="1597">
        <f t="shared" si="2"/>
        <v>1.0053608777537255</v>
      </c>
      <c r="P106" s="36">
        <f t="shared" si="3"/>
        <v>1208.3180294303822</v>
      </c>
      <c r="Q106" s="37">
        <f t="shared" si="4"/>
        <v>60.321652665223539</v>
      </c>
    </row>
    <row r="107" spans="1:17" ht="12.75" customHeight="1">
      <c r="A107" s="1391"/>
      <c r="B107" s="18">
        <v>4</v>
      </c>
      <c r="C107" s="1515" t="s">
        <v>73</v>
      </c>
      <c r="D107" s="19">
        <v>18</v>
      </c>
      <c r="E107" s="19">
        <v>1959</v>
      </c>
      <c r="F107" s="883">
        <v>21.08</v>
      </c>
      <c r="G107" s="883">
        <v>1.99</v>
      </c>
      <c r="H107" s="1516">
        <v>0</v>
      </c>
      <c r="I107" s="883">
        <f t="shared" si="5"/>
        <v>19.09</v>
      </c>
      <c r="J107" s="205">
        <v>963.76</v>
      </c>
      <c r="K107" s="883">
        <f t="shared" si="0"/>
        <v>19.09</v>
      </c>
      <c r="L107" s="884">
        <v>963.76</v>
      </c>
      <c r="M107" s="1595">
        <f t="shared" si="1"/>
        <v>1.9807835975761599E-2</v>
      </c>
      <c r="N107" s="1596">
        <v>49.921999999999997</v>
      </c>
      <c r="O107" s="1597">
        <f t="shared" si="2"/>
        <v>0.98884678758197053</v>
      </c>
      <c r="P107" s="36">
        <f t="shared" si="3"/>
        <v>1188.470158545696</v>
      </c>
      <c r="Q107" s="37">
        <f t="shared" si="4"/>
        <v>59.330807254918234</v>
      </c>
    </row>
    <row r="108" spans="1:17" ht="12.75" customHeight="1">
      <c r="A108" s="1391"/>
      <c r="B108" s="18">
        <v>5</v>
      </c>
      <c r="C108" s="1515" t="s">
        <v>56</v>
      </c>
      <c r="D108" s="19">
        <v>25</v>
      </c>
      <c r="E108" s="19">
        <v>1957</v>
      </c>
      <c r="F108" s="883">
        <v>30.59</v>
      </c>
      <c r="G108" s="883">
        <v>0</v>
      </c>
      <c r="H108" s="1516">
        <v>0</v>
      </c>
      <c r="I108" s="1510">
        <f t="shared" si="5"/>
        <v>30.59</v>
      </c>
      <c r="J108" s="205">
        <v>1561.46</v>
      </c>
      <c r="K108" s="883">
        <f t="shared" si="0"/>
        <v>30.59</v>
      </c>
      <c r="L108" s="884">
        <v>1561.46</v>
      </c>
      <c r="M108" s="1595">
        <f t="shared" si="1"/>
        <v>1.9590639529670949E-2</v>
      </c>
      <c r="N108" s="1596">
        <v>49.921999999999997</v>
      </c>
      <c r="O108" s="1597">
        <f t="shared" si="2"/>
        <v>0.97800390660023306</v>
      </c>
      <c r="P108" s="36">
        <f t="shared" si="3"/>
        <v>1175.4383717802571</v>
      </c>
      <c r="Q108" s="37">
        <f t="shared" si="4"/>
        <v>58.680234396013994</v>
      </c>
    </row>
    <row r="109" spans="1:17" ht="12.75" customHeight="1">
      <c r="A109" s="1391"/>
      <c r="B109" s="18">
        <v>6</v>
      </c>
      <c r="C109" s="1515" t="s">
        <v>55</v>
      </c>
      <c r="D109" s="19">
        <v>55</v>
      </c>
      <c r="E109" s="19">
        <v>1977</v>
      </c>
      <c r="F109" s="883">
        <v>44.76</v>
      </c>
      <c r="G109" s="883">
        <v>4</v>
      </c>
      <c r="H109" s="1516">
        <v>8.56</v>
      </c>
      <c r="I109" s="883">
        <f t="shared" si="5"/>
        <v>32.199999999999996</v>
      </c>
      <c r="J109" s="205">
        <v>2217.3200000000002</v>
      </c>
      <c r="K109" s="883">
        <f t="shared" si="0"/>
        <v>32.199999999999996</v>
      </c>
      <c r="L109" s="884">
        <v>2217.3200000000002</v>
      </c>
      <c r="M109" s="1595">
        <f t="shared" si="1"/>
        <v>1.4522035610556885E-2</v>
      </c>
      <c r="N109" s="1596">
        <v>49.921999999999997</v>
      </c>
      <c r="O109" s="1597">
        <f t="shared" si="2"/>
        <v>0.7249690617502208</v>
      </c>
      <c r="P109" s="36">
        <f t="shared" si="3"/>
        <v>871.32213663341315</v>
      </c>
      <c r="Q109" s="37">
        <f t="shared" si="4"/>
        <v>43.498143705013248</v>
      </c>
    </row>
    <row r="110" spans="1:17" ht="12.75" customHeight="1">
      <c r="A110" s="1391"/>
      <c r="B110" s="18">
        <v>7</v>
      </c>
      <c r="C110" s="1515" t="s">
        <v>74</v>
      </c>
      <c r="D110" s="19">
        <v>20</v>
      </c>
      <c r="E110" s="19">
        <v>1959</v>
      </c>
      <c r="F110" s="883">
        <v>17.170000000000002</v>
      </c>
      <c r="G110" s="883">
        <v>2.75</v>
      </c>
      <c r="H110" s="1516">
        <v>0</v>
      </c>
      <c r="I110" s="883">
        <f t="shared" si="5"/>
        <v>14.420000000000002</v>
      </c>
      <c r="J110" s="205">
        <v>985.37</v>
      </c>
      <c r="K110" s="883">
        <f t="shared" si="0"/>
        <v>14.420000000000002</v>
      </c>
      <c r="L110" s="884">
        <v>985.37</v>
      </c>
      <c r="M110" s="1595">
        <f t="shared" si="1"/>
        <v>1.4634096836721233E-2</v>
      </c>
      <c r="N110" s="1596">
        <v>49.921999999999997</v>
      </c>
      <c r="O110" s="1597">
        <f t="shared" si="2"/>
        <v>0.73056338228279738</v>
      </c>
      <c r="P110" s="36">
        <f t="shared" si="3"/>
        <v>878.04581020327396</v>
      </c>
      <c r="Q110" s="37">
        <f t="shared" si="4"/>
        <v>43.833802936967842</v>
      </c>
    </row>
    <row r="111" spans="1:17" ht="13.5" customHeight="1">
      <c r="A111" s="1391"/>
      <c r="B111" s="82">
        <v>8</v>
      </c>
      <c r="C111" s="1515" t="s">
        <v>58</v>
      </c>
      <c r="D111" s="19">
        <v>63</v>
      </c>
      <c r="E111" s="19">
        <v>1960</v>
      </c>
      <c r="F111" s="883">
        <v>11.26</v>
      </c>
      <c r="G111" s="883">
        <v>3.12</v>
      </c>
      <c r="H111" s="1516">
        <v>0</v>
      </c>
      <c r="I111" s="883">
        <f t="shared" si="5"/>
        <v>8.14</v>
      </c>
      <c r="J111" s="205">
        <v>923.99</v>
      </c>
      <c r="K111" s="883">
        <f t="shared" si="0"/>
        <v>8.14</v>
      </c>
      <c r="L111" s="884">
        <v>923.99</v>
      </c>
      <c r="M111" s="1595">
        <f t="shared" si="1"/>
        <v>8.8096191517224223E-3</v>
      </c>
      <c r="N111" s="1596">
        <v>49.921999999999997</v>
      </c>
      <c r="O111" s="1597">
        <f t="shared" si="2"/>
        <v>0.43979380729228673</v>
      </c>
      <c r="P111" s="36">
        <f t="shared" si="3"/>
        <v>528.57714910334528</v>
      </c>
      <c r="Q111" s="37">
        <f t="shared" si="4"/>
        <v>26.387628437537202</v>
      </c>
    </row>
    <row r="112" spans="1:17" ht="12.75" customHeight="1">
      <c r="A112" s="1391"/>
      <c r="B112" s="18">
        <v>9</v>
      </c>
      <c r="C112" s="1515" t="s">
        <v>57</v>
      </c>
      <c r="D112" s="19">
        <v>19</v>
      </c>
      <c r="E112" s="19">
        <v>1959</v>
      </c>
      <c r="F112" s="883">
        <v>2.67</v>
      </c>
      <c r="G112" s="883">
        <v>2.44</v>
      </c>
      <c r="H112" s="1516">
        <v>0</v>
      </c>
      <c r="I112" s="883">
        <f t="shared" si="5"/>
        <v>0.22999999999999998</v>
      </c>
      <c r="J112" s="205">
        <v>1005.84</v>
      </c>
      <c r="K112" s="883">
        <f t="shared" si="0"/>
        <v>0.22999999999999998</v>
      </c>
      <c r="L112" s="884">
        <v>1005.84</v>
      </c>
      <c r="M112" s="1595">
        <f t="shared" si="1"/>
        <v>2.2866459874333888E-4</v>
      </c>
      <c r="N112" s="1596">
        <v>49.921999999999997</v>
      </c>
      <c r="O112" s="1597">
        <f t="shared" si="2"/>
        <v>1.1415394098464962E-2</v>
      </c>
      <c r="P112" s="36">
        <f t="shared" si="3"/>
        <v>13.719875924600334</v>
      </c>
      <c r="Q112" s="37">
        <f t="shared" si="4"/>
        <v>0.68492364590789778</v>
      </c>
    </row>
    <row r="113" spans="1:17" ht="12.75" customHeight="1" thickBot="1">
      <c r="A113" s="1392"/>
      <c r="B113" s="53">
        <v>10</v>
      </c>
      <c r="C113" s="1588" t="s">
        <v>75</v>
      </c>
      <c r="D113" s="20">
        <v>8</v>
      </c>
      <c r="E113" s="20">
        <v>1901</v>
      </c>
      <c r="F113" s="1589">
        <v>7.2510000000000003</v>
      </c>
      <c r="G113" s="887">
        <v>0</v>
      </c>
      <c r="H113" s="1590">
        <v>0</v>
      </c>
      <c r="I113" s="1511">
        <f t="shared" si="5"/>
        <v>7.2510000000000003</v>
      </c>
      <c r="J113" s="221">
        <v>330.14</v>
      </c>
      <c r="K113" s="887">
        <f t="shared" si="0"/>
        <v>6.4682240867510759</v>
      </c>
      <c r="L113" s="886">
        <v>294.5</v>
      </c>
      <c r="M113" s="1598">
        <f t="shared" si="1"/>
        <v>2.1963409462652211E-2</v>
      </c>
      <c r="N113" s="1596">
        <v>49.921999999999997</v>
      </c>
      <c r="O113" s="1599">
        <f t="shared" si="2"/>
        <v>1.0964573271945237</v>
      </c>
      <c r="P113" s="38">
        <f t="shared" si="3"/>
        <v>1317.8045677591329</v>
      </c>
      <c r="Q113" s="202">
        <f t="shared" si="4"/>
        <v>65.787439631671432</v>
      </c>
    </row>
    <row r="114" spans="1:17">
      <c r="C114" s="1"/>
    </row>
    <row r="115" spans="1:17">
      <c r="A115" s="5" t="s">
        <v>146</v>
      </c>
      <c r="B115" s="176" t="s">
        <v>147</v>
      </c>
      <c r="C115" s="1"/>
      <c r="D115" s="1"/>
      <c r="E115" s="1"/>
    </row>
    <row r="116" spans="1:17">
      <c r="A116" s="699"/>
      <c r="B116" s="176" t="s">
        <v>148</v>
      </c>
      <c r="C116" s="1"/>
      <c r="D116" s="1"/>
      <c r="E116" s="1"/>
    </row>
    <row r="121" spans="1:17" s="1425" customFormat="1" ht="16.5" customHeight="1">
      <c r="A121" s="1335" t="s">
        <v>316</v>
      </c>
      <c r="B121" s="1335"/>
      <c r="C121" s="1335"/>
      <c r="D121" s="1335"/>
      <c r="E121" s="1335"/>
      <c r="F121" s="1335"/>
      <c r="G121" s="1335"/>
      <c r="H121" s="1335"/>
      <c r="I121" s="1335"/>
      <c r="J121" s="1335"/>
      <c r="K121" s="1335"/>
      <c r="L121" s="1335"/>
      <c r="M121" s="1335"/>
      <c r="N121" s="1335"/>
      <c r="O121" s="1335"/>
      <c r="P121" s="1335"/>
      <c r="Q121" s="1335"/>
    </row>
    <row r="122" spans="1:17" s="10" customFormat="1" ht="14.25" customHeight="1" thickBot="1">
      <c r="A122" s="822"/>
      <c r="B122" s="822"/>
      <c r="C122" s="822"/>
      <c r="D122" s="822"/>
      <c r="E122" s="1261" t="s">
        <v>356</v>
      </c>
      <c r="F122" s="1261"/>
      <c r="G122" s="1261"/>
      <c r="H122" s="1261"/>
      <c r="I122" s="822">
        <v>5.0999999999999996</v>
      </c>
      <c r="J122" s="822" t="s">
        <v>355</v>
      </c>
      <c r="K122" s="822" t="s">
        <v>357</v>
      </c>
      <c r="L122" s="823">
        <v>303.14999999999998</v>
      </c>
      <c r="M122" s="822"/>
      <c r="N122" s="822"/>
      <c r="O122" s="822"/>
      <c r="P122" s="822"/>
      <c r="Q122" s="822"/>
    </row>
    <row r="123" spans="1:17">
      <c r="A123" s="1305" t="s">
        <v>1</v>
      </c>
      <c r="B123" s="1283" t="s">
        <v>0</v>
      </c>
      <c r="C123" s="1266" t="s">
        <v>2</v>
      </c>
      <c r="D123" s="1266" t="s">
        <v>3</v>
      </c>
      <c r="E123" s="1266" t="s">
        <v>12</v>
      </c>
      <c r="F123" s="1286" t="s">
        <v>13</v>
      </c>
      <c r="G123" s="1287"/>
      <c r="H123" s="1287"/>
      <c r="I123" s="1288"/>
      <c r="J123" s="1266" t="s">
        <v>4</v>
      </c>
      <c r="K123" s="1266" t="s">
        <v>14</v>
      </c>
      <c r="L123" s="1266" t="s">
        <v>5</v>
      </c>
      <c r="M123" s="1266" t="s">
        <v>6</v>
      </c>
      <c r="N123" s="1266" t="s">
        <v>15</v>
      </c>
      <c r="O123" s="1309" t="s">
        <v>16</v>
      </c>
      <c r="P123" s="1266" t="s">
        <v>23</v>
      </c>
      <c r="Q123" s="1270" t="s">
        <v>24</v>
      </c>
    </row>
    <row r="124" spans="1:17" ht="33.75">
      <c r="A124" s="1306"/>
      <c r="B124" s="1284"/>
      <c r="C124" s="1285"/>
      <c r="D124" s="1267"/>
      <c r="E124" s="1267"/>
      <c r="F124" s="531" t="s">
        <v>17</v>
      </c>
      <c r="G124" s="531" t="s">
        <v>18</v>
      </c>
      <c r="H124" s="531" t="s">
        <v>19</v>
      </c>
      <c r="I124" s="531" t="s">
        <v>20</v>
      </c>
      <c r="J124" s="1267"/>
      <c r="K124" s="1267"/>
      <c r="L124" s="1267"/>
      <c r="M124" s="1267"/>
      <c r="N124" s="1267"/>
      <c r="O124" s="1310"/>
      <c r="P124" s="1267"/>
      <c r="Q124" s="1271"/>
    </row>
    <row r="125" spans="1:17">
      <c r="A125" s="1307"/>
      <c r="B125" s="1308"/>
      <c r="C125" s="1267"/>
      <c r="D125" s="96" t="s">
        <v>7</v>
      </c>
      <c r="E125" s="96" t="s">
        <v>8</v>
      </c>
      <c r="F125" s="96" t="s">
        <v>9</v>
      </c>
      <c r="G125" s="96" t="s">
        <v>9</v>
      </c>
      <c r="H125" s="96" t="s">
        <v>9</v>
      </c>
      <c r="I125" s="96" t="s">
        <v>9</v>
      </c>
      <c r="J125" s="96" t="s">
        <v>21</v>
      </c>
      <c r="K125" s="96" t="s">
        <v>9</v>
      </c>
      <c r="L125" s="96" t="s">
        <v>21</v>
      </c>
      <c r="M125" s="96" t="s">
        <v>70</v>
      </c>
      <c r="N125" s="96" t="s">
        <v>408</v>
      </c>
      <c r="O125" s="96" t="s">
        <v>409</v>
      </c>
      <c r="P125" s="97" t="s">
        <v>25</v>
      </c>
      <c r="Q125" s="98" t="s">
        <v>410</v>
      </c>
    </row>
    <row r="126" spans="1:17" ht="12" thickBot="1">
      <c r="A126" s="773">
        <v>1</v>
      </c>
      <c r="B126" s="774">
        <v>2</v>
      </c>
      <c r="C126" s="775">
        <v>3</v>
      </c>
      <c r="D126" s="776">
        <v>4</v>
      </c>
      <c r="E126" s="776">
        <v>5</v>
      </c>
      <c r="F126" s="776">
        <v>6</v>
      </c>
      <c r="G126" s="776">
        <v>7</v>
      </c>
      <c r="H126" s="776">
        <v>8</v>
      </c>
      <c r="I126" s="776">
        <v>9</v>
      </c>
      <c r="J126" s="776">
        <v>10</v>
      </c>
      <c r="K126" s="776">
        <v>11</v>
      </c>
      <c r="L126" s="775">
        <v>12</v>
      </c>
      <c r="M126" s="776">
        <v>13</v>
      </c>
      <c r="N126" s="776">
        <v>14</v>
      </c>
      <c r="O126" s="777">
        <v>15</v>
      </c>
      <c r="P126" s="775">
        <v>16</v>
      </c>
      <c r="Q126" s="778">
        <v>17</v>
      </c>
    </row>
    <row r="127" spans="1:17" s="10" customFormat="1" ht="22.5">
      <c r="A127" s="1378" t="s">
        <v>317</v>
      </c>
      <c r="B127" s="478">
        <v>1</v>
      </c>
      <c r="C127" s="1609" t="s">
        <v>373</v>
      </c>
      <c r="D127" s="1610">
        <v>20</v>
      </c>
      <c r="E127" s="1611" t="s">
        <v>38</v>
      </c>
      <c r="F127" s="1612">
        <v>6.24</v>
      </c>
      <c r="G127" s="1612">
        <v>2.67</v>
      </c>
      <c r="H127" s="1612">
        <v>2.89</v>
      </c>
      <c r="I127" s="1612">
        <v>0.68</v>
      </c>
      <c r="J127" s="1613">
        <v>899.93</v>
      </c>
      <c r="K127" s="1612">
        <v>0.68</v>
      </c>
      <c r="L127" s="1613">
        <v>899.93</v>
      </c>
      <c r="M127" s="863">
        <f>K127/L127</f>
        <v>7.5561432555865463E-4</v>
      </c>
      <c r="N127" s="1448">
        <v>63</v>
      </c>
      <c r="O127" s="865">
        <f>M127*N127</f>
        <v>4.7603702510195245E-2</v>
      </c>
      <c r="P127" s="865">
        <f>M127*60*1000</f>
        <v>45.336859533519281</v>
      </c>
      <c r="Q127" s="645">
        <f>P127*N127/1000</f>
        <v>2.8562221506117149</v>
      </c>
    </row>
    <row r="128" spans="1:17" s="10" customFormat="1" ht="12.75" customHeight="1">
      <c r="A128" s="1379"/>
      <c r="B128" s="479">
        <v>2</v>
      </c>
      <c r="C128" s="1614" t="s">
        <v>343</v>
      </c>
      <c r="D128" s="1615">
        <v>40</v>
      </c>
      <c r="E128" s="1616" t="s">
        <v>38</v>
      </c>
      <c r="F128" s="1617">
        <v>15.86</v>
      </c>
      <c r="G128" s="1617">
        <v>3.65</v>
      </c>
      <c r="H128" s="1617">
        <v>6.4</v>
      </c>
      <c r="I128" s="1617">
        <v>5.81</v>
      </c>
      <c r="J128" s="1618">
        <v>2612.13</v>
      </c>
      <c r="K128" s="1617">
        <v>5.81</v>
      </c>
      <c r="L128" s="1618">
        <v>2612.13</v>
      </c>
      <c r="M128" s="516">
        <f t="shared" ref="M128:M136" si="6">K128/L128</f>
        <v>2.2242384567383706E-3</v>
      </c>
      <c r="N128" s="691">
        <v>63</v>
      </c>
      <c r="O128" s="649">
        <f t="shared" ref="O128:O146" si="7">M128*N128</f>
        <v>0.14012702277451736</v>
      </c>
      <c r="P128" s="644">
        <f t="shared" ref="P128:P146" si="8">M128*60*1000</f>
        <v>133.45430740430223</v>
      </c>
      <c r="Q128" s="650">
        <f t="shared" ref="Q128:Q146" si="9">P128*N128/1000</f>
        <v>8.4076213664710391</v>
      </c>
    </row>
    <row r="129" spans="1:17" s="10" customFormat="1" ht="22.5">
      <c r="A129" s="1379"/>
      <c r="B129" s="479">
        <v>3</v>
      </c>
      <c r="C129" s="1619" t="s">
        <v>374</v>
      </c>
      <c r="D129" s="1615">
        <v>20</v>
      </c>
      <c r="E129" s="1616" t="s">
        <v>150</v>
      </c>
      <c r="F129" s="1617">
        <v>6.41</v>
      </c>
      <c r="G129" s="1617">
        <v>1.67</v>
      </c>
      <c r="H129" s="1617">
        <v>2.58</v>
      </c>
      <c r="I129" s="1617">
        <v>2.16</v>
      </c>
      <c r="J129" s="1618">
        <v>960.25</v>
      </c>
      <c r="K129" s="1617">
        <v>2.16</v>
      </c>
      <c r="L129" s="1620">
        <v>960.25</v>
      </c>
      <c r="M129" s="516">
        <f t="shared" si="6"/>
        <v>2.2494142150481645E-3</v>
      </c>
      <c r="N129" s="691">
        <v>63</v>
      </c>
      <c r="O129" s="649">
        <f t="shared" si="7"/>
        <v>0.14171309554803438</v>
      </c>
      <c r="P129" s="644">
        <f t="shared" si="8"/>
        <v>134.96485290288987</v>
      </c>
      <c r="Q129" s="650">
        <f t="shared" si="9"/>
        <v>8.502785732882062</v>
      </c>
    </row>
    <row r="130" spans="1:17" s="10" customFormat="1" ht="22.5">
      <c r="A130" s="1379"/>
      <c r="B130" s="479">
        <v>4</v>
      </c>
      <c r="C130" s="1614" t="s">
        <v>151</v>
      </c>
      <c r="D130" s="1615">
        <v>40</v>
      </c>
      <c r="E130" s="1616" t="s">
        <v>38</v>
      </c>
      <c r="F130" s="1617">
        <v>17.73</v>
      </c>
      <c r="G130" s="1617">
        <v>5.24</v>
      </c>
      <c r="H130" s="1617">
        <v>6.4</v>
      </c>
      <c r="I130" s="1617">
        <v>6.09</v>
      </c>
      <c r="J130" s="1618">
        <v>2495.71</v>
      </c>
      <c r="K130" s="1617">
        <v>6.09</v>
      </c>
      <c r="L130" s="1618">
        <v>2495.71</v>
      </c>
      <c r="M130" s="516">
        <f t="shared" si="6"/>
        <v>2.4401873615123551E-3</v>
      </c>
      <c r="N130" s="691">
        <v>63</v>
      </c>
      <c r="O130" s="649">
        <f t="shared" si="7"/>
        <v>0.15373180377527837</v>
      </c>
      <c r="P130" s="644">
        <f t="shared" si="8"/>
        <v>146.41124169074129</v>
      </c>
      <c r="Q130" s="650">
        <f t="shared" si="9"/>
        <v>9.2239082265167021</v>
      </c>
    </row>
    <row r="131" spans="1:17" s="10" customFormat="1">
      <c r="A131" s="1379"/>
      <c r="B131" s="479">
        <v>5</v>
      </c>
      <c r="C131" s="1614" t="s">
        <v>154</v>
      </c>
      <c r="D131" s="1615">
        <v>52</v>
      </c>
      <c r="E131" s="1616">
        <v>2007</v>
      </c>
      <c r="F131" s="1617">
        <v>15.09</v>
      </c>
      <c r="G131" s="1617">
        <v>0</v>
      </c>
      <c r="H131" s="1617">
        <v>5.62</v>
      </c>
      <c r="I131" s="1617">
        <v>9.4700000000000006</v>
      </c>
      <c r="J131" s="1618">
        <v>3767.48</v>
      </c>
      <c r="K131" s="1617">
        <v>9.4762000000000004</v>
      </c>
      <c r="L131" s="1618">
        <v>3767.48</v>
      </c>
      <c r="M131" s="516">
        <f t="shared" si="6"/>
        <v>2.5152621911728795E-3</v>
      </c>
      <c r="N131" s="691">
        <v>63</v>
      </c>
      <c r="O131" s="649">
        <f t="shared" si="7"/>
        <v>0.15846151804389141</v>
      </c>
      <c r="P131" s="644">
        <f t="shared" si="8"/>
        <v>150.91573147037278</v>
      </c>
      <c r="Q131" s="650">
        <f t="shared" si="9"/>
        <v>9.5076910826334835</v>
      </c>
    </row>
    <row r="132" spans="1:17" s="10" customFormat="1" ht="12.75" customHeight="1">
      <c r="A132" s="1379"/>
      <c r="B132" s="479">
        <v>6</v>
      </c>
      <c r="C132" s="1621" t="s">
        <v>153</v>
      </c>
      <c r="D132" s="1615">
        <v>92</v>
      </c>
      <c r="E132" s="1616">
        <v>2007</v>
      </c>
      <c r="F132" s="1617">
        <v>26.82</v>
      </c>
      <c r="G132" s="1617">
        <v>0</v>
      </c>
      <c r="H132" s="1617">
        <v>7.8945999999999996</v>
      </c>
      <c r="I132" s="1617">
        <v>18.921800000000001</v>
      </c>
      <c r="J132" s="1618">
        <v>6320.16</v>
      </c>
      <c r="K132" s="1617">
        <v>18.921800000000001</v>
      </c>
      <c r="L132" s="1618">
        <v>6320.16</v>
      </c>
      <c r="M132" s="516">
        <f t="shared" si="6"/>
        <v>2.993879901774639E-3</v>
      </c>
      <c r="N132" s="691">
        <v>63</v>
      </c>
      <c r="O132" s="649">
        <f t="shared" si="7"/>
        <v>0.18861443381180226</v>
      </c>
      <c r="P132" s="644">
        <f t="shared" si="8"/>
        <v>179.63279410647834</v>
      </c>
      <c r="Q132" s="650">
        <f t="shared" si="9"/>
        <v>11.316866028708136</v>
      </c>
    </row>
    <row r="133" spans="1:17" s="10" customFormat="1">
      <c r="A133" s="1379"/>
      <c r="B133" s="479">
        <v>7</v>
      </c>
      <c r="C133" s="1614" t="s">
        <v>155</v>
      </c>
      <c r="D133" s="1615">
        <v>17</v>
      </c>
      <c r="E133" s="1616">
        <v>2009</v>
      </c>
      <c r="F133" s="1617">
        <v>9.75</v>
      </c>
      <c r="G133" s="1617">
        <v>0</v>
      </c>
      <c r="H133" s="1617">
        <v>4.4336000000000002</v>
      </c>
      <c r="I133" s="1617">
        <v>5.3155000000000001</v>
      </c>
      <c r="J133" s="1618">
        <v>1463.65</v>
      </c>
      <c r="K133" s="1617">
        <v>5.3155000000000001</v>
      </c>
      <c r="L133" s="1618">
        <v>1463.65</v>
      </c>
      <c r="M133" s="516">
        <f t="shared" si="6"/>
        <v>3.6316742390598844E-3</v>
      </c>
      <c r="N133" s="691">
        <v>63</v>
      </c>
      <c r="O133" s="649">
        <f t="shared" si="7"/>
        <v>0.22879547706077272</v>
      </c>
      <c r="P133" s="644">
        <f t="shared" si="8"/>
        <v>217.90045434359305</v>
      </c>
      <c r="Q133" s="650">
        <f t="shared" si="9"/>
        <v>13.727728623646362</v>
      </c>
    </row>
    <row r="134" spans="1:17" s="10" customFormat="1">
      <c r="A134" s="1379"/>
      <c r="B134" s="479">
        <v>8</v>
      </c>
      <c r="C134" s="1621" t="s">
        <v>152</v>
      </c>
      <c r="D134" s="1615">
        <v>78</v>
      </c>
      <c r="E134" s="1616">
        <v>2009</v>
      </c>
      <c r="F134" s="1617">
        <v>26.24</v>
      </c>
      <c r="G134" s="1617">
        <v>0</v>
      </c>
      <c r="H134" s="1617">
        <v>6.0972999999999997</v>
      </c>
      <c r="I134" s="1617">
        <v>20.142700000000001</v>
      </c>
      <c r="J134" s="1618">
        <v>5193.04</v>
      </c>
      <c r="K134" s="1617">
        <v>20.142700000000001</v>
      </c>
      <c r="L134" s="1618">
        <v>5193.04</v>
      </c>
      <c r="M134" s="516">
        <f t="shared" si="6"/>
        <v>3.8787877620815557E-3</v>
      </c>
      <c r="N134" s="691">
        <v>63</v>
      </c>
      <c r="O134" s="649">
        <f t="shared" si="7"/>
        <v>0.24436362901113801</v>
      </c>
      <c r="P134" s="644">
        <f t="shared" si="8"/>
        <v>232.72726572489333</v>
      </c>
      <c r="Q134" s="650">
        <f t="shared" si="9"/>
        <v>14.66181774066828</v>
      </c>
    </row>
    <row r="135" spans="1:17" s="10" customFormat="1" ht="22.5">
      <c r="A135" s="1379"/>
      <c r="B135" s="479">
        <v>9</v>
      </c>
      <c r="C135" s="1614" t="s">
        <v>149</v>
      </c>
      <c r="D135" s="1615">
        <v>45</v>
      </c>
      <c r="E135" s="1616" t="s">
        <v>150</v>
      </c>
      <c r="F135" s="1617">
        <v>22.27</v>
      </c>
      <c r="G135" s="1617">
        <v>3.76</v>
      </c>
      <c r="H135" s="1617">
        <v>7.2</v>
      </c>
      <c r="I135" s="1617">
        <v>11.31</v>
      </c>
      <c r="J135" s="1618">
        <v>2319.88</v>
      </c>
      <c r="K135" s="1617">
        <v>11.31</v>
      </c>
      <c r="L135" s="1618">
        <v>2319.88</v>
      </c>
      <c r="M135" s="516">
        <f t="shared" si="6"/>
        <v>4.8752521682155978E-3</v>
      </c>
      <c r="N135" s="691">
        <v>63</v>
      </c>
      <c r="O135" s="649">
        <f t="shared" si="7"/>
        <v>0.30714088659758265</v>
      </c>
      <c r="P135" s="644">
        <f t="shared" si="8"/>
        <v>292.51513009293586</v>
      </c>
      <c r="Q135" s="650">
        <f t="shared" si="9"/>
        <v>18.42845319585496</v>
      </c>
    </row>
    <row r="136" spans="1:17" s="10" customFormat="1" ht="23.25" thickBot="1">
      <c r="A136" s="1380"/>
      <c r="B136" s="845">
        <v>10</v>
      </c>
      <c r="C136" s="1622" t="s">
        <v>375</v>
      </c>
      <c r="D136" s="1623">
        <v>4</v>
      </c>
      <c r="E136" s="1624" t="s">
        <v>38</v>
      </c>
      <c r="F136" s="1625">
        <v>1.94</v>
      </c>
      <c r="G136" s="1625">
        <v>0.4</v>
      </c>
      <c r="H136" s="1625">
        <v>0.04</v>
      </c>
      <c r="I136" s="1625">
        <v>1.5</v>
      </c>
      <c r="J136" s="1626">
        <v>193.25</v>
      </c>
      <c r="K136" s="1625">
        <v>1.5</v>
      </c>
      <c r="L136" s="1626">
        <v>193.25</v>
      </c>
      <c r="M136" s="726">
        <f t="shared" si="6"/>
        <v>7.7619663648124193E-3</v>
      </c>
      <c r="N136" s="1238">
        <v>63</v>
      </c>
      <c r="O136" s="734">
        <f t="shared" si="7"/>
        <v>0.48900388098318243</v>
      </c>
      <c r="P136" s="735">
        <f t="shared" si="8"/>
        <v>465.71798188874516</v>
      </c>
      <c r="Q136" s="736">
        <f t="shared" si="9"/>
        <v>29.340232858990944</v>
      </c>
    </row>
    <row r="137" spans="1:17" s="10" customFormat="1">
      <c r="A137" s="1381" t="s">
        <v>318</v>
      </c>
      <c r="B137" s="846">
        <v>1</v>
      </c>
      <c r="C137" s="1627" t="s">
        <v>157</v>
      </c>
      <c r="D137" s="1628">
        <v>15</v>
      </c>
      <c r="E137" s="1629" t="s">
        <v>38</v>
      </c>
      <c r="F137" s="1630">
        <v>8.8000000000000007</v>
      </c>
      <c r="G137" s="1630">
        <v>2.48</v>
      </c>
      <c r="H137" s="1630">
        <v>2.4</v>
      </c>
      <c r="I137" s="1630">
        <v>3.92</v>
      </c>
      <c r="J137" s="1631">
        <v>1120.1099999999999</v>
      </c>
      <c r="K137" s="1630">
        <v>3.92</v>
      </c>
      <c r="L137" s="1631">
        <v>1120.1099999999999</v>
      </c>
      <c r="M137" s="656">
        <f>K137/L137</f>
        <v>3.4996562837578456E-3</v>
      </c>
      <c r="N137" s="871">
        <v>63</v>
      </c>
      <c r="O137" s="657">
        <f t="shared" si="7"/>
        <v>0.22047834587674428</v>
      </c>
      <c r="P137" s="657">
        <f t="shared" si="8"/>
        <v>209.97937702547074</v>
      </c>
      <c r="Q137" s="658">
        <f t="shared" si="9"/>
        <v>13.228700752604656</v>
      </c>
    </row>
    <row r="138" spans="1:17" s="10" customFormat="1" ht="22.5">
      <c r="A138" s="1382"/>
      <c r="B138" s="847">
        <v>2</v>
      </c>
      <c r="C138" s="1632" t="s">
        <v>347</v>
      </c>
      <c r="D138" s="1633">
        <v>53</v>
      </c>
      <c r="E138" s="1634" t="s">
        <v>38</v>
      </c>
      <c r="F138" s="1635">
        <v>25.31</v>
      </c>
      <c r="G138" s="1635">
        <v>5.84</v>
      </c>
      <c r="H138" s="1635">
        <v>8.56</v>
      </c>
      <c r="I138" s="1635">
        <v>10.91</v>
      </c>
      <c r="J138" s="1636">
        <v>2993.98</v>
      </c>
      <c r="K138" s="1635">
        <v>10.78</v>
      </c>
      <c r="L138" s="1636">
        <v>2943.21</v>
      </c>
      <c r="M138" s="656">
        <f>K138/L138</f>
        <v>3.6626676315995119E-3</v>
      </c>
      <c r="N138" s="693">
        <v>63</v>
      </c>
      <c r="O138" s="657">
        <f t="shared" si="7"/>
        <v>0.23074806079076926</v>
      </c>
      <c r="P138" s="657">
        <f t="shared" si="8"/>
        <v>219.76005789597073</v>
      </c>
      <c r="Q138" s="658">
        <f t="shared" si="9"/>
        <v>13.844883647446157</v>
      </c>
    </row>
    <row r="139" spans="1:17" s="10" customFormat="1">
      <c r="A139" s="1382"/>
      <c r="B139" s="847">
        <v>3</v>
      </c>
      <c r="C139" s="1632" t="s">
        <v>158</v>
      </c>
      <c r="D139" s="1633">
        <v>52</v>
      </c>
      <c r="E139" s="1634" t="s">
        <v>38</v>
      </c>
      <c r="F139" s="1635">
        <v>25.99</v>
      </c>
      <c r="G139" s="1635">
        <v>5.33</v>
      </c>
      <c r="H139" s="1635">
        <v>8.48</v>
      </c>
      <c r="I139" s="1635">
        <v>12.18</v>
      </c>
      <c r="J139" s="1636">
        <v>3000.73</v>
      </c>
      <c r="K139" s="1635">
        <v>12.18</v>
      </c>
      <c r="L139" s="1636">
        <v>2936.04</v>
      </c>
      <c r="M139" s="661">
        <f t="shared" ref="M139:M146" si="10">K139/L139</f>
        <v>4.1484448440756942E-3</v>
      </c>
      <c r="N139" s="693">
        <v>63</v>
      </c>
      <c r="O139" s="657">
        <f t="shared" si="7"/>
        <v>0.26135202517676875</v>
      </c>
      <c r="P139" s="657">
        <f t="shared" si="8"/>
        <v>248.90669064454167</v>
      </c>
      <c r="Q139" s="662">
        <f t="shared" si="9"/>
        <v>15.681121510606124</v>
      </c>
    </row>
    <row r="140" spans="1:17" s="10" customFormat="1" ht="22.5">
      <c r="A140" s="1382"/>
      <c r="B140" s="847">
        <v>4</v>
      </c>
      <c r="C140" s="1632" t="s">
        <v>345</v>
      </c>
      <c r="D140" s="1633">
        <v>54</v>
      </c>
      <c r="E140" s="1634" t="s">
        <v>38</v>
      </c>
      <c r="F140" s="1635">
        <v>27.04</v>
      </c>
      <c r="G140" s="1635">
        <v>5.97</v>
      </c>
      <c r="H140" s="1635">
        <v>8.64</v>
      </c>
      <c r="I140" s="1635">
        <v>12.43</v>
      </c>
      <c r="J140" s="1636">
        <v>2987.33</v>
      </c>
      <c r="K140" s="1635">
        <v>12.43</v>
      </c>
      <c r="L140" s="1636">
        <v>2987.33</v>
      </c>
      <c r="M140" s="661">
        <f t="shared" si="10"/>
        <v>4.1609062272999634E-3</v>
      </c>
      <c r="N140" s="693">
        <v>63</v>
      </c>
      <c r="O140" s="745">
        <f t="shared" si="7"/>
        <v>0.26213709231989768</v>
      </c>
      <c r="P140" s="657">
        <f t="shared" si="8"/>
        <v>249.65437363799779</v>
      </c>
      <c r="Q140" s="662">
        <f t="shared" si="9"/>
        <v>15.728225539193861</v>
      </c>
    </row>
    <row r="141" spans="1:17" s="10" customFormat="1">
      <c r="A141" s="1382"/>
      <c r="B141" s="847">
        <v>5</v>
      </c>
      <c r="C141" s="1632" t="s">
        <v>156</v>
      </c>
      <c r="D141" s="1633">
        <v>56</v>
      </c>
      <c r="E141" s="1634" t="s">
        <v>38</v>
      </c>
      <c r="F141" s="1635">
        <v>25.89</v>
      </c>
      <c r="G141" s="1635">
        <v>4.33</v>
      </c>
      <c r="H141" s="1635">
        <v>8.64</v>
      </c>
      <c r="I141" s="1635">
        <v>12.92</v>
      </c>
      <c r="J141" s="1636">
        <v>3028.84</v>
      </c>
      <c r="K141" s="1635">
        <v>12.92</v>
      </c>
      <c r="L141" s="1636">
        <v>3028.84</v>
      </c>
      <c r="M141" s="661">
        <f t="shared" si="10"/>
        <v>4.2656594603874744E-3</v>
      </c>
      <c r="N141" s="693">
        <v>63</v>
      </c>
      <c r="O141" s="745">
        <f t="shared" si="7"/>
        <v>0.26873654600441088</v>
      </c>
      <c r="P141" s="657">
        <f t="shared" si="8"/>
        <v>255.93956762324848</v>
      </c>
      <c r="Q141" s="662">
        <f t="shared" si="9"/>
        <v>16.124192760264656</v>
      </c>
    </row>
    <row r="142" spans="1:17" s="10" customFormat="1" ht="15.75" customHeight="1">
      <c r="A142" s="1382"/>
      <c r="B142" s="847">
        <v>6</v>
      </c>
      <c r="C142" s="1632" t="s">
        <v>344</v>
      </c>
      <c r="D142" s="1633">
        <v>30</v>
      </c>
      <c r="E142" s="1634" t="s">
        <v>38</v>
      </c>
      <c r="F142" s="1635">
        <v>18.2</v>
      </c>
      <c r="G142" s="1635">
        <v>4.0999999999999996</v>
      </c>
      <c r="H142" s="1635">
        <v>4.8</v>
      </c>
      <c r="I142" s="1635">
        <v>9.3000000000000007</v>
      </c>
      <c r="J142" s="1636">
        <v>2051.9499999999998</v>
      </c>
      <c r="K142" s="1635">
        <v>9.3000000000000007</v>
      </c>
      <c r="L142" s="1636">
        <v>2051.9499999999998</v>
      </c>
      <c r="M142" s="661">
        <f t="shared" si="10"/>
        <v>4.5322741782207179E-3</v>
      </c>
      <c r="N142" s="693">
        <v>63</v>
      </c>
      <c r="O142" s="745">
        <f t="shared" si="7"/>
        <v>0.28553327322790523</v>
      </c>
      <c r="P142" s="657">
        <f t="shared" si="8"/>
        <v>271.93645069324305</v>
      </c>
      <c r="Q142" s="662">
        <f t="shared" si="9"/>
        <v>17.13199639367431</v>
      </c>
    </row>
    <row r="143" spans="1:17" s="10" customFormat="1">
      <c r="A143" s="1382"/>
      <c r="B143" s="847">
        <v>7</v>
      </c>
      <c r="C143" s="1637" t="s">
        <v>688</v>
      </c>
      <c r="D143" s="1638">
        <v>20</v>
      </c>
      <c r="E143" s="1634" t="s">
        <v>38</v>
      </c>
      <c r="F143" s="1635">
        <v>10.98</v>
      </c>
      <c r="G143" s="1635">
        <v>2.11</v>
      </c>
      <c r="H143" s="1635">
        <v>3.2</v>
      </c>
      <c r="I143" s="1635">
        <v>5.67</v>
      </c>
      <c r="J143" s="1635">
        <v>1189.8399999999999</v>
      </c>
      <c r="K143" s="1635">
        <v>5.67</v>
      </c>
      <c r="L143" s="1635">
        <v>1189.8399999999999</v>
      </c>
      <c r="M143" s="661">
        <f t="shared" si="10"/>
        <v>4.7653466012236943E-3</v>
      </c>
      <c r="N143" s="693">
        <v>63</v>
      </c>
      <c r="O143" s="745">
        <f t="shared" si="7"/>
        <v>0.30021683587709275</v>
      </c>
      <c r="P143" s="657">
        <f t="shared" si="8"/>
        <v>285.92079607342163</v>
      </c>
      <c r="Q143" s="662">
        <f t="shared" si="9"/>
        <v>18.013010152625565</v>
      </c>
    </row>
    <row r="144" spans="1:17" s="10" customFormat="1">
      <c r="A144" s="1382"/>
      <c r="B144" s="847">
        <v>8</v>
      </c>
      <c r="C144" s="1632" t="s">
        <v>346</v>
      </c>
      <c r="D144" s="1633">
        <v>30</v>
      </c>
      <c r="E144" s="1634" t="s">
        <v>38</v>
      </c>
      <c r="F144" s="1635">
        <v>18.86</v>
      </c>
      <c r="G144" s="1635">
        <v>3.96</v>
      </c>
      <c r="H144" s="1635">
        <v>4.8</v>
      </c>
      <c r="I144" s="1635">
        <v>10.1</v>
      </c>
      <c r="J144" s="1636">
        <v>2013.33</v>
      </c>
      <c r="K144" s="1635">
        <v>10.1</v>
      </c>
      <c r="L144" s="1636">
        <v>2013.33</v>
      </c>
      <c r="M144" s="661">
        <f t="shared" si="10"/>
        <v>5.0165645969612533E-3</v>
      </c>
      <c r="N144" s="693">
        <v>63</v>
      </c>
      <c r="O144" s="745">
        <f t="shared" si="7"/>
        <v>0.31604356960855895</v>
      </c>
      <c r="P144" s="657">
        <f t="shared" si="8"/>
        <v>300.99387581767519</v>
      </c>
      <c r="Q144" s="662">
        <f t="shared" si="9"/>
        <v>18.962614176513537</v>
      </c>
    </row>
    <row r="145" spans="1:17" s="10" customFormat="1">
      <c r="A145" s="1382"/>
      <c r="B145" s="847">
        <v>9</v>
      </c>
      <c r="C145" s="1632" t="s">
        <v>159</v>
      </c>
      <c r="D145" s="1633">
        <v>54</v>
      </c>
      <c r="E145" s="1634" t="s">
        <v>38</v>
      </c>
      <c r="F145" s="1635">
        <v>30.56</v>
      </c>
      <c r="G145" s="1635">
        <v>5.91</v>
      </c>
      <c r="H145" s="1635">
        <v>8.64</v>
      </c>
      <c r="I145" s="1635">
        <v>16.010000000000002</v>
      </c>
      <c r="J145" s="1636">
        <v>3008.9</v>
      </c>
      <c r="K145" s="1635">
        <v>16.010000000000002</v>
      </c>
      <c r="L145" s="1636">
        <v>3008.9</v>
      </c>
      <c r="M145" s="661">
        <f t="shared" si="10"/>
        <v>5.3208813852238367E-3</v>
      </c>
      <c r="N145" s="693">
        <v>63</v>
      </c>
      <c r="O145" s="745">
        <f t="shared" si="7"/>
        <v>0.3352155272691017</v>
      </c>
      <c r="P145" s="657">
        <f t="shared" si="8"/>
        <v>319.25288311343019</v>
      </c>
      <c r="Q145" s="662">
        <f t="shared" si="9"/>
        <v>20.112931636146101</v>
      </c>
    </row>
    <row r="146" spans="1:17" s="10" customFormat="1" ht="12" thickBot="1">
      <c r="A146" s="1383"/>
      <c r="B146" s="848">
        <v>10</v>
      </c>
      <c r="C146" s="1639" t="s">
        <v>160</v>
      </c>
      <c r="D146" s="1640">
        <v>18</v>
      </c>
      <c r="E146" s="1641" t="s">
        <v>38</v>
      </c>
      <c r="F146" s="1642">
        <v>13.03</v>
      </c>
      <c r="G146" s="1642">
        <v>1.76</v>
      </c>
      <c r="H146" s="1642">
        <v>2.88</v>
      </c>
      <c r="I146" s="1642">
        <v>8.39</v>
      </c>
      <c r="J146" s="1643">
        <v>946.37</v>
      </c>
      <c r="K146" s="1642">
        <v>8.39</v>
      </c>
      <c r="L146" s="1643">
        <v>946.37</v>
      </c>
      <c r="M146" s="751">
        <f t="shared" si="10"/>
        <v>8.8654543149085455E-3</v>
      </c>
      <c r="N146" s="885">
        <v>63</v>
      </c>
      <c r="O146" s="752">
        <f t="shared" si="7"/>
        <v>0.55852362183923832</v>
      </c>
      <c r="P146" s="752">
        <f t="shared" si="8"/>
        <v>531.92725889451276</v>
      </c>
      <c r="Q146" s="753">
        <f t="shared" si="9"/>
        <v>33.511417310354304</v>
      </c>
    </row>
    <row r="147" spans="1:17" s="10" customFormat="1">
      <c r="A147" s="1384" t="s">
        <v>305</v>
      </c>
      <c r="B147" s="849">
        <v>1</v>
      </c>
      <c r="C147" s="1644" t="s">
        <v>167</v>
      </c>
      <c r="D147" s="1645">
        <v>105</v>
      </c>
      <c r="E147" s="1646" t="s">
        <v>38</v>
      </c>
      <c r="F147" s="1647">
        <v>41.93</v>
      </c>
      <c r="G147" s="1647">
        <v>5.93</v>
      </c>
      <c r="H147" s="1647">
        <v>17.13</v>
      </c>
      <c r="I147" s="1647">
        <v>18.87</v>
      </c>
      <c r="J147" s="1648">
        <v>2608.98</v>
      </c>
      <c r="K147" s="1647">
        <v>18.37</v>
      </c>
      <c r="L147" s="1648">
        <v>2539.69</v>
      </c>
      <c r="M147" s="665">
        <f>K147/L147</f>
        <v>7.2331662525741336E-3</v>
      </c>
      <c r="N147" s="1460">
        <v>63</v>
      </c>
      <c r="O147" s="666">
        <f>M147*N147</f>
        <v>0.45568947391217041</v>
      </c>
      <c r="P147" s="666">
        <f>M147*60*1000</f>
        <v>433.98997515444802</v>
      </c>
      <c r="Q147" s="667">
        <f>P147*N147/1000</f>
        <v>27.341368434730224</v>
      </c>
    </row>
    <row r="148" spans="1:17" s="10" customFormat="1">
      <c r="A148" s="1385"/>
      <c r="B148" s="850">
        <v>2</v>
      </c>
      <c r="C148" s="1649" t="s">
        <v>164</v>
      </c>
      <c r="D148" s="1650">
        <v>76</v>
      </c>
      <c r="E148" s="1651" t="s">
        <v>38</v>
      </c>
      <c r="F148" s="1652">
        <v>21.64</v>
      </c>
      <c r="G148" s="1652">
        <v>4.6399999999999997</v>
      </c>
      <c r="H148" s="1652">
        <v>0.74</v>
      </c>
      <c r="I148" s="1652">
        <v>16.260000000000002</v>
      </c>
      <c r="J148" s="1653">
        <v>1931.61</v>
      </c>
      <c r="K148" s="1652">
        <v>16.260000000000002</v>
      </c>
      <c r="L148" s="1653">
        <v>1931.61</v>
      </c>
      <c r="M148" s="523">
        <f t="shared" ref="M148:M156" si="11">K148/L148</f>
        <v>8.4178483234193247E-3</v>
      </c>
      <c r="N148" s="1466">
        <v>63</v>
      </c>
      <c r="O148" s="525">
        <f t="shared" ref="O148:O156" si="12">M148*N148</f>
        <v>0.53032444437541748</v>
      </c>
      <c r="P148" s="666">
        <f t="shared" ref="P148:P156" si="13">M148*60*1000</f>
        <v>505.07089940515948</v>
      </c>
      <c r="Q148" s="526">
        <f t="shared" ref="Q148:Q156" si="14">P148*N148/1000</f>
        <v>31.819466662525045</v>
      </c>
    </row>
    <row r="149" spans="1:17" s="10" customFormat="1">
      <c r="A149" s="1385"/>
      <c r="B149" s="850">
        <v>3</v>
      </c>
      <c r="C149" s="1654" t="s">
        <v>376</v>
      </c>
      <c r="D149" s="1650">
        <v>45</v>
      </c>
      <c r="E149" s="1651" t="s">
        <v>38</v>
      </c>
      <c r="F149" s="1652">
        <v>30.56</v>
      </c>
      <c r="G149" s="1652">
        <v>3.52</v>
      </c>
      <c r="H149" s="1652">
        <v>7.2</v>
      </c>
      <c r="I149" s="1652">
        <v>19.84</v>
      </c>
      <c r="J149" s="1653">
        <v>2350.1</v>
      </c>
      <c r="K149" s="1652">
        <v>19.84</v>
      </c>
      <c r="L149" s="1653">
        <v>2350.1</v>
      </c>
      <c r="M149" s="523">
        <f t="shared" si="11"/>
        <v>8.4421939491936514E-3</v>
      </c>
      <c r="N149" s="1466">
        <v>63</v>
      </c>
      <c r="O149" s="525">
        <f t="shared" si="12"/>
        <v>0.53185821879920003</v>
      </c>
      <c r="P149" s="666">
        <f t="shared" si="13"/>
        <v>506.53163695161908</v>
      </c>
      <c r="Q149" s="526">
        <f t="shared" si="14"/>
        <v>31.911493127952003</v>
      </c>
    </row>
    <row r="150" spans="1:17" s="10" customFormat="1">
      <c r="A150" s="1385"/>
      <c r="B150" s="850">
        <v>4</v>
      </c>
      <c r="C150" s="1649" t="s">
        <v>162</v>
      </c>
      <c r="D150" s="1650">
        <v>108</v>
      </c>
      <c r="E150" s="1651" t="s">
        <v>38</v>
      </c>
      <c r="F150" s="1652">
        <v>45.41</v>
      </c>
      <c r="G150" s="1652">
        <v>6.16</v>
      </c>
      <c r="H150" s="1652">
        <v>17.28</v>
      </c>
      <c r="I150" s="1652">
        <v>21.97</v>
      </c>
      <c r="J150" s="1653">
        <v>2561.06</v>
      </c>
      <c r="K150" s="1652">
        <v>21.97</v>
      </c>
      <c r="L150" s="1653">
        <v>2561.06</v>
      </c>
      <c r="M150" s="523">
        <f t="shared" si="11"/>
        <v>8.5784792234465407E-3</v>
      </c>
      <c r="N150" s="1466">
        <v>63</v>
      </c>
      <c r="O150" s="525">
        <f t="shared" si="12"/>
        <v>0.54044419107713204</v>
      </c>
      <c r="P150" s="666">
        <f t="shared" si="13"/>
        <v>514.70875340679243</v>
      </c>
      <c r="Q150" s="526">
        <f t="shared" si="14"/>
        <v>32.426651464627923</v>
      </c>
    </row>
    <row r="151" spans="1:17" s="10" customFormat="1">
      <c r="A151" s="1385"/>
      <c r="B151" s="850">
        <v>5</v>
      </c>
      <c r="C151" s="1649" t="s">
        <v>163</v>
      </c>
      <c r="D151" s="1650">
        <v>107</v>
      </c>
      <c r="E151" s="1651" t="s">
        <v>38</v>
      </c>
      <c r="F151" s="1652">
        <v>46.18</v>
      </c>
      <c r="G151" s="1652">
        <v>5.51</v>
      </c>
      <c r="H151" s="1652">
        <v>17.28</v>
      </c>
      <c r="I151" s="1652">
        <v>23.39</v>
      </c>
      <c r="J151" s="1653">
        <v>2632.02</v>
      </c>
      <c r="K151" s="1652">
        <v>23.2</v>
      </c>
      <c r="L151" s="1653">
        <v>2611.6799999999998</v>
      </c>
      <c r="M151" s="523">
        <f t="shared" si="11"/>
        <v>8.8831709857256635E-3</v>
      </c>
      <c r="N151" s="1466">
        <v>63</v>
      </c>
      <c r="O151" s="525">
        <f t="shared" si="12"/>
        <v>0.5596397721007168</v>
      </c>
      <c r="P151" s="666">
        <f t="shared" si="13"/>
        <v>532.99025914353979</v>
      </c>
      <c r="Q151" s="526">
        <f t="shared" si="14"/>
        <v>33.57838632604301</v>
      </c>
    </row>
    <row r="152" spans="1:17" s="10" customFormat="1">
      <c r="A152" s="1385"/>
      <c r="B152" s="850">
        <v>6</v>
      </c>
      <c r="C152" s="1655" t="s">
        <v>689</v>
      </c>
      <c r="D152" s="1650">
        <v>21</v>
      </c>
      <c r="E152" s="1656" t="s">
        <v>38</v>
      </c>
      <c r="F152" s="1652">
        <v>16.25</v>
      </c>
      <c r="G152" s="1652">
        <v>1.92</v>
      </c>
      <c r="H152" s="1652">
        <v>3.36</v>
      </c>
      <c r="I152" s="1652">
        <v>10.97</v>
      </c>
      <c r="J152" s="1653">
        <v>1088.6600000000001</v>
      </c>
      <c r="K152" s="1652">
        <v>10.97</v>
      </c>
      <c r="L152" s="1653">
        <v>1088.6600000000001</v>
      </c>
      <c r="M152" s="523">
        <f t="shared" si="11"/>
        <v>1.0076607940036375E-2</v>
      </c>
      <c r="N152" s="1466">
        <v>63</v>
      </c>
      <c r="O152" s="525">
        <f t="shared" si="12"/>
        <v>0.63482630022229158</v>
      </c>
      <c r="P152" s="666">
        <f t="shared" si="13"/>
        <v>604.59647640218247</v>
      </c>
      <c r="Q152" s="526">
        <f t="shared" si="14"/>
        <v>38.089578013337494</v>
      </c>
    </row>
    <row r="153" spans="1:17" s="10" customFormat="1">
      <c r="A153" s="1385"/>
      <c r="B153" s="850">
        <v>7</v>
      </c>
      <c r="C153" s="1649" t="s">
        <v>166</v>
      </c>
      <c r="D153" s="1650">
        <v>33</v>
      </c>
      <c r="E153" s="1651" t="s">
        <v>38</v>
      </c>
      <c r="F153" s="1652">
        <v>23.24</v>
      </c>
      <c r="G153" s="1652">
        <v>1.92</v>
      </c>
      <c r="H153" s="1652">
        <v>5.12</v>
      </c>
      <c r="I153" s="1652">
        <v>16.2</v>
      </c>
      <c r="J153" s="1653">
        <v>1419.26</v>
      </c>
      <c r="K153" s="1652">
        <v>16.2</v>
      </c>
      <c r="L153" s="1653">
        <v>1419.26</v>
      </c>
      <c r="M153" s="523">
        <f t="shared" si="11"/>
        <v>1.1414399053027633E-2</v>
      </c>
      <c r="N153" s="1466">
        <v>63</v>
      </c>
      <c r="O153" s="525">
        <f t="shared" si="12"/>
        <v>0.71910714034074086</v>
      </c>
      <c r="P153" s="666">
        <f t="shared" si="13"/>
        <v>684.86394318165799</v>
      </c>
      <c r="Q153" s="526">
        <f t="shared" si="14"/>
        <v>43.146428420444458</v>
      </c>
    </row>
    <row r="154" spans="1:17" s="10" customFormat="1">
      <c r="A154" s="1385"/>
      <c r="B154" s="850">
        <v>8</v>
      </c>
      <c r="C154" s="1649" t="s">
        <v>161</v>
      </c>
      <c r="D154" s="1650">
        <v>12</v>
      </c>
      <c r="E154" s="1651" t="s">
        <v>38</v>
      </c>
      <c r="F154" s="1652">
        <v>10.15</v>
      </c>
      <c r="G154" s="1652">
        <v>1.65</v>
      </c>
      <c r="H154" s="1652">
        <v>1.76</v>
      </c>
      <c r="I154" s="1652">
        <v>6.74</v>
      </c>
      <c r="J154" s="1653">
        <v>604.23</v>
      </c>
      <c r="K154" s="1652">
        <v>6.67</v>
      </c>
      <c r="L154" s="1653">
        <v>552.99</v>
      </c>
      <c r="M154" s="523">
        <f t="shared" si="11"/>
        <v>1.2061700934917449E-2</v>
      </c>
      <c r="N154" s="1466">
        <v>63</v>
      </c>
      <c r="O154" s="525">
        <f t="shared" si="12"/>
        <v>0.7598871588997993</v>
      </c>
      <c r="P154" s="666">
        <f t="shared" si="13"/>
        <v>723.70205609504694</v>
      </c>
      <c r="Q154" s="526">
        <f t="shared" si="14"/>
        <v>45.593229533987959</v>
      </c>
    </row>
    <row r="155" spans="1:17" s="10" customFormat="1">
      <c r="A155" s="1385"/>
      <c r="B155" s="850">
        <v>9</v>
      </c>
      <c r="C155" s="1649" t="s">
        <v>348</v>
      </c>
      <c r="D155" s="1650">
        <v>59</v>
      </c>
      <c r="E155" s="1651" t="s">
        <v>38</v>
      </c>
      <c r="F155" s="1652">
        <v>35.47</v>
      </c>
      <c r="G155" s="1652">
        <v>5.31</v>
      </c>
      <c r="H155" s="1652">
        <v>0.56999999999999995</v>
      </c>
      <c r="I155" s="1652">
        <v>29.59</v>
      </c>
      <c r="J155" s="1653">
        <v>2449.7199999999998</v>
      </c>
      <c r="K155" s="1652">
        <v>29.59</v>
      </c>
      <c r="L155" s="1653">
        <v>2403.11</v>
      </c>
      <c r="M155" s="523">
        <f t="shared" si="11"/>
        <v>1.231321079767468E-2</v>
      </c>
      <c r="N155" s="1466">
        <v>63</v>
      </c>
      <c r="O155" s="525">
        <f t="shared" si="12"/>
        <v>0.77573228025350482</v>
      </c>
      <c r="P155" s="666">
        <f t="shared" si="13"/>
        <v>738.79264786048077</v>
      </c>
      <c r="Q155" s="526">
        <f t="shared" si="14"/>
        <v>46.543936815210287</v>
      </c>
    </row>
    <row r="156" spans="1:17" s="10" customFormat="1" ht="12" thickBot="1">
      <c r="A156" s="1386"/>
      <c r="B156" s="851">
        <v>10</v>
      </c>
      <c r="C156" s="1657" t="s">
        <v>165</v>
      </c>
      <c r="D156" s="1658">
        <v>107</v>
      </c>
      <c r="E156" s="1659" t="s">
        <v>38</v>
      </c>
      <c r="F156" s="1660">
        <v>52.39</v>
      </c>
      <c r="G156" s="1660">
        <v>3.56</v>
      </c>
      <c r="H156" s="1660">
        <v>17.2</v>
      </c>
      <c r="I156" s="1660">
        <v>31.63</v>
      </c>
      <c r="J156" s="1661">
        <v>2563.58</v>
      </c>
      <c r="K156" s="1660">
        <v>31.38</v>
      </c>
      <c r="L156" s="1661">
        <v>2544.59</v>
      </c>
      <c r="M156" s="728">
        <f t="shared" si="11"/>
        <v>1.2332045634070714E-2</v>
      </c>
      <c r="N156" s="1474">
        <v>63</v>
      </c>
      <c r="O156" s="712">
        <f t="shared" si="12"/>
        <v>0.77691887494645495</v>
      </c>
      <c r="P156" s="712">
        <f t="shared" si="13"/>
        <v>739.92273804424281</v>
      </c>
      <c r="Q156" s="713">
        <f t="shared" si="14"/>
        <v>46.615132496787297</v>
      </c>
    </row>
    <row r="157" spans="1:17" s="10" customFormat="1">
      <c r="A157" s="1387" t="s">
        <v>315</v>
      </c>
      <c r="B157" s="852">
        <v>1</v>
      </c>
      <c r="C157" s="1662" t="s">
        <v>350</v>
      </c>
      <c r="D157" s="1663">
        <v>20</v>
      </c>
      <c r="E157" s="1664" t="s">
        <v>38</v>
      </c>
      <c r="F157" s="1665">
        <v>16.52</v>
      </c>
      <c r="G157" s="1665">
        <v>2.4700000000000002</v>
      </c>
      <c r="H157" s="1665">
        <v>3.2</v>
      </c>
      <c r="I157" s="1665">
        <v>10.85</v>
      </c>
      <c r="J157" s="1666">
        <v>1079.8800000000001</v>
      </c>
      <c r="K157" s="1665">
        <v>10.85</v>
      </c>
      <c r="L157" s="1666">
        <v>1079.8800000000001</v>
      </c>
      <c r="M157" s="673">
        <f>K157/L157</f>
        <v>1.004741267548246E-2</v>
      </c>
      <c r="N157" s="882">
        <v>63</v>
      </c>
      <c r="O157" s="674">
        <f>M157*N157</f>
        <v>0.63298699855539498</v>
      </c>
      <c r="P157" s="674">
        <f>M157*60*1000</f>
        <v>602.84476052894763</v>
      </c>
      <c r="Q157" s="675">
        <f>P157*N157/1000</f>
        <v>37.979219913323703</v>
      </c>
    </row>
    <row r="158" spans="1:17" s="10" customFormat="1">
      <c r="A158" s="1388"/>
      <c r="B158" s="853">
        <v>2</v>
      </c>
      <c r="C158" s="1667" t="s">
        <v>690</v>
      </c>
      <c r="D158" s="1668">
        <v>45</v>
      </c>
      <c r="E158" s="1669" t="s">
        <v>38</v>
      </c>
      <c r="F158" s="1670">
        <v>29.63</v>
      </c>
      <c r="G158" s="1670">
        <v>2.46</v>
      </c>
      <c r="H158" s="1670">
        <v>7.2</v>
      </c>
      <c r="I158" s="1670">
        <v>19.97</v>
      </c>
      <c r="J158" s="1670">
        <v>1971.2</v>
      </c>
      <c r="K158" s="1670">
        <v>19.97</v>
      </c>
      <c r="L158" s="1670">
        <v>1971.2</v>
      </c>
      <c r="M158" s="527">
        <f t="shared" ref="M158:M166" si="15">K158/L158</f>
        <v>1.0130884740259739E-2</v>
      </c>
      <c r="N158" s="1671">
        <v>63</v>
      </c>
      <c r="O158" s="529">
        <f t="shared" ref="O158:O166" si="16">M158*N158</f>
        <v>0.63824573863636358</v>
      </c>
      <c r="P158" s="674">
        <f t="shared" ref="P158:P166" si="17">M158*60*1000</f>
        <v>607.85308441558425</v>
      </c>
      <c r="Q158" s="530">
        <f t="shared" ref="Q158:Q166" si="18">P158*N158/1000</f>
        <v>38.294744318181806</v>
      </c>
    </row>
    <row r="159" spans="1:17" s="10" customFormat="1">
      <c r="A159" s="1388"/>
      <c r="B159" s="853">
        <v>3</v>
      </c>
      <c r="C159" s="1672" t="s">
        <v>349</v>
      </c>
      <c r="D159" s="1668">
        <v>12</v>
      </c>
      <c r="E159" s="1669" t="s">
        <v>38</v>
      </c>
      <c r="F159" s="1670">
        <v>10.49</v>
      </c>
      <c r="G159" s="1670">
        <v>1.55</v>
      </c>
      <c r="H159" s="1670">
        <v>1.92</v>
      </c>
      <c r="I159" s="1670">
        <v>7.02</v>
      </c>
      <c r="J159" s="1673">
        <v>617.34</v>
      </c>
      <c r="K159" s="1670">
        <v>7.02</v>
      </c>
      <c r="L159" s="1673">
        <v>617.34</v>
      </c>
      <c r="M159" s="527">
        <f t="shared" si="15"/>
        <v>1.137136747983283E-2</v>
      </c>
      <c r="N159" s="1671">
        <v>63</v>
      </c>
      <c r="O159" s="529">
        <f t="shared" si="16"/>
        <v>0.71639615122946831</v>
      </c>
      <c r="P159" s="674">
        <f t="shared" si="17"/>
        <v>682.28204878996974</v>
      </c>
      <c r="Q159" s="530">
        <f t="shared" si="18"/>
        <v>42.983769073768094</v>
      </c>
    </row>
    <row r="160" spans="1:17" s="10" customFormat="1">
      <c r="A160" s="1388"/>
      <c r="B160" s="853">
        <v>4</v>
      </c>
      <c r="C160" s="1667" t="s">
        <v>377</v>
      </c>
      <c r="D160" s="1674">
        <v>39</v>
      </c>
      <c r="E160" s="1669" t="s">
        <v>38</v>
      </c>
      <c r="F160" s="1670">
        <v>21.08</v>
      </c>
      <c r="G160" s="1670">
        <v>1.94</v>
      </c>
      <c r="H160" s="1670">
        <v>4.84</v>
      </c>
      <c r="I160" s="1670">
        <v>14.3</v>
      </c>
      <c r="J160" s="1675">
        <v>1183.53</v>
      </c>
      <c r="K160" s="1670">
        <v>14.3</v>
      </c>
      <c r="L160" s="1675">
        <v>1183.53</v>
      </c>
      <c r="M160" s="527">
        <f t="shared" si="15"/>
        <v>1.2082498964960754E-2</v>
      </c>
      <c r="N160" s="1671">
        <v>63</v>
      </c>
      <c r="O160" s="529">
        <f t="shared" si="16"/>
        <v>0.76119743479252755</v>
      </c>
      <c r="P160" s="674">
        <f t="shared" si="17"/>
        <v>724.94993789764533</v>
      </c>
      <c r="Q160" s="530">
        <f t="shared" si="18"/>
        <v>45.671846087551657</v>
      </c>
    </row>
    <row r="161" spans="1:17" s="10" customFormat="1">
      <c r="A161" s="1388"/>
      <c r="B161" s="853">
        <v>5</v>
      </c>
      <c r="C161" s="1672" t="s">
        <v>351</v>
      </c>
      <c r="D161" s="1668">
        <v>16</v>
      </c>
      <c r="E161" s="1669" t="s">
        <v>38</v>
      </c>
      <c r="F161" s="1670">
        <v>16.41</v>
      </c>
      <c r="G161" s="1670">
        <v>1.66</v>
      </c>
      <c r="H161" s="1670">
        <v>2.48</v>
      </c>
      <c r="I161" s="1670">
        <v>12.27</v>
      </c>
      <c r="J161" s="1673">
        <v>939.96</v>
      </c>
      <c r="K161" s="1670">
        <v>11.52</v>
      </c>
      <c r="L161" s="1670">
        <v>872.36</v>
      </c>
      <c r="M161" s="527">
        <f t="shared" si="15"/>
        <v>1.3205557338713375E-2</v>
      </c>
      <c r="N161" s="1671">
        <v>63</v>
      </c>
      <c r="O161" s="529">
        <f t="shared" si="16"/>
        <v>0.83195011233894256</v>
      </c>
      <c r="P161" s="674">
        <f t="shared" si="17"/>
        <v>792.33344032280252</v>
      </c>
      <c r="Q161" s="530">
        <f t="shared" si="18"/>
        <v>49.917006740336561</v>
      </c>
    </row>
    <row r="162" spans="1:17" s="10" customFormat="1">
      <c r="A162" s="1388"/>
      <c r="B162" s="853">
        <v>6</v>
      </c>
      <c r="C162" s="1672" t="s">
        <v>168</v>
      </c>
      <c r="D162" s="1674">
        <v>4</v>
      </c>
      <c r="E162" s="1676" t="s">
        <v>38</v>
      </c>
      <c r="F162" s="1670">
        <v>3.15</v>
      </c>
      <c r="G162" s="1670">
        <v>0.2</v>
      </c>
      <c r="H162" s="1670">
        <v>0.4</v>
      </c>
      <c r="I162" s="1670">
        <v>2.5499999999999998</v>
      </c>
      <c r="J162" s="1673">
        <v>191.55</v>
      </c>
      <c r="K162" s="1670">
        <v>2.5499999999999998</v>
      </c>
      <c r="L162" s="1673">
        <v>191.55</v>
      </c>
      <c r="M162" s="527">
        <f t="shared" si="15"/>
        <v>1.3312451057165229E-2</v>
      </c>
      <c r="N162" s="1671">
        <v>63</v>
      </c>
      <c r="O162" s="529">
        <f t="shared" si="16"/>
        <v>0.83868441660140935</v>
      </c>
      <c r="P162" s="674">
        <f t="shared" si="17"/>
        <v>798.74706342991374</v>
      </c>
      <c r="Q162" s="530">
        <f t="shared" si="18"/>
        <v>50.321064996084559</v>
      </c>
    </row>
    <row r="163" spans="1:17" s="10" customFormat="1">
      <c r="A163" s="1388"/>
      <c r="B163" s="853">
        <v>7</v>
      </c>
      <c r="C163" s="1672" t="s">
        <v>169</v>
      </c>
      <c r="D163" s="1674">
        <v>6</v>
      </c>
      <c r="E163" s="1669" t="s">
        <v>38</v>
      </c>
      <c r="F163" s="1670">
        <v>5.65</v>
      </c>
      <c r="G163" s="1670">
        <v>0.54</v>
      </c>
      <c r="H163" s="1670">
        <v>0.96</v>
      </c>
      <c r="I163" s="1670">
        <v>4.1500000000000004</v>
      </c>
      <c r="J163" s="1673">
        <v>305.61</v>
      </c>
      <c r="K163" s="1670">
        <v>4.1500000000000004</v>
      </c>
      <c r="L163" s="1673">
        <v>305.61</v>
      </c>
      <c r="M163" s="527">
        <f t="shared" si="15"/>
        <v>1.3579398579889402E-2</v>
      </c>
      <c r="N163" s="1671">
        <v>63</v>
      </c>
      <c r="O163" s="529">
        <f t="shared" si="16"/>
        <v>0.85550211053303227</v>
      </c>
      <c r="P163" s="674">
        <f t="shared" si="17"/>
        <v>814.76391479336405</v>
      </c>
      <c r="Q163" s="530">
        <f t="shared" si="18"/>
        <v>51.330126631981933</v>
      </c>
    </row>
    <row r="164" spans="1:17" s="10" customFormat="1">
      <c r="A164" s="1388"/>
      <c r="B164" s="853">
        <v>8</v>
      </c>
      <c r="C164" s="1672" t="s">
        <v>171</v>
      </c>
      <c r="D164" s="1674">
        <v>19</v>
      </c>
      <c r="E164" s="1669" t="s">
        <v>38</v>
      </c>
      <c r="F164" s="1670">
        <v>11.6</v>
      </c>
      <c r="G164" s="1670">
        <v>1.72</v>
      </c>
      <c r="H164" s="1670">
        <v>0.49</v>
      </c>
      <c r="I164" s="1670">
        <v>9.39</v>
      </c>
      <c r="J164" s="1673">
        <v>670.33</v>
      </c>
      <c r="K164" s="1670">
        <v>9.39</v>
      </c>
      <c r="L164" s="1673">
        <v>670.33</v>
      </c>
      <c r="M164" s="527">
        <f t="shared" si="15"/>
        <v>1.4008025897692181E-2</v>
      </c>
      <c r="N164" s="1671">
        <v>63</v>
      </c>
      <c r="O164" s="529">
        <f t="shared" si="16"/>
        <v>0.88250563155460737</v>
      </c>
      <c r="P164" s="674">
        <f t="shared" si="17"/>
        <v>840.48155386153087</v>
      </c>
      <c r="Q164" s="530">
        <f t="shared" si="18"/>
        <v>52.950337893276448</v>
      </c>
    </row>
    <row r="165" spans="1:17" s="10" customFormat="1">
      <c r="A165" s="1388"/>
      <c r="B165" s="853">
        <v>9</v>
      </c>
      <c r="C165" s="1672" t="s">
        <v>170</v>
      </c>
      <c r="D165" s="1674">
        <v>4</v>
      </c>
      <c r="E165" s="1669" t="s">
        <v>38</v>
      </c>
      <c r="F165" s="1670">
        <v>2.64</v>
      </c>
      <c r="G165" s="1670">
        <v>0.13</v>
      </c>
      <c r="H165" s="1670">
        <v>0.04</v>
      </c>
      <c r="I165" s="1670">
        <v>2.4700000000000002</v>
      </c>
      <c r="J165" s="1673">
        <v>158.1</v>
      </c>
      <c r="K165" s="1670">
        <v>2.4700000000000002</v>
      </c>
      <c r="L165" s="1673">
        <v>158.1</v>
      </c>
      <c r="M165" s="527">
        <f t="shared" si="15"/>
        <v>1.5623023402909553E-2</v>
      </c>
      <c r="N165" s="1671">
        <v>63</v>
      </c>
      <c r="O165" s="529">
        <f t="shared" si="16"/>
        <v>0.98425047438330182</v>
      </c>
      <c r="P165" s="674">
        <f t="shared" si="17"/>
        <v>937.38140417457316</v>
      </c>
      <c r="Q165" s="530">
        <f t="shared" si="18"/>
        <v>59.055028462998109</v>
      </c>
    </row>
    <row r="166" spans="1:17" s="10" customFormat="1" ht="12" thickBot="1">
      <c r="A166" s="1389"/>
      <c r="B166" s="854">
        <v>10</v>
      </c>
      <c r="C166" s="1677" t="s">
        <v>172</v>
      </c>
      <c r="D166" s="1678">
        <v>4</v>
      </c>
      <c r="E166" s="1679" t="s">
        <v>38</v>
      </c>
      <c r="F166" s="1680">
        <v>5.94</v>
      </c>
      <c r="G166" s="1680">
        <v>0.86</v>
      </c>
      <c r="H166" s="1680">
        <v>0.64</v>
      </c>
      <c r="I166" s="1680">
        <v>4.4400000000000004</v>
      </c>
      <c r="J166" s="1681">
        <v>215.91</v>
      </c>
      <c r="K166" s="1680">
        <v>4.4400000000000004</v>
      </c>
      <c r="L166" s="1681">
        <v>215.91</v>
      </c>
      <c r="M166" s="723">
        <f t="shared" si="15"/>
        <v>2.0564123940530778E-2</v>
      </c>
      <c r="N166" s="1443">
        <v>63</v>
      </c>
      <c r="O166" s="719">
        <f t="shared" si="16"/>
        <v>1.2955398082534391</v>
      </c>
      <c r="P166" s="719">
        <f t="shared" si="17"/>
        <v>1233.8474364318467</v>
      </c>
      <c r="Q166" s="720">
        <f t="shared" si="18"/>
        <v>77.732388495206337</v>
      </c>
    </row>
    <row r="168" spans="1:17" s="10" customFormat="1" ht="20.25" customHeight="1">
      <c r="A168" s="1335" t="s">
        <v>31</v>
      </c>
      <c r="B168" s="1335"/>
      <c r="C168" s="1335"/>
      <c r="D168" s="1335"/>
      <c r="E168" s="1335"/>
      <c r="F168" s="1335"/>
      <c r="G168" s="1335"/>
      <c r="H168" s="1335"/>
      <c r="I168" s="1335"/>
      <c r="J168" s="1335"/>
      <c r="K168" s="1335"/>
      <c r="L168" s="1335"/>
      <c r="M168" s="1335"/>
      <c r="N168" s="1335"/>
      <c r="O168" s="1335"/>
      <c r="P168" s="1335"/>
      <c r="Q168" s="1335"/>
    </row>
    <row r="169" spans="1:17" s="10" customFormat="1" ht="14.25" customHeight="1" thickBot="1">
      <c r="A169" s="822"/>
      <c r="B169" s="822"/>
      <c r="C169" s="822"/>
      <c r="D169" s="822"/>
      <c r="E169" s="1261" t="s">
        <v>356</v>
      </c>
      <c r="F169" s="1261"/>
      <c r="G169" s="1261"/>
      <c r="H169" s="1261"/>
      <c r="I169" s="822">
        <v>4.3</v>
      </c>
      <c r="J169" s="822" t="s">
        <v>355</v>
      </c>
      <c r="K169" s="822" t="s">
        <v>357</v>
      </c>
      <c r="L169" s="823">
        <v>301</v>
      </c>
      <c r="M169" s="822"/>
      <c r="N169" s="822"/>
      <c r="O169" s="822"/>
      <c r="P169" s="822"/>
      <c r="Q169" s="822"/>
    </row>
    <row r="170" spans="1:17" ht="12.75" customHeight="1">
      <c r="A170" s="1281" t="s">
        <v>1</v>
      </c>
      <c r="B170" s="1283" t="s">
        <v>0</v>
      </c>
      <c r="C170" s="1266" t="s">
        <v>2</v>
      </c>
      <c r="D170" s="1266" t="s">
        <v>3</v>
      </c>
      <c r="E170" s="1266" t="s">
        <v>12</v>
      </c>
      <c r="F170" s="1286" t="s">
        <v>13</v>
      </c>
      <c r="G170" s="1287"/>
      <c r="H170" s="1287"/>
      <c r="I170" s="1288"/>
      <c r="J170" s="1266" t="s">
        <v>4</v>
      </c>
      <c r="K170" s="1266" t="s">
        <v>14</v>
      </c>
      <c r="L170" s="1266" t="s">
        <v>5</v>
      </c>
      <c r="M170" s="1266" t="s">
        <v>6</v>
      </c>
      <c r="N170" s="1266" t="s">
        <v>15</v>
      </c>
      <c r="O170" s="1309" t="s">
        <v>16</v>
      </c>
      <c r="P170" s="1309" t="s">
        <v>32</v>
      </c>
      <c r="Q170" s="1270" t="s">
        <v>24</v>
      </c>
    </row>
    <row r="171" spans="1:17" s="2" customFormat="1" ht="33.75">
      <c r="A171" s="1282"/>
      <c r="B171" s="1284"/>
      <c r="C171" s="1285"/>
      <c r="D171" s="1267"/>
      <c r="E171" s="1267"/>
      <c r="F171" s="226" t="s">
        <v>17</v>
      </c>
      <c r="G171" s="226" t="s">
        <v>18</v>
      </c>
      <c r="H171" s="226" t="s">
        <v>19</v>
      </c>
      <c r="I171" s="226" t="s">
        <v>20</v>
      </c>
      <c r="J171" s="1267"/>
      <c r="K171" s="1267"/>
      <c r="L171" s="1267"/>
      <c r="M171" s="1267"/>
      <c r="N171" s="1267"/>
      <c r="O171" s="1310"/>
      <c r="P171" s="1310"/>
      <c r="Q171" s="1271"/>
    </row>
    <row r="172" spans="1:17" s="3" customFormat="1" ht="17.25" customHeight="1" thickBot="1">
      <c r="A172" s="1282"/>
      <c r="B172" s="1284"/>
      <c r="C172" s="1285"/>
      <c r="D172" s="8" t="s">
        <v>7</v>
      </c>
      <c r="E172" s="8" t="s">
        <v>8</v>
      </c>
      <c r="F172" s="8" t="s">
        <v>9</v>
      </c>
      <c r="G172" s="8" t="s">
        <v>9</v>
      </c>
      <c r="H172" s="8" t="s">
        <v>9</v>
      </c>
      <c r="I172" s="8" t="s">
        <v>9</v>
      </c>
      <c r="J172" s="8" t="s">
        <v>21</v>
      </c>
      <c r="K172" s="8" t="s">
        <v>9</v>
      </c>
      <c r="L172" s="8" t="s">
        <v>21</v>
      </c>
      <c r="M172" s="8" t="s">
        <v>70</v>
      </c>
      <c r="N172" s="8" t="s">
        <v>408</v>
      </c>
      <c r="O172" s="8" t="s">
        <v>409</v>
      </c>
      <c r="P172" s="1437" t="s">
        <v>25</v>
      </c>
      <c r="Q172" s="1438" t="s">
        <v>410</v>
      </c>
    </row>
    <row r="173" spans="1:17">
      <c r="A173" s="1775" t="s">
        <v>223</v>
      </c>
      <c r="B173" s="11">
        <v>1</v>
      </c>
      <c r="C173" s="859" t="s">
        <v>736</v>
      </c>
      <c r="D173" s="860">
        <v>25</v>
      </c>
      <c r="E173" s="860">
        <v>1969</v>
      </c>
      <c r="F173" s="1776">
        <v>6.0590000000000002</v>
      </c>
      <c r="G173" s="1776">
        <v>1.7230000000000001</v>
      </c>
      <c r="H173" s="1776">
        <v>3.84</v>
      </c>
      <c r="I173" s="1776">
        <f t="shared" ref="I173:I199" si="19">F173-G173-H173</f>
        <v>0.49600000000000044</v>
      </c>
      <c r="J173" s="1777">
        <v>1330.98</v>
      </c>
      <c r="K173" s="1776">
        <v>0.32667000000000002</v>
      </c>
      <c r="L173" s="1777">
        <v>906.69</v>
      </c>
      <c r="M173" s="1778">
        <f>K173/L173</f>
        <v>3.602885219865665E-4</v>
      </c>
      <c r="N173" s="1777">
        <v>50.03</v>
      </c>
      <c r="O173" s="865">
        <f>M173*N173</f>
        <v>1.802523475498792E-2</v>
      </c>
      <c r="P173" s="865">
        <f>M173*60*1000</f>
        <v>21.617311319193991</v>
      </c>
      <c r="Q173" s="645">
        <f>P173*N173/1000</f>
        <v>1.0815140852992753</v>
      </c>
    </row>
    <row r="174" spans="1:17">
      <c r="A174" s="1375"/>
      <c r="B174" s="31">
        <v>2</v>
      </c>
      <c r="C174" s="685" t="s">
        <v>737</v>
      </c>
      <c r="D174" s="640">
        <v>30</v>
      </c>
      <c r="E174" s="640">
        <v>1991</v>
      </c>
      <c r="F174" s="732">
        <v>7.9420000000000002</v>
      </c>
      <c r="G174" s="732">
        <v>2.3898999999999999</v>
      </c>
      <c r="H174" s="732">
        <v>4.6399999999999997</v>
      </c>
      <c r="I174" s="730">
        <f t="shared" si="19"/>
        <v>0.91210000000000058</v>
      </c>
      <c r="J174" s="785">
        <v>1509.62</v>
      </c>
      <c r="K174" s="732">
        <v>0.91210000000000002</v>
      </c>
      <c r="L174" s="785">
        <v>1509.62</v>
      </c>
      <c r="M174" s="1764">
        <f t="shared" ref="M174:M182" si="20">K174/L174</f>
        <v>6.0419178336270057E-4</v>
      </c>
      <c r="N174" s="784">
        <v>50.03</v>
      </c>
      <c r="O174" s="649">
        <f t="shared" ref="O174:O192" si="21">M174*N174</f>
        <v>3.0227714921635909E-2</v>
      </c>
      <c r="P174" s="644">
        <f t="shared" ref="P174:P192" si="22">M174*60*1000</f>
        <v>36.251507001762036</v>
      </c>
      <c r="Q174" s="650">
        <f t="shared" ref="Q174:Q192" si="23">P174*N174/1000</f>
        <v>1.8136628952981548</v>
      </c>
    </row>
    <row r="175" spans="1:17">
      <c r="A175" s="1375"/>
      <c r="B175" s="31">
        <v>3</v>
      </c>
      <c r="C175" s="688" t="s">
        <v>738</v>
      </c>
      <c r="D175" s="646">
        <v>23</v>
      </c>
      <c r="E175" s="646">
        <v>1991</v>
      </c>
      <c r="F175" s="732">
        <v>7.27</v>
      </c>
      <c r="G175" s="732">
        <v>2.903</v>
      </c>
      <c r="H175" s="732">
        <v>3.52</v>
      </c>
      <c r="I175" s="730">
        <f t="shared" si="19"/>
        <v>0.84699999999999909</v>
      </c>
      <c r="J175" s="785">
        <v>1222.06</v>
      </c>
      <c r="K175" s="732">
        <v>0.84699999999999998</v>
      </c>
      <c r="L175" s="785">
        <v>1222.06</v>
      </c>
      <c r="M175" s="1764">
        <f t="shared" si="20"/>
        <v>6.9309199220987509E-4</v>
      </c>
      <c r="N175" s="784">
        <v>50.03</v>
      </c>
      <c r="O175" s="649">
        <f t="shared" si="21"/>
        <v>3.4675392370260051E-2</v>
      </c>
      <c r="P175" s="644">
        <f t="shared" si="22"/>
        <v>41.585519532592507</v>
      </c>
      <c r="Q175" s="650">
        <f t="shared" si="23"/>
        <v>2.0805235422156034</v>
      </c>
    </row>
    <row r="176" spans="1:17">
      <c r="A176" s="1375"/>
      <c r="B176" s="31">
        <v>4</v>
      </c>
      <c r="C176" s="688" t="s">
        <v>739</v>
      </c>
      <c r="D176" s="646">
        <v>30</v>
      </c>
      <c r="E176" s="646">
        <v>1985</v>
      </c>
      <c r="F176" s="732">
        <v>9.2200000000000006</v>
      </c>
      <c r="G176" s="732">
        <v>2.8239999999999998</v>
      </c>
      <c r="H176" s="732">
        <v>4.8</v>
      </c>
      <c r="I176" s="730">
        <f t="shared" si="19"/>
        <v>1.596000000000001</v>
      </c>
      <c r="J176" s="785">
        <v>1496.03</v>
      </c>
      <c r="K176" s="732">
        <v>1.5960000000000001</v>
      </c>
      <c r="L176" s="785">
        <v>1496.03</v>
      </c>
      <c r="M176" s="1764">
        <f t="shared" si="20"/>
        <v>1.0668235262661847E-3</v>
      </c>
      <c r="N176" s="784">
        <v>50.03</v>
      </c>
      <c r="O176" s="649">
        <f t="shared" si="21"/>
        <v>5.3373181019097223E-2</v>
      </c>
      <c r="P176" s="644">
        <f t="shared" si="22"/>
        <v>64.009411575971072</v>
      </c>
      <c r="Q176" s="650">
        <f t="shared" si="23"/>
        <v>3.2023908611458327</v>
      </c>
    </row>
    <row r="177" spans="1:17">
      <c r="A177" s="1375"/>
      <c r="B177" s="31">
        <v>5</v>
      </c>
      <c r="C177" s="688" t="s">
        <v>740</v>
      </c>
      <c r="D177" s="646">
        <v>60</v>
      </c>
      <c r="E177" s="646">
        <v>1971</v>
      </c>
      <c r="F177" s="732">
        <v>17.440999999999999</v>
      </c>
      <c r="G177" s="732">
        <v>4.1980000000000004</v>
      </c>
      <c r="H177" s="732">
        <v>9.6</v>
      </c>
      <c r="I177" s="732">
        <f t="shared" si="19"/>
        <v>3.6429999999999989</v>
      </c>
      <c r="J177" s="785">
        <v>2799.22</v>
      </c>
      <c r="K177" s="732">
        <v>3.6429999999999998</v>
      </c>
      <c r="L177" s="785">
        <v>2799.22</v>
      </c>
      <c r="M177" s="1764">
        <f t="shared" si="20"/>
        <v>1.3014339708918912E-3</v>
      </c>
      <c r="N177" s="784">
        <v>50.03</v>
      </c>
      <c r="O177" s="649">
        <f t="shared" si="21"/>
        <v>6.5110741563721319E-2</v>
      </c>
      <c r="P177" s="644">
        <f t="shared" si="22"/>
        <v>78.086038253513465</v>
      </c>
      <c r="Q177" s="650">
        <f t="shared" si="23"/>
        <v>3.9066444938232787</v>
      </c>
    </row>
    <row r="178" spans="1:17">
      <c r="A178" s="1375"/>
      <c r="B178" s="31">
        <v>6</v>
      </c>
      <c r="C178" s="688" t="s">
        <v>741</v>
      </c>
      <c r="D178" s="646">
        <v>60</v>
      </c>
      <c r="E178" s="646">
        <v>1969</v>
      </c>
      <c r="F178" s="732">
        <v>20.341000000000001</v>
      </c>
      <c r="G178" s="732">
        <v>5.98</v>
      </c>
      <c r="H178" s="732">
        <v>9.6</v>
      </c>
      <c r="I178" s="732">
        <f t="shared" si="19"/>
        <v>4.761000000000001</v>
      </c>
      <c r="J178" s="785">
        <v>2716.2</v>
      </c>
      <c r="K178" s="732">
        <v>4.7610000000000001</v>
      </c>
      <c r="L178" s="785">
        <v>2716.2</v>
      </c>
      <c r="M178" s="1764">
        <f t="shared" si="20"/>
        <v>1.7528164347249836E-3</v>
      </c>
      <c r="N178" s="784">
        <v>50.03</v>
      </c>
      <c r="O178" s="649">
        <f t="shared" si="21"/>
        <v>8.7693406229290935E-2</v>
      </c>
      <c r="P178" s="644">
        <f t="shared" si="22"/>
        <v>105.16898608349902</v>
      </c>
      <c r="Q178" s="650">
        <f t="shared" si="23"/>
        <v>5.2616043737574563</v>
      </c>
    </row>
    <row r="179" spans="1:17">
      <c r="A179" s="1376"/>
      <c r="B179" s="31">
        <v>7</v>
      </c>
      <c r="C179" s="688" t="s">
        <v>742</v>
      </c>
      <c r="D179" s="646">
        <v>32</v>
      </c>
      <c r="E179" s="646">
        <v>1980</v>
      </c>
      <c r="F179" s="732">
        <v>11.597</v>
      </c>
      <c r="G179" s="732">
        <v>3.1059999999999999</v>
      </c>
      <c r="H179" s="732">
        <v>5.12</v>
      </c>
      <c r="I179" s="732">
        <f t="shared" si="19"/>
        <v>3.3709999999999996</v>
      </c>
      <c r="J179" s="785">
        <v>1792.6</v>
      </c>
      <c r="K179" s="732">
        <v>3.371</v>
      </c>
      <c r="L179" s="785">
        <v>1792.6</v>
      </c>
      <c r="M179" s="1764">
        <f t="shared" si="20"/>
        <v>1.880508758228272E-3</v>
      </c>
      <c r="N179" s="784">
        <v>50.03</v>
      </c>
      <c r="O179" s="649">
        <f t="shared" si="21"/>
        <v>9.4081853174160443E-2</v>
      </c>
      <c r="P179" s="644">
        <f t="shared" si="22"/>
        <v>112.83052549369631</v>
      </c>
      <c r="Q179" s="650">
        <f t="shared" si="23"/>
        <v>5.6449111904496263</v>
      </c>
    </row>
    <row r="180" spans="1:17">
      <c r="A180" s="1376"/>
      <c r="B180" s="31">
        <v>8</v>
      </c>
      <c r="C180" s="688" t="s">
        <v>743</v>
      </c>
      <c r="D180" s="646">
        <v>35</v>
      </c>
      <c r="E180" s="646">
        <v>1991</v>
      </c>
      <c r="F180" s="732">
        <v>13.516</v>
      </c>
      <c r="G180" s="732">
        <v>3.419</v>
      </c>
      <c r="H180" s="732">
        <v>5.44</v>
      </c>
      <c r="I180" s="732">
        <f t="shared" si="19"/>
        <v>4.6569999999999991</v>
      </c>
      <c r="J180" s="785">
        <v>2370.19</v>
      </c>
      <c r="K180" s="732">
        <v>4.3520000000000003</v>
      </c>
      <c r="L180" s="785">
        <v>2295.2600000000002</v>
      </c>
      <c r="M180" s="1764">
        <f t="shared" si="20"/>
        <v>1.8960814896787292E-3</v>
      </c>
      <c r="N180" s="784">
        <v>50.03</v>
      </c>
      <c r="O180" s="649">
        <f t="shared" si="21"/>
        <v>9.4860956928626824E-2</v>
      </c>
      <c r="P180" s="644">
        <f t="shared" si="22"/>
        <v>113.76488938072376</v>
      </c>
      <c r="Q180" s="650">
        <f t="shared" si="23"/>
        <v>5.6916574157176099</v>
      </c>
    </row>
    <row r="181" spans="1:17">
      <c r="A181" s="1376"/>
      <c r="B181" s="31">
        <v>9</v>
      </c>
      <c r="C181" s="688" t="s">
        <v>744</v>
      </c>
      <c r="D181" s="646">
        <v>31</v>
      </c>
      <c r="E181" s="646">
        <v>1987</v>
      </c>
      <c r="F181" s="732">
        <v>11.07</v>
      </c>
      <c r="G181" s="732">
        <v>2.9849999999999999</v>
      </c>
      <c r="H181" s="732">
        <v>4.8</v>
      </c>
      <c r="I181" s="732">
        <f t="shared" si="19"/>
        <v>3.285000000000001</v>
      </c>
      <c r="J181" s="785">
        <v>1594.08</v>
      </c>
      <c r="K181" s="732">
        <v>3.2850000000000001</v>
      </c>
      <c r="L181" s="785">
        <v>1594.08</v>
      </c>
      <c r="M181" s="1764">
        <f t="shared" si="20"/>
        <v>2.0607497741644085E-3</v>
      </c>
      <c r="N181" s="784">
        <v>50.03</v>
      </c>
      <c r="O181" s="649">
        <f t="shared" si="21"/>
        <v>0.10309931120144536</v>
      </c>
      <c r="P181" s="644">
        <f t="shared" si="22"/>
        <v>123.64498644986452</v>
      </c>
      <c r="Q181" s="650">
        <f t="shared" si="23"/>
        <v>6.1859586720867217</v>
      </c>
    </row>
    <row r="182" spans="1:17" ht="12" thickBot="1">
      <c r="A182" s="1377"/>
      <c r="B182" s="1779">
        <v>10</v>
      </c>
      <c r="C182" s="706" t="s">
        <v>745</v>
      </c>
      <c r="D182" s="733">
        <v>36</v>
      </c>
      <c r="E182" s="733">
        <v>1991</v>
      </c>
      <c r="F182" s="787">
        <v>14.420999999999999</v>
      </c>
      <c r="G182" s="787">
        <v>3.6309999999999998</v>
      </c>
      <c r="H182" s="787">
        <v>5.76</v>
      </c>
      <c r="I182" s="787">
        <f t="shared" si="19"/>
        <v>5.0299999999999994</v>
      </c>
      <c r="J182" s="788">
        <v>2334.02</v>
      </c>
      <c r="K182" s="787">
        <v>5.03</v>
      </c>
      <c r="L182" s="788">
        <v>2334.02</v>
      </c>
      <c r="M182" s="1765">
        <f t="shared" si="20"/>
        <v>2.1550800764346492E-3</v>
      </c>
      <c r="N182" s="788">
        <v>50.03</v>
      </c>
      <c r="O182" s="734">
        <f t="shared" si="21"/>
        <v>0.10781865622402551</v>
      </c>
      <c r="P182" s="735">
        <f t="shared" si="22"/>
        <v>129.30480458607894</v>
      </c>
      <c r="Q182" s="736">
        <f t="shared" si="23"/>
        <v>6.4691193734415302</v>
      </c>
    </row>
    <row r="183" spans="1:17">
      <c r="A183" s="1395" t="s">
        <v>224</v>
      </c>
      <c r="B183" s="13">
        <v>1</v>
      </c>
      <c r="C183" s="789" t="s">
        <v>746</v>
      </c>
      <c r="D183" s="652">
        <v>32</v>
      </c>
      <c r="E183" s="652">
        <v>1983</v>
      </c>
      <c r="F183" s="740">
        <v>15.15</v>
      </c>
      <c r="G183" s="740">
        <v>3.3180000000000001</v>
      </c>
      <c r="H183" s="740">
        <v>5.12</v>
      </c>
      <c r="I183" s="743">
        <f t="shared" si="19"/>
        <v>6.7120000000000006</v>
      </c>
      <c r="J183" s="790">
        <v>2162.61</v>
      </c>
      <c r="K183" s="740">
        <v>4.7370000000000001</v>
      </c>
      <c r="L183" s="790">
        <v>1814.57</v>
      </c>
      <c r="M183" s="1766">
        <f>K183/L183</f>
        <v>2.6105358294251533E-3</v>
      </c>
      <c r="N183" s="791">
        <v>50.03</v>
      </c>
      <c r="O183" s="657">
        <f t="shared" si="21"/>
        <v>0.13060510754614044</v>
      </c>
      <c r="P183" s="657">
        <f t="shared" si="22"/>
        <v>156.63214976550921</v>
      </c>
      <c r="Q183" s="658">
        <f t="shared" si="23"/>
        <v>7.8363064527684267</v>
      </c>
    </row>
    <row r="184" spans="1:17">
      <c r="A184" s="1323"/>
      <c r="B184" s="14">
        <v>2</v>
      </c>
      <c r="C184" s="659" t="s">
        <v>747</v>
      </c>
      <c r="D184" s="652">
        <v>8</v>
      </c>
      <c r="E184" s="652">
        <v>1961</v>
      </c>
      <c r="F184" s="743">
        <v>3.0609999999999999</v>
      </c>
      <c r="G184" s="743">
        <v>0.63900000000000001</v>
      </c>
      <c r="H184" s="743">
        <v>1.28</v>
      </c>
      <c r="I184" s="743">
        <f t="shared" si="19"/>
        <v>1.1419999999999997</v>
      </c>
      <c r="J184" s="792">
        <v>365.15</v>
      </c>
      <c r="K184" s="743">
        <v>1.1419999999999999</v>
      </c>
      <c r="L184" s="792">
        <v>365.15</v>
      </c>
      <c r="M184" s="1766">
        <f>K184/L184</f>
        <v>3.1274818567711897E-3</v>
      </c>
      <c r="N184" s="791">
        <v>50.03</v>
      </c>
      <c r="O184" s="657">
        <f t="shared" si="21"/>
        <v>0.15646791729426263</v>
      </c>
      <c r="P184" s="657">
        <f t="shared" si="22"/>
        <v>187.64891140627137</v>
      </c>
      <c r="Q184" s="658">
        <f t="shared" si="23"/>
        <v>9.3880750376557565</v>
      </c>
    </row>
    <row r="185" spans="1:17">
      <c r="A185" s="1323"/>
      <c r="B185" s="14">
        <v>3</v>
      </c>
      <c r="C185" s="744" t="s">
        <v>748</v>
      </c>
      <c r="D185" s="652">
        <v>22</v>
      </c>
      <c r="E185" s="652">
        <v>1989</v>
      </c>
      <c r="F185" s="743">
        <v>9.43</v>
      </c>
      <c r="G185" s="743">
        <v>2.1890000000000001</v>
      </c>
      <c r="H185" s="743">
        <v>3.52</v>
      </c>
      <c r="I185" s="743">
        <f t="shared" si="19"/>
        <v>3.7209999999999996</v>
      </c>
      <c r="J185" s="792">
        <v>1176.23</v>
      </c>
      <c r="K185" s="743">
        <v>3.7210000000000001</v>
      </c>
      <c r="L185" s="792">
        <v>1176.23</v>
      </c>
      <c r="M185" s="1767">
        <f t="shared" ref="M185:M192" si="24">K185/L185</f>
        <v>3.1634969351232328E-3</v>
      </c>
      <c r="N185" s="791">
        <v>50.03</v>
      </c>
      <c r="O185" s="657">
        <f t="shared" si="21"/>
        <v>0.15826975166421534</v>
      </c>
      <c r="P185" s="657">
        <f t="shared" si="22"/>
        <v>189.80981610739397</v>
      </c>
      <c r="Q185" s="662">
        <f t="shared" si="23"/>
        <v>9.4961850998529211</v>
      </c>
    </row>
    <row r="186" spans="1:17">
      <c r="A186" s="1323"/>
      <c r="B186" s="14">
        <v>4</v>
      </c>
      <c r="C186" s="744" t="s">
        <v>749</v>
      </c>
      <c r="D186" s="652">
        <v>45</v>
      </c>
      <c r="E186" s="652">
        <v>1973</v>
      </c>
      <c r="F186" s="743">
        <v>18.873000000000001</v>
      </c>
      <c r="G186" s="743">
        <v>4.2530000000000001</v>
      </c>
      <c r="H186" s="743">
        <v>7.2</v>
      </c>
      <c r="I186" s="743">
        <f t="shared" si="19"/>
        <v>7.4200000000000008</v>
      </c>
      <c r="J186" s="792">
        <v>2317.75</v>
      </c>
      <c r="K186" s="743">
        <v>7.42</v>
      </c>
      <c r="L186" s="792">
        <v>2317.75</v>
      </c>
      <c r="M186" s="1767">
        <f t="shared" si="24"/>
        <v>3.2013806493366411E-3</v>
      </c>
      <c r="N186" s="791">
        <v>50.03</v>
      </c>
      <c r="O186" s="745">
        <f t="shared" si="21"/>
        <v>0.16016507388631215</v>
      </c>
      <c r="P186" s="657">
        <f t="shared" si="22"/>
        <v>192.08283896019844</v>
      </c>
      <c r="Q186" s="662">
        <f t="shared" si="23"/>
        <v>9.6099044331787287</v>
      </c>
    </row>
    <row r="187" spans="1:17">
      <c r="A187" s="1323"/>
      <c r="B187" s="14">
        <v>5</v>
      </c>
      <c r="C187" s="744" t="s">
        <v>750</v>
      </c>
      <c r="D187" s="652">
        <v>45</v>
      </c>
      <c r="E187" s="652">
        <v>1989</v>
      </c>
      <c r="F187" s="743">
        <v>18.123999999999999</v>
      </c>
      <c r="G187" s="743">
        <v>3.3420000000000001</v>
      </c>
      <c r="H187" s="743">
        <v>7.2</v>
      </c>
      <c r="I187" s="743">
        <f t="shared" si="19"/>
        <v>7.5819999999999981</v>
      </c>
      <c r="J187" s="792">
        <v>2340.16</v>
      </c>
      <c r="K187" s="743">
        <v>7.5830000000000002</v>
      </c>
      <c r="L187" s="792">
        <v>2340.16</v>
      </c>
      <c r="M187" s="1767">
        <f t="shared" si="24"/>
        <v>3.2403767263776838E-3</v>
      </c>
      <c r="N187" s="791">
        <v>50.03</v>
      </c>
      <c r="O187" s="745">
        <f t="shared" si="21"/>
        <v>0.16211604762067552</v>
      </c>
      <c r="P187" s="657">
        <f t="shared" si="22"/>
        <v>194.42260358266103</v>
      </c>
      <c r="Q187" s="662">
        <f t="shared" si="23"/>
        <v>9.7269628572405313</v>
      </c>
    </row>
    <row r="188" spans="1:17">
      <c r="A188" s="1323"/>
      <c r="B188" s="14">
        <v>6</v>
      </c>
      <c r="C188" s="744" t="s">
        <v>751</v>
      </c>
      <c r="D188" s="652">
        <v>45</v>
      </c>
      <c r="E188" s="652">
        <v>1979</v>
      </c>
      <c r="F188" s="743">
        <v>18.849</v>
      </c>
      <c r="G188" s="743">
        <v>3.9889999999999999</v>
      </c>
      <c r="H188" s="743">
        <v>7.2</v>
      </c>
      <c r="I188" s="743">
        <f t="shared" si="19"/>
        <v>7.6599999999999993</v>
      </c>
      <c r="J188" s="792">
        <v>2320.0300000000002</v>
      </c>
      <c r="K188" s="743">
        <v>7.66</v>
      </c>
      <c r="L188" s="792">
        <v>2320.0300000000002</v>
      </c>
      <c r="M188" s="1767">
        <f t="shared" si="24"/>
        <v>3.3016814437744338E-3</v>
      </c>
      <c r="N188" s="791">
        <v>50.03</v>
      </c>
      <c r="O188" s="745">
        <f t="shared" si="21"/>
        <v>0.16518312263203491</v>
      </c>
      <c r="P188" s="657">
        <f t="shared" si="22"/>
        <v>198.10088662646604</v>
      </c>
      <c r="Q188" s="662">
        <f t="shared" si="23"/>
        <v>9.910987357922096</v>
      </c>
    </row>
    <row r="189" spans="1:17">
      <c r="A189" s="1323"/>
      <c r="B189" s="14">
        <v>7</v>
      </c>
      <c r="C189" s="744" t="s">
        <v>752</v>
      </c>
      <c r="D189" s="652">
        <v>25</v>
      </c>
      <c r="E189" s="652">
        <v>1962</v>
      </c>
      <c r="F189" s="743">
        <v>9.73</v>
      </c>
      <c r="G189" s="743">
        <v>1.837</v>
      </c>
      <c r="H189" s="743">
        <v>3.84</v>
      </c>
      <c r="I189" s="743">
        <f t="shared" si="19"/>
        <v>4.0530000000000008</v>
      </c>
      <c r="J189" s="792">
        <v>1208.3800000000001</v>
      </c>
      <c r="K189" s="743">
        <v>3.0169999999999999</v>
      </c>
      <c r="L189" s="792">
        <v>899.42</v>
      </c>
      <c r="M189" s="1767">
        <f t="shared" si="24"/>
        <v>3.354383936314514E-3</v>
      </c>
      <c r="N189" s="791">
        <v>50.03</v>
      </c>
      <c r="O189" s="745">
        <f t="shared" si="21"/>
        <v>0.16781982833381515</v>
      </c>
      <c r="P189" s="657">
        <f t="shared" si="22"/>
        <v>201.26303617887083</v>
      </c>
      <c r="Q189" s="662">
        <f t="shared" si="23"/>
        <v>10.069189700028907</v>
      </c>
    </row>
    <row r="190" spans="1:17">
      <c r="A190" s="1323"/>
      <c r="B190" s="14">
        <v>8</v>
      </c>
      <c r="C190" s="744" t="s">
        <v>753</v>
      </c>
      <c r="D190" s="652">
        <v>75</v>
      </c>
      <c r="E190" s="652">
        <v>1973</v>
      </c>
      <c r="F190" s="743">
        <v>31.57</v>
      </c>
      <c r="G190" s="743">
        <v>6.0279999999999996</v>
      </c>
      <c r="H190" s="743">
        <v>12</v>
      </c>
      <c r="I190" s="743">
        <f t="shared" si="19"/>
        <v>13.542000000000002</v>
      </c>
      <c r="J190" s="792">
        <v>3986.45</v>
      </c>
      <c r="K190" s="743">
        <v>13.542</v>
      </c>
      <c r="L190" s="792">
        <v>3986.45</v>
      </c>
      <c r="M190" s="1767">
        <f t="shared" si="24"/>
        <v>3.3970073624402667E-3</v>
      </c>
      <c r="N190" s="791">
        <v>50.03</v>
      </c>
      <c r="O190" s="745">
        <f t="shared" si="21"/>
        <v>0.16995227834288654</v>
      </c>
      <c r="P190" s="657">
        <f t="shared" si="22"/>
        <v>203.82044174641601</v>
      </c>
      <c r="Q190" s="662">
        <f t="shared" si="23"/>
        <v>10.197136700573193</v>
      </c>
    </row>
    <row r="191" spans="1:17">
      <c r="A191" s="1323"/>
      <c r="B191" s="14">
        <v>9</v>
      </c>
      <c r="C191" s="744" t="s">
        <v>754</v>
      </c>
      <c r="D191" s="652">
        <v>60</v>
      </c>
      <c r="E191" s="652">
        <v>1969</v>
      </c>
      <c r="F191" s="743">
        <v>24.091999999999999</v>
      </c>
      <c r="G191" s="743">
        <v>4.75</v>
      </c>
      <c r="H191" s="743">
        <v>9.6</v>
      </c>
      <c r="I191" s="743">
        <f t="shared" si="19"/>
        <v>9.7419999999999991</v>
      </c>
      <c r="J191" s="792">
        <v>2798.4</v>
      </c>
      <c r="K191" s="743">
        <v>9.7420000000000009</v>
      </c>
      <c r="L191" s="792">
        <v>2798.4</v>
      </c>
      <c r="M191" s="1767">
        <f t="shared" si="24"/>
        <v>3.4812750142938823E-3</v>
      </c>
      <c r="N191" s="791">
        <v>50.03</v>
      </c>
      <c r="O191" s="745">
        <f t="shared" si="21"/>
        <v>0.17416818896512293</v>
      </c>
      <c r="P191" s="657">
        <f t="shared" si="22"/>
        <v>208.87650085763292</v>
      </c>
      <c r="Q191" s="662">
        <f t="shared" si="23"/>
        <v>10.450091337907375</v>
      </c>
    </row>
    <row r="192" spans="1:17" ht="12" thickBot="1">
      <c r="A192" s="1323"/>
      <c r="B192" s="14">
        <v>10</v>
      </c>
      <c r="C192" s="747" t="s">
        <v>755</v>
      </c>
      <c r="D192" s="748">
        <v>21</v>
      </c>
      <c r="E192" s="748">
        <v>1987</v>
      </c>
      <c r="F192" s="750">
        <v>8.61</v>
      </c>
      <c r="G192" s="750">
        <v>1.417</v>
      </c>
      <c r="H192" s="750">
        <v>3.36</v>
      </c>
      <c r="I192" s="750">
        <f t="shared" si="19"/>
        <v>3.8329999999999997</v>
      </c>
      <c r="J192" s="793">
        <v>1097.0999999999999</v>
      </c>
      <c r="K192" s="750">
        <v>3.8330000000000002</v>
      </c>
      <c r="L192" s="793">
        <v>1097.0999999999999</v>
      </c>
      <c r="M192" s="1768">
        <f t="shared" si="24"/>
        <v>3.4937562665208282E-3</v>
      </c>
      <c r="N192" s="793">
        <v>50.03</v>
      </c>
      <c r="O192" s="752">
        <f t="shared" si="21"/>
        <v>0.17479262601403703</v>
      </c>
      <c r="P192" s="752">
        <f t="shared" si="22"/>
        <v>209.62537599124968</v>
      </c>
      <c r="Q192" s="753">
        <f t="shared" si="23"/>
        <v>10.487557560842223</v>
      </c>
    </row>
    <row r="193" spans="1:17" ht="11.25" customHeight="1">
      <c r="A193" s="1396" t="s">
        <v>311</v>
      </c>
      <c r="B193" s="73">
        <v>1</v>
      </c>
      <c r="C193" s="707" t="s">
        <v>756</v>
      </c>
      <c r="D193" s="754">
        <v>22</v>
      </c>
      <c r="E193" s="754">
        <v>1986</v>
      </c>
      <c r="F193" s="756">
        <v>17.23</v>
      </c>
      <c r="G193" s="756">
        <v>2.032</v>
      </c>
      <c r="H193" s="756">
        <v>3.52</v>
      </c>
      <c r="I193" s="756">
        <f t="shared" si="19"/>
        <v>11.678000000000001</v>
      </c>
      <c r="J193" s="794">
        <v>1186.74</v>
      </c>
      <c r="K193" s="756">
        <v>11.678000000000001</v>
      </c>
      <c r="L193" s="795">
        <v>1186.74</v>
      </c>
      <c r="M193" s="1769">
        <f>K193/L193</f>
        <v>9.8404031211554357E-3</v>
      </c>
      <c r="N193" s="795">
        <v>50.03</v>
      </c>
      <c r="O193" s="666">
        <f>M193*N193</f>
        <v>0.49231536815140647</v>
      </c>
      <c r="P193" s="666">
        <f>M193*60*1000</f>
        <v>590.42418726932613</v>
      </c>
      <c r="Q193" s="667">
        <f>P193*N193/1000</f>
        <v>29.538922089084387</v>
      </c>
    </row>
    <row r="194" spans="1:17">
      <c r="A194" s="1279"/>
      <c r="B194" s="74">
        <v>2</v>
      </c>
      <c r="C194" s="709" t="s">
        <v>757</v>
      </c>
      <c r="D194" s="757">
        <v>12</v>
      </c>
      <c r="E194" s="757">
        <v>1964</v>
      </c>
      <c r="F194" s="759">
        <v>5.2169999999999996</v>
      </c>
      <c r="G194" s="759">
        <v>0</v>
      </c>
      <c r="H194" s="759">
        <v>0</v>
      </c>
      <c r="I194" s="759">
        <f t="shared" si="19"/>
        <v>5.2169999999999996</v>
      </c>
      <c r="J194" s="796">
        <v>529.39</v>
      </c>
      <c r="K194" s="759">
        <v>5.2169999999999996</v>
      </c>
      <c r="L194" s="796">
        <v>529.39</v>
      </c>
      <c r="M194" s="1770">
        <f t="shared" ref="M194:M202" si="25">K194/L194</f>
        <v>9.8547384725816509E-3</v>
      </c>
      <c r="N194" s="795">
        <v>50.03</v>
      </c>
      <c r="O194" s="525">
        <f t="shared" ref="O194:O202" si="26">M194*N194</f>
        <v>0.49303256578325999</v>
      </c>
      <c r="P194" s="666">
        <f t="shared" ref="P194:P202" si="27">M194*60*1000</f>
        <v>591.28430835489905</v>
      </c>
      <c r="Q194" s="526">
        <f t="shared" ref="Q194:Q202" si="28">P194*N194/1000</f>
        <v>29.581953946995601</v>
      </c>
    </row>
    <row r="195" spans="1:17">
      <c r="A195" s="1279"/>
      <c r="B195" s="74">
        <v>3</v>
      </c>
      <c r="C195" s="709" t="s">
        <v>758</v>
      </c>
      <c r="D195" s="757">
        <v>21</v>
      </c>
      <c r="E195" s="757">
        <v>1980</v>
      </c>
      <c r="F195" s="759">
        <v>15.4</v>
      </c>
      <c r="G195" s="759">
        <v>1.7230000000000001</v>
      </c>
      <c r="H195" s="759">
        <v>3.2450000000000001</v>
      </c>
      <c r="I195" s="759">
        <f t="shared" si="19"/>
        <v>10.431999999999999</v>
      </c>
      <c r="J195" s="796">
        <v>1048.75</v>
      </c>
      <c r="K195" s="759">
        <v>9.1259999999999994</v>
      </c>
      <c r="L195" s="796">
        <v>917.47</v>
      </c>
      <c r="M195" s="1770">
        <f t="shared" si="25"/>
        <v>9.9469192453159223E-3</v>
      </c>
      <c r="N195" s="795">
        <v>50.03</v>
      </c>
      <c r="O195" s="525">
        <f t="shared" si="26"/>
        <v>0.49764436984315563</v>
      </c>
      <c r="P195" s="666">
        <f t="shared" si="27"/>
        <v>596.81515471895534</v>
      </c>
      <c r="Q195" s="526">
        <f t="shared" si="28"/>
        <v>29.858662190589339</v>
      </c>
    </row>
    <row r="196" spans="1:17">
      <c r="A196" s="1279"/>
      <c r="B196" s="74">
        <v>4</v>
      </c>
      <c r="C196" s="709" t="s">
        <v>759</v>
      </c>
      <c r="D196" s="757">
        <v>22</v>
      </c>
      <c r="E196" s="757">
        <v>1986</v>
      </c>
      <c r="F196" s="759">
        <v>18.324999999999999</v>
      </c>
      <c r="G196" s="759">
        <v>2.4470000000000001</v>
      </c>
      <c r="H196" s="759">
        <v>3.52</v>
      </c>
      <c r="I196" s="759">
        <f t="shared" si="19"/>
        <v>12.358000000000001</v>
      </c>
      <c r="J196" s="796">
        <v>1240.44</v>
      </c>
      <c r="K196" s="759">
        <v>12.358000000000001</v>
      </c>
      <c r="L196" s="796">
        <v>1240.44</v>
      </c>
      <c r="M196" s="1770">
        <f t="shared" si="25"/>
        <v>9.9625939182870597E-3</v>
      </c>
      <c r="N196" s="795">
        <v>50.03</v>
      </c>
      <c r="O196" s="525">
        <f t="shared" si="26"/>
        <v>0.49842857373190164</v>
      </c>
      <c r="P196" s="666">
        <f t="shared" si="27"/>
        <v>597.7556350972236</v>
      </c>
      <c r="Q196" s="526">
        <f t="shared" si="28"/>
        <v>29.905714423914098</v>
      </c>
    </row>
    <row r="197" spans="1:17">
      <c r="A197" s="1279"/>
      <c r="B197" s="74">
        <v>5</v>
      </c>
      <c r="C197" s="709" t="s">
        <v>760</v>
      </c>
      <c r="D197" s="757">
        <v>32</v>
      </c>
      <c r="E197" s="757">
        <v>1960</v>
      </c>
      <c r="F197" s="759">
        <v>11.91</v>
      </c>
      <c r="G197" s="759">
        <v>0</v>
      </c>
      <c r="H197" s="759">
        <v>0</v>
      </c>
      <c r="I197" s="759">
        <f t="shared" si="19"/>
        <v>11.91</v>
      </c>
      <c r="J197" s="796">
        <v>1181.3</v>
      </c>
      <c r="K197" s="759">
        <v>11.91</v>
      </c>
      <c r="L197" s="796">
        <v>1181.3</v>
      </c>
      <c r="M197" s="1770">
        <f t="shared" si="25"/>
        <v>1.0082112926436976E-2</v>
      </c>
      <c r="N197" s="795">
        <v>50.03</v>
      </c>
      <c r="O197" s="525">
        <f t="shared" si="26"/>
        <v>0.50440810970964189</v>
      </c>
      <c r="P197" s="666">
        <f t="shared" si="27"/>
        <v>604.92677558621858</v>
      </c>
      <c r="Q197" s="526">
        <f t="shared" si="28"/>
        <v>30.264486582578517</v>
      </c>
    </row>
    <row r="198" spans="1:17">
      <c r="A198" s="1279"/>
      <c r="B198" s="74">
        <v>6</v>
      </c>
      <c r="C198" s="709" t="s">
        <v>761</v>
      </c>
      <c r="D198" s="757">
        <v>40</v>
      </c>
      <c r="E198" s="757">
        <v>1963</v>
      </c>
      <c r="F198" s="759">
        <v>20.988</v>
      </c>
      <c r="G198" s="759">
        <v>2.5249999999999999</v>
      </c>
      <c r="H198" s="759">
        <v>0.4</v>
      </c>
      <c r="I198" s="759">
        <f t="shared" si="19"/>
        <v>18.063000000000002</v>
      </c>
      <c r="J198" s="796">
        <v>1770</v>
      </c>
      <c r="K198" s="759">
        <v>18.062999999999999</v>
      </c>
      <c r="L198" s="796">
        <v>1770</v>
      </c>
      <c r="M198" s="1770">
        <f t="shared" si="25"/>
        <v>1.0205084745762712E-2</v>
      </c>
      <c r="N198" s="795">
        <v>50.03</v>
      </c>
      <c r="O198" s="525">
        <f t="shared" si="26"/>
        <v>0.51056038983050844</v>
      </c>
      <c r="P198" s="666">
        <f t="shared" si="27"/>
        <v>612.30508474576277</v>
      </c>
      <c r="Q198" s="526">
        <f t="shared" si="28"/>
        <v>30.633623389830511</v>
      </c>
    </row>
    <row r="199" spans="1:17">
      <c r="A199" s="1279"/>
      <c r="B199" s="74">
        <v>7</v>
      </c>
      <c r="C199" s="709" t="s">
        <v>762</v>
      </c>
      <c r="D199" s="757">
        <v>22</v>
      </c>
      <c r="E199" s="757">
        <v>1949</v>
      </c>
      <c r="F199" s="759">
        <v>8.0449999999999999</v>
      </c>
      <c r="G199" s="759">
        <v>0</v>
      </c>
      <c r="H199" s="759">
        <v>0</v>
      </c>
      <c r="I199" s="759">
        <f t="shared" si="19"/>
        <v>8.0449999999999999</v>
      </c>
      <c r="J199" s="796">
        <v>783.9</v>
      </c>
      <c r="K199" s="759">
        <v>6.5289999999999999</v>
      </c>
      <c r="L199" s="1223">
        <v>636.16999999999996</v>
      </c>
      <c r="M199" s="1770">
        <f t="shared" si="25"/>
        <v>1.0262980021063553E-2</v>
      </c>
      <c r="N199" s="795">
        <v>50.03</v>
      </c>
      <c r="O199" s="525">
        <f t="shared" si="26"/>
        <v>0.5134568904538096</v>
      </c>
      <c r="P199" s="666">
        <f t="shared" si="27"/>
        <v>615.77880126381319</v>
      </c>
      <c r="Q199" s="526">
        <f t="shared" si="28"/>
        <v>30.807413427228575</v>
      </c>
    </row>
    <row r="200" spans="1:17">
      <c r="A200" s="1279"/>
      <c r="B200" s="74">
        <v>8</v>
      </c>
      <c r="C200" s="709" t="s">
        <v>763</v>
      </c>
      <c r="D200" s="757">
        <v>79</v>
      </c>
      <c r="E200" s="757">
        <v>1960</v>
      </c>
      <c r="F200" s="759">
        <v>16.12</v>
      </c>
      <c r="G200" s="759">
        <v>0</v>
      </c>
      <c r="H200" s="759">
        <v>0</v>
      </c>
      <c r="I200" s="759">
        <f>F200-G200-H200</f>
        <v>16.12</v>
      </c>
      <c r="J200" s="796">
        <v>1307.98</v>
      </c>
      <c r="K200" s="759">
        <v>16.12</v>
      </c>
      <c r="L200" s="796">
        <v>1307.98</v>
      </c>
      <c r="M200" s="1770">
        <f t="shared" si="25"/>
        <v>1.2324347467086653E-2</v>
      </c>
      <c r="N200" s="795">
        <v>50.03</v>
      </c>
      <c r="O200" s="525">
        <f t="shared" si="26"/>
        <v>0.61658710377834525</v>
      </c>
      <c r="P200" s="666">
        <f t="shared" si="27"/>
        <v>739.4608480251992</v>
      </c>
      <c r="Q200" s="526">
        <f t="shared" si="28"/>
        <v>36.995226226700716</v>
      </c>
    </row>
    <row r="201" spans="1:17">
      <c r="A201" s="1279"/>
      <c r="B201" s="74">
        <v>9</v>
      </c>
      <c r="C201" s="709" t="s">
        <v>764</v>
      </c>
      <c r="D201" s="757">
        <v>20</v>
      </c>
      <c r="E201" s="757">
        <v>1961</v>
      </c>
      <c r="F201" s="759">
        <v>13.497</v>
      </c>
      <c r="G201" s="759">
        <v>2.0756999999999999</v>
      </c>
      <c r="H201" s="759">
        <v>0.2</v>
      </c>
      <c r="I201" s="759">
        <f>F201-G201-H201</f>
        <v>11.221300000000001</v>
      </c>
      <c r="J201" s="796">
        <v>886.96</v>
      </c>
      <c r="K201" s="759">
        <v>11.221</v>
      </c>
      <c r="L201" s="796">
        <v>886.96</v>
      </c>
      <c r="M201" s="1770">
        <f t="shared" si="25"/>
        <v>1.2651077838910436E-2</v>
      </c>
      <c r="N201" s="795">
        <v>50.03</v>
      </c>
      <c r="O201" s="525">
        <f t="shared" si="26"/>
        <v>0.63293342428068911</v>
      </c>
      <c r="P201" s="666">
        <f t="shared" si="27"/>
        <v>759.06467033462616</v>
      </c>
      <c r="Q201" s="526">
        <f t="shared" si="28"/>
        <v>37.976005456841349</v>
      </c>
    </row>
    <row r="202" spans="1:17" ht="12" thickBot="1">
      <c r="A202" s="1279"/>
      <c r="B202" s="74">
        <v>10</v>
      </c>
      <c r="C202" s="711" t="s">
        <v>765</v>
      </c>
      <c r="D202" s="760">
        <v>4</v>
      </c>
      <c r="E202" s="760">
        <v>1954</v>
      </c>
      <c r="F202" s="762">
        <v>4.5430000000000001</v>
      </c>
      <c r="G202" s="762">
        <v>0.42534</v>
      </c>
      <c r="H202" s="762">
        <v>0.48</v>
      </c>
      <c r="I202" s="762">
        <f>F202-G202-H202</f>
        <v>3.6376599999999999</v>
      </c>
      <c r="J202" s="797">
        <v>278.31</v>
      </c>
      <c r="K202" s="762">
        <v>3.6376599999999999</v>
      </c>
      <c r="L202" s="797">
        <v>278.31</v>
      </c>
      <c r="M202" s="1771">
        <f t="shared" si="25"/>
        <v>1.3070532859042075E-2</v>
      </c>
      <c r="N202" s="797">
        <v>50.03</v>
      </c>
      <c r="O202" s="712">
        <f t="shared" si="26"/>
        <v>0.65391875893787499</v>
      </c>
      <c r="P202" s="712">
        <f t="shared" si="27"/>
        <v>784.23197154252443</v>
      </c>
      <c r="Q202" s="713">
        <f t="shared" si="28"/>
        <v>39.235125536272498</v>
      </c>
    </row>
    <row r="203" spans="1:17" ht="12.75" customHeight="1">
      <c r="A203" s="1390" t="s">
        <v>312</v>
      </c>
      <c r="B203" s="17">
        <v>1</v>
      </c>
      <c r="C203" s="669" t="s">
        <v>766</v>
      </c>
      <c r="D203" s="670">
        <v>16</v>
      </c>
      <c r="E203" s="670">
        <v>1950</v>
      </c>
      <c r="F203" s="764">
        <v>6.4980000000000002</v>
      </c>
      <c r="G203" s="764">
        <v>0</v>
      </c>
      <c r="H203" s="764">
        <v>0</v>
      </c>
      <c r="I203" s="767">
        <f t="shared" ref="I203:I210" si="29">F203-G203-H203</f>
        <v>6.4980000000000002</v>
      </c>
      <c r="J203" s="798">
        <v>486.52</v>
      </c>
      <c r="K203" s="764">
        <v>6.4980000000000002</v>
      </c>
      <c r="L203" s="799">
        <v>486.52</v>
      </c>
      <c r="M203" s="1772">
        <f>K203/L203</f>
        <v>1.335607991449478E-2</v>
      </c>
      <c r="N203" s="799">
        <v>50.03</v>
      </c>
      <c r="O203" s="674">
        <f>M203*N203</f>
        <v>0.66820467812217388</v>
      </c>
      <c r="P203" s="674">
        <f>M203*60*1000</f>
        <v>801.36479486968676</v>
      </c>
      <c r="Q203" s="675">
        <f>P203*N203/1000</f>
        <v>40.09228068733043</v>
      </c>
    </row>
    <row r="204" spans="1:17">
      <c r="A204" s="1391"/>
      <c r="B204" s="19">
        <v>2</v>
      </c>
      <c r="C204" s="1179" t="s">
        <v>767</v>
      </c>
      <c r="D204" s="765">
        <v>40</v>
      </c>
      <c r="E204" s="765">
        <v>1961</v>
      </c>
      <c r="F204" s="767">
        <v>26.806999999999999</v>
      </c>
      <c r="G204" s="767">
        <v>3.218</v>
      </c>
      <c r="H204" s="767">
        <v>0.4</v>
      </c>
      <c r="I204" s="767">
        <f t="shared" si="29"/>
        <v>23.189</v>
      </c>
      <c r="J204" s="800">
        <v>1732.11</v>
      </c>
      <c r="K204" s="767">
        <v>23.1889</v>
      </c>
      <c r="L204" s="800">
        <v>1732.11</v>
      </c>
      <c r="M204" s="1773">
        <f t="shared" ref="M204:M212" si="30">K204/L204</f>
        <v>1.338766013705827E-2</v>
      </c>
      <c r="N204" s="799">
        <v>50.03</v>
      </c>
      <c r="O204" s="529">
        <f t="shared" ref="O204:O212" si="31">M204*N204</f>
        <v>0.66978463665702526</v>
      </c>
      <c r="P204" s="674">
        <f t="shared" ref="P204:P212" si="32">M204*60*1000</f>
        <v>803.25960822349623</v>
      </c>
      <c r="Q204" s="530">
        <f t="shared" ref="Q204:Q212" si="33">P204*N204/1000</f>
        <v>40.187078199421514</v>
      </c>
    </row>
    <row r="205" spans="1:17">
      <c r="A205" s="1391"/>
      <c r="B205" s="19">
        <v>3</v>
      </c>
      <c r="C205" s="717" t="s">
        <v>768</v>
      </c>
      <c r="D205" s="765">
        <v>6</v>
      </c>
      <c r="E205" s="765">
        <v>1953</v>
      </c>
      <c r="F205" s="767">
        <v>2.9649999999999999</v>
      </c>
      <c r="G205" s="767">
        <v>0.31900000000000001</v>
      </c>
      <c r="H205" s="767">
        <v>0.04</v>
      </c>
      <c r="I205" s="767">
        <f t="shared" si="29"/>
        <v>2.6059999999999999</v>
      </c>
      <c r="J205" s="800">
        <v>272.16000000000003</v>
      </c>
      <c r="K205" s="767">
        <v>2.0099</v>
      </c>
      <c r="L205" s="800">
        <v>142.96</v>
      </c>
      <c r="M205" s="1773">
        <f t="shared" si="30"/>
        <v>1.405917739227756E-2</v>
      </c>
      <c r="N205" s="799">
        <v>50.03</v>
      </c>
      <c r="O205" s="529">
        <f t="shared" si="31"/>
        <v>0.70338064493564634</v>
      </c>
      <c r="P205" s="674">
        <f t="shared" si="32"/>
        <v>843.55064353665364</v>
      </c>
      <c r="Q205" s="530">
        <f t="shared" si="33"/>
        <v>42.202838696138784</v>
      </c>
    </row>
    <row r="206" spans="1:17">
      <c r="A206" s="1391"/>
      <c r="B206" s="19">
        <v>4</v>
      </c>
      <c r="C206" s="1179" t="s">
        <v>769</v>
      </c>
      <c r="D206" s="765">
        <v>65</v>
      </c>
      <c r="E206" s="765">
        <v>1963</v>
      </c>
      <c r="F206" s="767">
        <v>21.651</v>
      </c>
      <c r="G206" s="767">
        <v>2.5</v>
      </c>
      <c r="H206" s="767">
        <v>0.65</v>
      </c>
      <c r="I206" s="767">
        <f t="shared" si="29"/>
        <v>18.501000000000001</v>
      </c>
      <c r="J206" s="800">
        <v>1312.02</v>
      </c>
      <c r="K206" s="767">
        <v>18.500979999999998</v>
      </c>
      <c r="L206" s="800">
        <v>1312.02</v>
      </c>
      <c r="M206" s="1773">
        <f t="shared" si="30"/>
        <v>1.4101141750887943E-2</v>
      </c>
      <c r="N206" s="799">
        <v>50.03</v>
      </c>
      <c r="O206" s="529">
        <f t="shared" si="31"/>
        <v>0.70548012179692376</v>
      </c>
      <c r="P206" s="674">
        <f t="shared" si="32"/>
        <v>846.06850505327657</v>
      </c>
      <c r="Q206" s="530">
        <f t="shared" si="33"/>
        <v>42.328807307815424</v>
      </c>
    </row>
    <row r="207" spans="1:17">
      <c r="A207" s="1391"/>
      <c r="B207" s="19">
        <v>5</v>
      </c>
      <c r="C207" s="717" t="s">
        <v>770</v>
      </c>
      <c r="D207" s="765">
        <v>81</v>
      </c>
      <c r="E207" s="765">
        <v>1961</v>
      </c>
      <c r="F207" s="767">
        <v>23.242000000000001</v>
      </c>
      <c r="G207" s="767">
        <v>3.3109000000000002</v>
      </c>
      <c r="H207" s="767">
        <v>0.8</v>
      </c>
      <c r="I207" s="767">
        <f t="shared" si="29"/>
        <v>19.1311</v>
      </c>
      <c r="J207" s="800">
        <v>1344.76</v>
      </c>
      <c r="K207" s="767">
        <v>19.131</v>
      </c>
      <c r="L207" s="800">
        <v>1344.76</v>
      </c>
      <c r="M207" s="1773">
        <f t="shared" si="30"/>
        <v>1.4226330348909843E-2</v>
      </c>
      <c r="N207" s="799">
        <v>50.03</v>
      </c>
      <c r="O207" s="529">
        <f t="shared" si="31"/>
        <v>0.71174330735595948</v>
      </c>
      <c r="P207" s="674">
        <f t="shared" si="32"/>
        <v>853.57982093459054</v>
      </c>
      <c r="Q207" s="530">
        <f t="shared" si="33"/>
        <v>42.704598441357561</v>
      </c>
    </row>
    <row r="208" spans="1:17">
      <c r="A208" s="1391"/>
      <c r="B208" s="19">
        <v>6</v>
      </c>
      <c r="C208" s="717" t="s">
        <v>771</v>
      </c>
      <c r="D208" s="765">
        <v>20</v>
      </c>
      <c r="E208" s="765">
        <v>1957</v>
      </c>
      <c r="F208" s="767">
        <v>11.19</v>
      </c>
      <c r="G208" s="767">
        <v>1.69167</v>
      </c>
      <c r="H208" s="767">
        <v>0.16</v>
      </c>
      <c r="I208" s="767">
        <f t="shared" si="29"/>
        <v>9.3383299999999991</v>
      </c>
      <c r="J208" s="800">
        <v>654.08000000000004</v>
      </c>
      <c r="K208" s="767">
        <v>9.3379999999999992</v>
      </c>
      <c r="L208" s="800">
        <v>654.08000000000004</v>
      </c>
      <c r="M208" s="1773">
        <f t="shared" si="30"/>
        <v>1.4276541095890409E-2</v>
      </c>
      <c r="N208" s="799">
        <v>50.03</v>
      </c>
      <c r="O208" s="529">
        <f t="shared" si="31"/>
        <v>0.71425535102739712</v>
      </c>
      <c r="P208" s="674">
        <f t="shared" si="32"/>
        <v>856.59246575342456</v>
      </c>
      <c r="Q208" s="530">
        <f t="shared" si="33"/>
        <v>42.855321061643828</v>
      </c>
    </row>
    <row r="209" spans="1:17">
      <c r="A209" s="1391"/>
      <c r="B209" s="19">
        <v>7</v>
      </c>
      <c r="C209" s="717" t="s">
        <v>772</v>
      </c>
      <c r="D209" s="765">
        <v>5</v>
      </c>
      <c r="E209" s="765">
        <v>1959</v>
      </c>
      <c r="F209" s="767">
        <v>6.1369999999999996</v>
      </c>
      <c r="G209" s="767">
        <v>0.44669999999999999</v>
      </c>
      <c r="H209" s="767">
        <v>0.66</v>
      </c>
      <c r="I209" s="767">
        <f t="shared" si="29"/>
        <v>5.0302999999999995</v>
      </c>
      <c r="J209" s="800">
        <v>311.52</v>
      </c>
      <c r="K209" s="767">
        <v>3.5070000000000001</v>
      </c>
      <c r="L209" s="800">
        <v>217.22</v>
      </c>
      <c r="M209" s="1773">
        <f t="shared" si="30"/>
        <v>1.6144922198692572E-2</v>
      </c>
      <c r="N209" s="799">
        <v>50.03</v>
      </c>
      <c r="O209" s="529">
        <f t="shared" si="31"/>
        <v>0.80773045760058937</v>
      </c>
      <c r="P209" s="674">
        <f t="shared" si="32"/>
        <v>968.69533192155427</v>
      </c>
      <c r="Q209" s="530">
        <f t="shared" si="33"/>
        <v>48.463827456035361</v>
      </c>
    </row>
    <row r="210" spans="1:17">
      <c r="A210" s="1391"/>
      <c r="B210" s="19">
        <v>8</v>
      </c>
      <c r="C210" s="1179" t="s">
        <v>773</v>
      </c>
      <c r="D210" s="765">
        <v>6</v>
      </c>
      <c r="E210" s="765">
        <v>1955</v>
      </c>
      <c r="F210" s="767">
        <v>4.556</v>
      </c>
      <c r="G210" s="767">
        <v>0.10659</v>
      </c>
      <c r="H210" s="767">
        <v>0.06</v>
      </c>
      <c r="I210" s="767">
        <f t="shared" si="29"/>
        <v>4.3894100000000007</v>
      </c>
      <c r="J210" s="800">
        <v>249.66</v>
      </c>
      <c r="K210" s="767">
        <v>3.63</v>
      </c>
      <c r="L210" s="800">
        <v>206.48</v>
      </c>
      <c r="M210" s="1773">
        <f t="shared" si="30"/>
        <v>1.7580395195660597E-2</v>
      </c>
      <c r="N210" s="799">
        <v>50.03</v>
      </c>
      <c r="O210" s="529">
        <f t="shared" si="31"/>
        <v>0.87954717163889973</v>
      </c>
      <c r="P210" s="674">
        <f t="shared" si="32"/>
        <v>1054.8237117396359</v>
      </c>
      <c r="Q210" s="530">
        <f t="shared" si="33"/>
        <v>52.772830298333979</v>
      </c>
    </row>
    <row r="211" spans="1:17">
      <c r="A211" s="1391"/>
      <c r="B211" s="19">
        <v>9</v>
      </c>
      <c r="C211" s="717" t="s">
        <v>774</v>
      </c>
      <c r="D211" s="765">
        <v>6</v>
      </c>
      <c r="E211" s="765">
        <v>1926</v>
      </c>
      <c r="F211" s="767">
        <v>5.85</v>
      </c>
      <c r="G211" s="767">
        <v>0.41463</v>
      </c>
      <c r="H211" s="767">
        <v>0.8</v>
      </c>
      <c r="I211" s="767">
        <f>F211-G211-H211</f>
        <v>4.63537</v>
      </c>
      <c r="J211" s="800">
        <v>254.15</v>
      </c>
      <c r="K211" s="767">
        <v>3.5430000000000001</v>
      </c>
      <c r="L211" s="800">
        <v>194.28</v>
      </c>
      <c r="M211" s="1773">
        <f t="shared" si="30"/>
        <v>1.8236565781346512E-2</v>
      </c>
      <c r="N211" s="799">
        <v>50.03</v>
      </c>
      <c r="O211" s="529">
        <f t="shared" si="31"/>
        <v>0.91237538604076596</v>
      </c>
      <c r="P211" s="674">
        <f t="shared" si="32"/>
        <v>1094.1939468807907</v>
      </c>
      <c r="Q211" s="530">
        <f t="shared" si="33"/>
        <v>54.742523162445963</v>
      </c>
    </row>
    <row r="212" spans="1:17" ht="12" thickBot="1">
      <c r="A212" s="1392"/>
      <c r="B212" s="20">
        <v>10</v>
      </c>
      <c r="C212" s="718" t="s">
        <v>775</v>
      </c>
      <c r="D212" s="676">
        <v>23</v>
      </c>
      <c r="E212" s="770">
        <v>1963</v>
      </c>
      <c r="F212" s="1600">
        <v>9.8119999999999994</v>
      </c>
      <c r="G212" s="1600">
        <v>0</v>
      </c>
      <c r="H212" s="1600">
        <v>0</v>
      </c>
      <c r="I212" s="1600">
        <f>F212-G212-H212</f>
        <v>9.8119999999999994</v>
      </c>
      <c r="J212" s="801">
        <v>502.6</v>
      </c>
      <c r="K212" s="1600">
        <v>9.8119999999999994</v>
      </c>
      <c r="L212" s="801">
        <v>502.6</v>
      </c>
      <c r="M212" s="1774">
        <f t="shared" si="30"/>
        <v>1.9522483087942695E-2</v>
      </c>
      <c r="N212" s="801">
        <v>50.03</v>
      </c>
      <c r="O212" s="719">
        <f t="shared" si="31"/>
        <v>0.97670982888977309</v>
      </c>
      <c r="P212" s="719">
        <f t="shared" si="32"/>
        <v>1171.3489852765617</v>
      </c>
      <c r="Q212" s="720">
        <f t="shared" si="33"/>
        <v>58.602589733386381</v>
      </c>
    </row>
    <row r="216" spans="1:17" s="10" customFormat="1" ht="15">
      <c r="A216" s="1335" t="s">
        <v>33</v>
      </c>
      <c r="B216" s="1335"/>
      <c r="C216" s="1335"/>
      <c r="D216" s="1335"/>
      <c r="E216" s="1335"/>
      <c r="F216" s="1335"/>
      <c r="G216" s="1335"/>
      <c r="H216" s="1335"/>
      <c r="I216" s="1335"/>
      <c r="J216" s="1335"/>
      <c r="K216" s="1335"/>
      <c r="L216" s="1335"/>
      <c r="M216" s="1335"/>
      <c r="N216" s="1335"/>
      <c r="O216" s="1335"/>
      <c r="P216" s="1335"/>
      <c r="Q216" s="1335"/>
    </row>
    <row r="217" spans="1:17" s="10" customFormat="1" ht="13.5" customHeight="1" thickBot="1">
      <c r="A217" s="822"/>
      <c r="B217" s="822"/>
      <c r="C217" s="822"/>
      <c r="D217" s="822"/>
      <c r="E217" s="1261" t="s">
        <v>356</v>
      </c>
      <c r="F217" s="1261"/>
      <c r="G217" s="1261"/>
      <c r="H217" s="1261"/>
      <c r="I217" s="822">
        <v>7.3</v>
      </c>
      <c r="J217" s="822" t="s">
        <v>355</v>
      </c>
      <c r="K217" s="822" t="s">
        <v>357</v>
      </c>
      <c r="L217" s="823">
        <v>246.1</v>
      </c>
      <c r="M217" s="822"/>
      <c r="N217" s="822"/>
      <c r="O217" s="822"/>
      <c r="P217" s="822"/>
      <c r="Q217" s="822"/>
    </row>
    <row r="218" spans="1:17" ht="12.75" customHeight="1">
      <c r="A218" s="1281" t="s">
        <v>1</v>
      </c>
      <c r="B218" s="1283" t="s">
        <v>0</v>
      </c>
      <c r="C218" s="1266" t="s">
        <v>2</v>
      </c>
      <c r="D218" s="1266" t="s">
        <v>3</v>
      </c>
      <c r="E218" s="1266" t="s">
        <v>12</v>
      </c>
      <c r="F218" s="1286" t="s">
        <v>13</v>
      </c>
      <c r="G218" s="1287"/>
      <c r="H218" s="1287"/>
      <c r="I218" s="1288"/>
      <c r="J218" s="1266" t="s">
        <v>4</v>
      </c>
      <c r="K218" s="1266" t="s">
        <v>14</v>
      </c>
      <c r="L218" s="1266" t="s">
        <v>5</v>
      </c>
      <c r="M218" s="1266" t="s">
        <v>6</v>
      </c>
      <c r="N218" s="1266" t="s">
        <v>15</v>
      </c>
      <c r="O218" s="1309" t="s">
        <v>16</v>
      </c>
      <c r="P218" s="1266" t="s">
        <v>23</v>
      </c>
      <c r="Q218" s="1270" t="s">
        <v>24</v>
      </c>
    </row>
    <row r="219" spans="1:17" s="2" customFormat="1" ht="33.75">
      <c r="A219" s="1282"/>
      <c r="B219" s="1284"/>
      <c r="C219" s="1285"/>
      <c r="D219" s="1267"/>
      <c r="E219" s="1267"/>
      <c r="F219" s="532" t="s">
        <v>17</v>
      </c>
      <c r="G219" s="532" t="s">
        <v>18</v>
      </c>
      <c r="H219" s="532" t="s">
        <v>19</v>
      </c>
      <c r="I219" s="532" t="s">
        <v>20</v>
      </c>
      <c r="J219" s="1267"/>
      <c r="K219" s="1267"/>
      <c r="L219" s="1267"/>
      <c r="M219" s="1267"/>
      <c r="N219" s="1267"/>
      <c r="O219" s="1310"/>
      <c r="P219" s="1267"/>
      <c r="Q219" s="1271"/>
    </row>
    <row r="220" spans="1:17" s="3" customFormat="1" ht="13.5" customHeight="1" thickBot="1">
      <c r="A220" s="1282"/>
      <c r="B220" s="1284"/>
      <c r="C220" s="1285"/>
      <c r="D220" s="8" t="s">
        <v>7</v>
      </c>
      <c r="E220" s="8" t="s">
        <v>8</v>
      </c>
      <c r="F220" s="8" t="s">
        <v>9</v>
      </c>
      <c r="G220" s="8" t="s">
        <v>9</v>
      </c>
      <c r="H220" s="8" t="s">
        <v>9</v>
      </c>
      <c r="I220" s="8" t="s">
        <v>9</v>
      </c>
      <c r="J220" s="8" t="s">
        <v>21</v>
      </c>
      <c r="K220" s="8" t="s">
        <v>9</v>
      </c>
      <c r="L220" s="8" t="s">
        <v>21</v>
      </c>
      <c r="M220" s="8" t="s">
        <v>59</v>
      </c>
      <c r="N220" s="8" t="s">
        <v>408</v>
      </c>
      <c r="O220" s="8" t="s">
        <v>409</v>
      </c>
      <c r="P220" s="1437" t="s">
        <v>25</v>
      </c>
      <c r="Q220" s="1438" t="s">
        <v>410</v>
      </c>
    </row>
    <row r="221" spans="1:17" s="44" customFormat="1">
      <c r="A221" s="1272" t="s">
        <v>309</v>
      </c>
      <c r="B221" s="46">
        <v>1</v>
      </c>
      <c r="C221" s="859" t="s">
        <v>625</v>
      </c>
      <c r="D221" s="860">
        <v>45</v>
      </c>
      <c r="E221" s="860" t="s">
        <v>38</v>
      </c>
      <c r="F221" s="861">
        <f>G221+H221+I221</f>
        <v>11.81</v>
      </c>
      <c r="G221" s="1439">
        <v>3.927</v>
      </c>
      <c r="H221" s="1439">
        <v>7.05</v>
      </c>
      <c r="I221" s="1439">
        <v>0.83299999999999996</v>
      </c>
      <c r="J221" s="864">
        <v>2331.34</v>
      </c>
      <c r="K221" s="1488">
        <v>0.83299999999999996</v>
      </c>
      <c r="L221" s="864">
        <v>2331.34</v>
      </c>
      <c r="M221" s="863">
        <f>K221/L221</f>
        <v>3.5730524076282307E-4</v>
      </c>
      <c r="N221" s="864">
        <v>47.9</v>
      </c>
      <c r="O221" s="865">
        <f>M221*N221</f>
        <v>1.7114921032539223E-2</v>
      </c>
      <c r="P221" s="865">
        <f>M221*60*1000</f>
        <v>21.438314445769382</v>
      </c>
      <c r="Q221" s="645">
        <f>P221*N221/1000</f>
        <v>1.0268952619523535</v>
      </c>
    </row>
    <row r="222" spans="1:17" s="44" customFormat="1">
      <c r="A222" s="1376"/>
      <c r="B222" s="43">
        <v>2</v>
      </c>
      <c r="C222" s="688" t="s">
        <v>626</v>
      </c>
      <c r="D222" s="646">
        <v>45</v>
      </c>
      <c r="E222" s="646" t="s">
        <v>38</v>
      </c>
      <c r="F222" s="602">
        <f t="shared" ref="F222:F230" si="34">G222+H222+I222</f>
        <v>11.580095999999999</v>
      </c>
      <c r="G222" s="731">
        <v>3.4025159999999999</v>
      </c>
      <c r="H222" s="731">
        <v>7.2</v>
      </c>
      <c r="I222" s="731">
        <v>0.97758</v>
      </c>
      <c r="J222" s="689">
        <v>2336.12</v>
      </c>
      <c r="K222" s="1428">
        <v>0.97758</v>
      </c>
      <c r="L222" s="689">
        <v>2336.12</v>
      </c>
      <c r="M222" s="516">
        <f t="shared" ref="M222:M230" si="35">K222/L222</f>
        <v>4.1846309264935021E-4</v>
      </c>
      <c r="N222" s="689">
        <v>47.9</v>
      </c>
      <c r="O222" s="649">
        <f t="shared" ref="O222:O240" si="36">M222*N222</f>
        <v>2.0044382137903875E-2</v>
      </c>
      <c r="P222" s="644">
        <f t="shared" ref="P222:P240" si="37">M222*60*1000</f>
        <v>25.107785558961012</v>
      </c>
      <c r="Q222" s="650">
        <f t="shared" ref="Q222:Q240" si="38">P222*N222/1000</f>
        <v>1.2026629282742325</v>
      </c>
    </row>
    <row r="223" spans="1:17">
      <c r="A223" s="1376"/>
      <c r="B223" s="12">
        <v>3</v>
      </c>
      <c r="C223" s="688" t="s">
        <v>627</v>
      </c>
      <c r="D223" s="646">
        <v>76</v>
      </c>
      <c r="E223" s="640" t="s">
        <v>38</v>
      </c>
      <c r="F223" s="602">
        <f t="shared" si="34"/>
        <v>20.200077999999998</v>
      </c>
      <c r="G223" s="731">
        <v>6.5789999999999997</v>
      </c>
      <c r="H223" s="731">
        <v>11.92</v>
      </c>
      <c r="I223" s="731">
        <v>1.7010780000000001</v>
      </c>
      <c r="J223" s="689">
        <v>3987.52</v>
      </c>
      <c r="K223" s="1428">
        <v>1.7010780000000001</v>
      </c>
      <c r="L223" s="689">
        <v>3987.52</v>
      </c>
      <c r="M223" s="516">
        <f t="shared" si="35"/>
        <v>4.2660049353984432E-4</v>
      </c>
      <c r="N223" s="686">
        <v>47.9</v>
      </c>
      <c r="O223" s="649">
        <f t="shared" si="36"/>
        <v>2.0434163640558542E-2</v>
      </c>
      <c r="P223" s="644">
        <f t="shared" si="37"/>
        <v>25.596029612390659</v>
      </c>
      <c r="Q223" s="650">
        <f t="shared" si="38"/>
        <v>1.2260498184335125</v>
      </c>
    </row>
    <row r="224" spans="1:17">
      <c r="A224" s="1376"/>
      <c r="B224" s="12">
        <v>4</v>
      </c>
      <c r="C224" s="688" t="s">
        <v>628</v>
      </c>
      <c r="D224" s="646">
        <v>45</v>
      </c>
      <c r="E224" s="646" t="s">
        <v>38</v>
      </c>
      <c r="F224" s="602">
        <f t="shared" si="34"/>
        <v>13.587128</v>
      </c>
      <c r="G224" s="731">
        <v>3.8773770000000001</v>
      </c>
      <c r="H224" s="731">
        <v>7.2</v>
      </c>
      <c r="I224" s="731">
        <v>2.5097510000000001</v>
      </c>
      <c r="J224" s="689">
        <v>2328.9</v>
      </c>
      <c r="K224" s="1428">
        <v>2.5097510000000001</v>
      </c>
      <c r="L224" s="689">
        <v>2328.9</v>
      </c>
      <c r="M224" s="516">
        <f t="shared" si="35"/>
        <v>1.077655116149255E-3</v>
      </c>
      <c r="N224" s="686">
        <v>47.9</v>
      </c>
      <c r="O224" s="649">
        <f t="shared" si="36"/>
        <v>5.1619680063549313E-2</v>
      </c>
      <c r="P224" s="644">
        <f t="shared" si="37"/>
        <v>64.659306968955306</v>
      </c>
      <c r="Q224" s="650">
        <f t="shared" si="38"/>
        <v>3.0971808038129587</v>
      </c>
    </row>
    <row r="225" spans="1:17">
      <c r="A225" s="1376"/>
      <c r="B225" s="12">
        <v>5</v>
      </c>
      <c r="C225" s="688" t="s">
        <v>455</v>
      </c>
      <c r="D225" s="646">
        <v>100</v>
      </c>
      <c r="E225" s="646" t="s">
        <v>38</v>
      </c>
      <c r="F225" s="602">
        <f t="shared" si="34"/>
        <v>28.317897000000002</v>
      </c>
      <c r="G225" s="731">
        <v>7.3107480000000002</v>
      </c>
      <c r="H225" s="731">
        <v>16</v>
      </c>
      <c r="I225" s="731">
        <v>5.0071490000000001</v>
      </c>
      <c r="J225" s="689">
        <v>4428.2300000000005</v>
      </c>
      <c r="K225" s="1428">
        <v>5.0071490000000001</v>
      </c>
      <c r="L225" s="689">
        <v>4428.2300000000005</v>
      </c>
      <c r="M225" s="516">
        <f t="shared" si="35"/>
        <v>1.1307337243097128E-3</v>
      </c>
      <c r="N225" s="689">
        <v>47.9</v>
      </c>
      <c r="O225" s="649">
        <f t="shared" si="36"/>
        <v>5.4162145394435243E-2</v>
      </c>
      <c r="P225" s="644">
        <f t="shared" si="37"/>
        <v>67.844023458582768</v>
      </c>
      <c r="Q225" s="650">
        <f t="shared" si="38"/>
        <v>3.2497287236661148</v>
      </c>
    </row>
    <row r="226" spans="1:17">
      <c r="A226" s="1376"/>
      <c r="B226" s="12">
        <v>6</v>
      </c>
      <c r="C226" s="688" t="s">
        <v>629</v>
      </c>
      <c r="D226" s="646">
        <v>102</v>
      </c>
      <c r="E226" s="646" t="s">
        <v>38</v>
      </c>
      <c r="F226" s="602">
        <f t="shared" si="34"/>
        <v>29.435683000000001</v>
      </c>
      <c r="G226" s="731">
        <v>7.7128830000000006</v>
      </c>
      <c r="H226" s="731">
        <v>16</v>
      </c>
      <c r="I226" s="731">
        <v>5.7227999999999994</v>
      </c>
      <c r="J226" s="689">
        <v>4426.4800000000005</v>
      </c>
      <c r="K226" s="1428">
        <v>5.7227999999999994</v>
      </c>
      <c r="L226" s="689">
        <v>4426.4800000000005</v>
      </c>
      <c r="M226" s="516">
        <f t="shared" si="35"/>
        <v>1.2928557228316854E-3</v>
      </c>
      <c r="N226" s="686">
        <v>47.9</v>
      </c>
      <c r="O226" s="649">
        <f t="shared" si="36"/>
        <v>6.1927789123637729E-2</v>
      </c>
      <c r="P226" s="644">
        <f t="shared" si="37"/>
        <v>77.571343369901129</v>
      </c>
      <c r="Q226" s="650">
        <f t="shared" si="38"/>
        <v>3.7156673474182638</v>
      </c>
    </row>
    <row r="227" spans="1:17">
      <c r="A227" s="1376"/>
      <c r="B227" s="12">
        <v>7</v>
      </c>
      <c r="C227" s="688" t="s">
        <v>630</v>
      </c>
      <c r="D227" s="646">
        <v>32</v>
      </c>
      <c r="E227" s="646" t="s">
        <v>38</v>
      </c>
      <c r="F227" s="602">
        <f t="shared" si="34"/>
        <v>8.3599569999999996</v>
      </c>
      <c r="G227" s="731">
        <v>1.3518570000000001</v>
      </c>
      <c r="H227" s="731">
        <v>5.12</v>
      </c>
      <c r="I227" s="731">
        <v>1.8881000000000001</v>
      </c>
      <c r="J227" s="689">
        <v>1417.51</v>
      </c>
      <c r="K227" s="1428">
        <v>1.8881000000000001</v>
      </c>
      <c r="L227" s="689">
        <v>1417.51</v>
      </c>
      <c r="M227" s="516">
        <f t="shared" si="35"/>
        <v>1.3319835486169411E-3</v>
      </c>
      <c r="N227" s="686">
        <v>47.9</v>
      </c>
      <c r="O227" s="649">
        <f t="shared" si="36"/>
        <v>6.3802011978751474E-2</v>
      </c>
      <c r="P227" s="644">
        <f t="shared" si="37"/>
        <v>79.91901291701646</v>
      </c>
      <c r="Q227" s="650">
        <f t="shared" si="38"/>
        <v>3.8281207187250885</v>
      </c>
    </row>
    <row r="228" spans="1:17">
      <c r="A228" s="1376"/>
      <c r="B228" s="12">
        <v>8</v>
      </c>
      <c r="C228" s="688" t="s">
        <v>631</v>
      </c>
      <c r="D228" s="646">
        <v>44</v>
      </c>
      <c r="E228" s="646" t="s">
        <v>38</v>
      </c>
      <c r="F228" s="602">
        <f t="shared" si="34"/>
        <v>14.5892</v>
      </c>
      <c r="G228" s="731">
        <v>4.59</v>
      </c>
      <c r="H228" s="731">
        <v>6.8100000000000005</v>
      </c>
      <c r="I228" s="731">
        <v>3.1892</v>
      </c>
      <c r="J228" s="689">
        <v>2373.2600000000002</v>
      </c>
      <c r="K228" s="1428">
        <v>3.1892</v>
      </c>
      <c r="L228" s="689">
        <v>2373.2600000000002</v>
      </c>
      <c r="M228" s="516">
        <f t="shared" si="35"/>
        <v>1.3438055670259472E-3</v>
      </c>
      <c r="N228" s="689">
        <v>47.9</v>
      </c>
      <c r="O228" s="649">
        <f t="shared" si="36"/>
        <v>6.4368286660542867E-2</v>
      </c>
      <c r="P228" s="644">
        <f t="shared" si="37"/>
        <v>80.628334021556839</v>
      </c>
      <c r="Q228" s="650">
        <f t="shared" si="38"/>
        <v>3.8620971996325726</v>
      </c>
    </row>
    <row r="229" spans="1:17">
      <c r="A229" s="1376"/>
      <c r="B229" s="12">
        <v>9</v>
      </c>
      <c r="C229" s="688" t="s">
        <v>632</v>
      </c>
      <c r="D229" s="646">
        <v>28</v>
      </c>
      <c r="E229" s="646" t="s">
        <v>38</v>
      </c>
      <c r="F229" s="602">
        <f t="shared" si="34"/>
        <v>8.3088530000000009</v>
      </c>
      <c r="G229" s="731">
        <v>2.1309330000000002</v>
      </c>
      <c r="H229" s="731">
        <v>4.08</v>
      </c>
      <c r="I229" s="731">
        <v>2.0979200000000002</v>
      </c>
      <c r="J229" s="689">
        <v>1539.28</v>
      </c>
      <c r="K229" s="1428">
        <v>2.0979200000000002</v>
      </c>
      <c r="L229" s="689">
        <v>1539.28</v>
      </c>
      <c r="M229" s="516">
        <f t="shared" si="35"/>
        <v>1.362922925003898E-3</v>
      </c>
      <c r="N229" s="686">
        <v>47.9</v>
      </c>
      <c r="O229" s="649">
        <f t="shared" si="36"/>
        <v>6.5284008107686711E-2</v>
      </c>
      <c r="P229" s="644">
        <f t="shared" si="37"/>
        <v>81.775375500233878</v>
      </c>
      <c r="Q229" s="650">
        <f t="shared" si="38"/>
        <v>3.917040486461203</v>
      </c>
    </row>
    <row r="230" spans="1:17" ht="12" thickBot="1">
      <c r="A230" s="1377"/>
      <c r="B230" s="32">
        <v>10</v>
      </c>
      <c r="C230" s="706" t="s">
        <v>633</v>
      </c>
      <c r="D230" s="733">
        <v>55</v>
      </c>
      <c r="E230" s="733" t="s">
        <v>38</v>
      </c>
      <c r="F230" s="602">
        <f t="shared" si="34"/>
        <v>14.903001</v>
      </c>
      <c r="G230" s="786">
        <v>2.8560000000000003</v>
      </c>
      <c r="H230" s="786">
        <v>8.56</v>
      </c>
      <c r="I230" s="786">
        <v>3.4870010000000002</v>
      </c>
      <c r="J230" s="727">
        <v>2537.7200000000003</v>
      </c>
      <c r="K230" s="1483">
        <v>3.4870010000000002</v>
      </c>
      <c r="L230" s="727">
        <v>2537.7200000000003</v>
      </c>
      <c r="M230" s="726">
        <f t="shared" si="35"/>
        <v>1.3740684551487162E-3</v>
      </c>
      <c r="N230" s="727">
        <v>47.9</v>
      </c>
      <c r="O230" s="734">
        <f t="shared" si="36"/>
        <v>6.5817879001623503E-2</v>
      </c>
      <c r="P230" s="735">
        <f t="shared" si="37"/>
        <v>82.444107308922966</v>
      </c>
      <c r="Q230" s="736">
        <f t="shared" si="38"/>
        <v>3.9490727400974102</v>
      </c>
    </row>
    <row r="231" spans="1:17">
      <c r="A231" s="1331" t="s">
        <v>310</v>
      </c>
      <c r="B231" s="181">
        <v>1</v>
      </c>
      <c r="C231" s="659" t="s">
        <v>634</v>
      </c>
      <c r="D231" s="652">
        <v>53</v>
      </c>
      <c r="E231" s="858" t="s">
        <v>38</v>
      </c>
      <c r="F231" s="654">
        <f>G231+H231+I231</f>
        <v>17.284300000000002</v>
      </c>
      <c r="G231" s="737">
        <v>2.9580000000000002</v>
      </c>
      <c r="H231" s="737">
        <v>8.24</v>
      </c>
      <c r="I231" s="738">
        <v>6.0863000000000005</v>
      </c>
      <c r="J231" s="739">
        <v>2517.62</v>
      </c>
      <c r="K231" s="1430">
        <v>6.0863000000000005</v>
      </c>
      <c r="L231" s="739">
        <v>2517.62</v>
      </c>
      <c r="M231" s="656">
        <f>K231/L231</f>
        <v>2.4174815897554042E-3</v>
      </c>
      <c r="N231" s="741">
        <v>47.9</v>
      </c>
      <c r="O231" s="657">
        <f t="shared" si="36"/>
        <v>0.11579736814928386</v>
      </c>
      <c r="P231" s="657">
        <f t="shared" si="37"/>
        <v>145.04889538532424</v>
      </c>
      <c r="Q231" s="658">
        <f t="shared" si="38"/>
        <v>6.9478420889570307</v>
      </c>
    </row>
    <row r="232" spans="1:17">
      <c r="A232" s="1332"/>
      <c r="B232" s="178">
        <v>2</v>
      </c>
      <c r="C232" s="659" t="s">
        <v>635</v>
      </c>
      <c r="D232" s="652">
        <v>45</v>
      </c>
      <c r="E232" s="652" t="s">
        <v>38</v>
      </c>
      <c r="F232" s="653">
        <f t="shared" ref="F232:F240" si="39">G232+H232+I232</f>
        <v>17.5</v>
      </c>
      <c r="G232" s="738">
        <v>4.5088080000000001</v>
      </c>
      <c r="H232" s="738">
        <v>7.2</v>
      </c>
      <c r="I232" s="738">
        <v>5.7911919999999997</v>
      </c>
      <c r="J232" s="742">
        <v>2335.09</v>
      </c>
      <c r="K232" s="1484">
        <v>5.7911919999999997</v>
      </c>
      <c r="L232" s="742">
        <v>2335.09</v>
      </c>
      <c r="M232" s="656">
        <f>K232/L232</f>
        <v>2.4800722884342785E-3</v>
      </c>
      <c r="N232" s="741">
        <v>47.9</v>
      </c>
      <c r="O232" s="657">
        <f t="shared" si="36"/>
        <v>0.11879546261600193</v>
      </c>
      <c r="P232" s="657">
        <f t="shared" si="37"/>
        <v>148.80433730605671</v>
      </c>
      <c r="Q232" s="658">
        <f t="shared" si="38"/>
        <v>7.1277277569601161</v>
      </c>
    </row>
    <row r="233" spans="1:17">
      <c r="A233" s="1332"/>
      <c r="B233" s="178">
        <v>3</v>
      </c>
      <c r="C233" s="744" t="s">
        <v>636</v>
      </c>
      <c r="D233" s="652">
        <v>75</v>
      </c>
      <c r="E233" s="652" t="s">
        <v>38</v>
      </c>
      <c r="F233" s="746">
        <f t="shared" si="39"/>
        <v>27.776003000000003</v>
      </c>
      <c r="G233" s="738">
        <v>5.508</v>
      </c>
      <c r="H233" s="738">
        <v>12</v>
      </c>
      <c r="I233" s="738">
        <v>10.268003000000002</v>
      </c>
      <c r="J233" s="742">
        <v>4068.38</v>
      </c>
      <c r="K233" s="1484">
        <v>10.268003000000002</v>
      </c>
      <c r="L233" s="742">
        <v>4068.38</v>
      </c>
      <c r="M233" s="661">
        <f t="shared" ref="M233:M240" si="40">K233/L233</f>
        <v>2.523855441232137E-3</v>
      </c>
      <c r="N233" s="742">
        <v>47.9</v>
      </c>
      <c r="O233" s="657">
        <f t="shared" si="36"/>
        <v>0.12089267563501936</v>
      </c>
      <c r="P233" s="657">
        <f t="shared" si="37"/>
        <v>151.43132647392821</v>
      </c>
      <c r="Q233" s="662">
        <f t="shared" si="38"/>
        <v>7.2535605381011612</v>
      </c>
    </row>
    <row r="234" spans="1:17">
      <c r="A234" s="1332"/>
      <c r="B234" s="178">
        <v>4</v>
      </c>
      <c r="C234" s="744" t="s">
        <v>637</v>
      </c>
      <c r="D234" s="652">
        <v>20</v>
      </c>
      <c r="E234" s="652" t="s">
        <v>38</v>
      </c>
      <c r="F234" s="653">
        <f t="shared" si="39"/>
        <v>7.1600999999999999</v>
      </c>
      <c r="G234" s="738">
        <v>1.53</v>
      </c>
      <c r="H234" s="738">
        <v>3.2</v>
      </c>
      <c r="I234" s="738">
        <v>2.4300999999999999</v>
      </c>
      <c r="J234" s="742">
        <v>952.58</v>
      </c>
      <c r="K234" s="1484">
        <v>2.4300999999999999</v>
      </c>
      <c r="L234" s="742">
        <v>952.58</v>
      </c>
      <c r="M234" s="661">
        <f t="shared" si="40"/>
        <v>2.5510718259883682E-3</v>
      </c>
      <c r="N234" s="742">
        <v>47.9</v>
      </c>
      <c r="O234" s="745">
        <f t="shared" si="36"/>
        <v>0.12219634046484283</v>
      </c>
      <c r="P234" s="657">
        <f t="shared" si="37"/>
        <v>153.06430955930207</v>
      </c>
      <c r="Q234" s="662">
        <f t="shared" si="38"/>
        <v>7.3317804278905685</v>
      </c>
    </row>
    <row r="235" spans="1:17">
      <c r="A235" s="1332"/>
      <c r="B235" s="178">
        <v>5</v>
      </c>
      <c r="C235" s="744" t="s">
        <v>638</v>
      </c>
      <c r="D235" s="652">
        <v>50</v>
      </c>
      <c r="E235" s="652" t="s">
        <v>38</v>
      </c>
      <c r="F235" s="746">
        <f t="shared" si="39"/>
        <v>14.743007</v>
      </c>
      <c r="G235" s="738">
        <v>1.9890000000000001</v>
      </c>
      <c r="H235" s="738">
        <v>8</v>
      </c>
      <c r="I235" s="738">
        <v>4.7540069999999996</v>
      </c>
      <c r="J235" s="742">
        <v>1843.92</v>
      </c>
      <c r="K235" s="1484">
        <v>4.7540069999999996</v>
      </c>
      <c r="L235" s="742">
        <v>1843.92</v>
      </c>
      <c r="M235" s="661">
        <f t="shared" si="40"/>
        <v>2.5782067551737599E-3</v>
      </c>
      <c r="N235" s="742">
        <v>47.9</v>
      </c>
      <c r="O235" s="745">
        <f t="shared" si="36"/>
        <v>0.12349610357282309</v>
      </c>
      <c r="P235" s="657">
        <f t="shared" si="37"/>
        <v>154.69240531042561</v>
      </c>
      <c r="Q235" s="662">
        <f t="shared" si="38"/>
        <v>7.4097662143693865</v>
      </c>
    </row>
    <row r="236" spans="1:17">
      <c r="A236" s="1332"/>
      <c r="B236" s="178">
        <v>6</v>
      </c>
      <c r="C236" s="744" t="s">
        <v>639</v>
      </c>
      <c r="D236" s="652">
        <v>45</v>
      </c>
      <c r="E236" s="652" t="s">
        <v>38</v>
      </c>
      <c r="F236" s="653">
        <f t="shared" si="39"/>
        <v>17.189999</v>
      </c>
      <c r="G236" s="738">
        <v>3.5700000000000003</v>
      </c>
      <c r="H236" s="738">
        <v>7.2</v>
      </c>
      <c r="I236" s="738">
        <v>6.4199990000000007</v>
      </c>
      <c r="J236" s="742">
        <v>2320.35</v>
      </c>
      <c r="K236" s="1484">
        <v>6.4199990000000007</v>
      </c>
      <c r="L236" s="742">
        <v>2320.35</v>
      </c>
      <c r="M236" s="661">
        <f t="shared" si="40"/>
        <v>2.7668235395522231E-3</v>
      </c>
      <c r="N236" s="742">
        <v>47.9</v>
      </c>
      <c r="O236" s="745">
        <f t="shared" si="36"/>
        <v>0.13253084754455149</v>
      </c>
      <c r="P236" s="657">
        <f t="shared" si="37"/>
        <v>166.00941237313339</v>
      </c>
      <c r="Q236" s="662">
        <f t="shared" si="38"/>
        <v>7.9518508526730889</v>
      </c>
    </row>
    <row r="237" spans="1:17">
      <c r="A237" s="1332"/>
      <c r="B237" s="178">
        <v>7</v>
      </c>
      <c r="C237" s="744" t="s">
        <v>640</v>
      </c>
      <c r="D237" s="652">
        <v>22</v>
      </c>
      <c r="E237" s="652" t="s">
        <v>38</v>
      </c>
      <c r="F237" s="653">
        <f t="shared" si="39"/>
        <v>8.7959990000000001</v>
      </c>
      <c r="G237" s="738">
        <v>1.887</v>
      </c>
      <c r="H237" s="738">
        <v>3.37</v>
      </c>
      <c r="I237" s="738">
        <v>3.538999</v>
      </c>
      <c r="J237" s="742">
        <v>1266.54</v>
      </c>
      <c r="K237" s="1484">
        <v>3.538999</v>
      </c>
      <c r="L237" s="742">
        <v>1266.54</v>
      </c>
      <c r="M237" s="661">
        <f t="shared" si="40"/>
        <v>2.7942260015475233E-3</v>
      </c>
      <c r="N237" s="742">
        <v>47.9</v>
      </c>
      <c r="O237" s="745">
        <f t="shared" si="36"/>
        <v>0.13384342547412637</v>
      </c>
      <c r="P237" s="657">
        <f t="shared" si="37"/>
        <v>167.65356009285139</v>
      </c>
      <c r="Q237" s="662">
        <f t="shared" si="38"/>
        <v>8.0306055284475821</v>
      </c>
    </row>
    <row r="238" spans="1:17">
      <c r="A238" s="1332"/>
      <c r="B238" s="178">
        <v>8</v>
      </c>
      <c r="C238" s="744" t="s">
        <v>641</v>
      </c>
      <c r="D238" s="652">
        <v>60</v>
      </c>
      <c r="E238" s="652" t="s">
        <v>38</v>
      </c>
      <c r="F238" s="653">
        <f t="shared" si="39"/>
        <v>20.898985</v>
      </c>
      <c r="G238" s="738">
        <v>3.495285</v>
      </c>
      <c r="H238" s="738">
        <v>9.6</v>
      </c>
      <c r="I238" s="738">
        <v>7.8037000000000001</v>
      </c>
      <c r="J238" s="742">
        <v>2726.17</v>
      </c>
      <c r="K238" s="1484">
        <v>7.8037000000000001</v>
      </c>
      <c r="L238" s="742">
        <v>2726.17</v>
      </c>
      <c r="M238" s="661">
        <f t="shared" si="40"/>
        <v>2.8625140765249414E-3</v>
      </c>
      <c r="N238" s="742">
        <v>47.9</v>
      </c>
      <c r="O238" s="745">
        <f t="shared" si="36"/>
        <v>0.13711442426554468</v>
      </c>
      <c r="P238" s="657">
        <f t="shared" si="37"/>
        <v>171.75084459149647</v>
      </c>
      <c r="Q238" s="662">
        <f t="shared" si="38"/>
        <v>8.2268654559326801</v>
      </c>
    </row>
    <row r="239" spans="1:17">
      <c r="A239" s="1332"/>
      <c r="B239" s="178">
        <v>9</v>
      </c>
      <c r="C239" s="744" t="s">
        <v>642</v>
      </c>
      <c r="D239" s="652">
        <v>30</v>
      </c>
      <c r="E239" s="652" t="s">
        <v>38</v>
      </c>
      <c r="F239" s="746">
        <f t="shared" si="39"/>
        <v>15.374001</v>
      </c>
      <c r="G239" s="738">
        <v>6.1710000000000003</v>
      </c>
      <c r="H239" s="738">
        <v>4.8</v>
      </c>
      <c r="I239" s="738">
        <v>4.4030009999999997</v>
      </c>
      <c r="J239" s="742">
        <v>1506.6000000000001</v>
      </c>
      <c r="K239" s="1484">
        <v>4.4030009999999997</v>
      </c>
      <c r="L239" s="742">
        <v>1506.6000000000001</v>
      </c>
      <c r="M239" s="661">
        <f t="shared" si="40"/>
        <v>2.9224751095181197E-3</v>
      </c>
      <c r="N239" s="742">
        <v>47.9</v>
      </c>
      <c r="O239" s="745">
        <f t="shared" si="36"/>
        <v>0.13998655774591792</v>
      </c>
      <c r="P239" s="657">
        <f t="shared" si="37"/>
        <v>175.3485065710872</v>
      </c>
      <c r="Q239" s="662">
        <f t="shared" si="38"/>
        <v>8.3991934647550774</v>
      </c>
    </row>
    <row r="240" spans="1:17" ht="13.5" customHeight="1" thickBot="1">
      <c r="A240" s="1333"/>
      <c r="B240" s="182">
        <v>10</v>
      </c>
      <c r="C240" s="747" t="s">
        <v>643</v>
      </c>
      <c r="D240" s="748">
        <v>119</v>
      </c>
      <c r="E240" s="748" t="s">
        <v>38</v>
      </c>
      <c r="F240" s="746">
        <f t="shared" si="39"/>
        <v>46.275001000000003</v>
      </c>
      <c r="G240" s="1485">
        <v>8.2034520000000004</v>
      </c>
      <c r="H240" s="1485">
        <v>18.96</v>
      </c>
      <c r="I240" s="1485">
        <v>19.111549</v>
      </c>
      <c r="J240" s="749">
        <v>5881.32</v>
      </c>
      <c r="K240" s="1486">
        <v>19.111549</v>
      </c>
      <c r="L240" s="749">
        <v>5881.32</v>
      </c>
      <c r="M240" s="751">
        <f t="shared" si="40"/>
        <v>3.2495339481612975E-3</v>
      </c>
      <c r="N240" s="749">
        <v>47.9</v>
      </c>
      <c r="O240" s="752">
        <f t="shared" si="36"/>
        <v>0.15565267611692615</v>
      </c>
      <c r="P240" s="752">
        <f t="shared" si="37"/>
        <v>194.97203688967784</v>
      </c>
      <c r="Q240" s="753">
        <f t="shared" si="38"/>
        <v>9.3391605670155684</v>
      </c>
    </row>
    <row r="241" spans="1:17">
      <c r="A241" s="1278" t="s">
        <v>304</v>
      </c>
      <c r="B241" s="73">
        <v>1</v>
      </c>
      <c r="C241" s="707" t="s">
        <v>456</v>
      </c>
      <c r="D241" s="754">
        <v>13</v>
      </c>
      <c r="E241" s="754" t="s">
        <v>38</v>
      </c>
      <c r="F241" s="520">
        <f>G241+H241+I241</f>
        <v>24.238</v>
      </c>
      <c r="G241" s="755">
        <v>5.0999999999999997E-2</v>
      </c>
      <c r="H241" s="755">
        <v>0.12</v>
      </c>
      <c r="I241" s="755">
        <v>24.067</v>
      </c>
      <c r="J241" s="708">
        <v>2599.5700000000002</v>
      </c>
      <c r="K241" s="1433">
        <v>24.067</v>
      </c>
      <c r="L241" s="710">
        <v>2599.5700000000002</v>
      </c>
      <c r="M241" s="665">
        <f>K241/L241</f>
        <v>9.2580696038190927E-3</v>
      </c>
      <c r="N241" s="710">
        <v>47.9</v>
      </c>
      <c r="O241" s="666">
        <f>M241*N241</f>
        <v>0.44346153402293453</v>
      </c>
      <c r="P241" s="666">
        <f>M241*60*1000</f>
        <v>555.48417622914553</v>
      </c>
      <c r="Q241" s="667">
        <f>P241*N241/1000</f>
        <v>26.607692041376072</v>
      </c>
    </row>
    <row r="242" spans="1:17">
      <c r="A242" s="1279"/>
      <c r="B242" s="74">
        <v>2</v>
      </c>
      <c r="C242" s="709" t="s">
        <v>644</v>
      </c>
      <c r="D242" s="757">
        <v>30</v>
      </c>
      <c r="E242" s="757" t="s">
        <v>38</v>
      </c>
      <c r="F242" s="524">
        <f t="shared" ref="F242:F250" si="41">G242+H242+I242</f>
        <v>25.856998000000004</v>
      </c>
      <c r="G242" s="758">
        <v>3.3149999999999999</v>
      </c>
      <c r="H242" s="758">
        <v>4.8</v>
      </c>
      <c r="I242" s="758">
        <v>17.741998000000002</v>
      </c>
      <c r="J242" s="721">
        <v>1906.41</v>
      </c>
      <c r="K242" s="1434">
        <v>17.741998000000002</v>
      </c>
      <c r="L242" s="721">
        <v>1906.41</v>
      </c>
      <c r="M242" s="523">
        <f t="shared" ref="M242:M250" si="42">K242/L242</f>
        <v>9.3064965039000008E-3</v>
      </c>
      <c r="N242" s="721">
        <v>47.9</v>
      </c>
      <c r="O242" s="525">
        <f t="shared" ref="O242:O250" si="43">M242*N242</f>
        <v>0.44578118253681004</v>
      </c>
      <c r="P242" s="666">
        <f t="shared" ref="P242:P250" si="44">M242*60*1000</f>
        <v>558.38979023400009</v>
      </c>
      <c r="Q242" s="526">
        <f t="shared" ref="Q242:Q250" si="45">P242*N242/1000</f>
        <v>26.746870952208603</v>
      </c>
    </row>
    <row r="243" spans="1:17">
      <c r="A243" s="1279"/>
      <c r="B243" s="74">
        <v>3</v>
      </c>
      <c r="C243" s="709" t="s">
        <v>645</v>
      </c>
      <c r="D243" s="757">
        <v>45</v>
      </c>
      <c r="E243" s="757" t="s">
        <v>38</v>
      </c>
      <c r="F243" s="524">
        <f t="shared" si="41"/>
        <v>31.980003</v>
      </c>
      <c r="G243" s="758">
        <v>3.0089999999999999</v>
      </c>
      <c r="H243" s="758">
        <v>7.2</v>
      </c>
      <c r="I243" s="758">
        <v>21.771003</v>
      </c>
      <c r="J243" s="721">
        <v>2332.9700000000003</v>
      </c>
      <c r="K243" s="1434">
        <v>21.771003</v>
      </c>
      <c r="L243" s="721">
        <v>2332.9700000000003</v>
      </c>
      <c r="M243" s="523">
        <f t="shared" si="42"/>
        <v>9.3318829646330641E-3</v>
      </c>
      <c r="N243" s="710">
        <v>47.9</v>
      </c>
      <c r="O243" s="525">
        <f t="shared" si="43"/>
        <v>0.44699719400592375</v>
      </c>
      <c r="P243" s="666">
        <f t="shared" si="44"/>
        <v>559.91297787798385</v>
      </c>
      <c r="Q243" s="526">
        <f t="shared" si="45"/>
        <v>26.819831640355428</v>
      </c>
    </row>
    <row r="244" spans="1:17">
      <c r="A244" s="1279"/>
      <c r="B244" s="74">
        <v>4</v>
      </c>
      <c r="C244" s="709" t="s">
        <v>341</v>
      </c>
      <c r="D244" s="757">
        <v>10</v>
      </c>
      <c r="E244" s="757" t="s">
        <v>38</v>
      </c>
      <c r="F244" s="524">
        <f t="shared" si="41"/>
        <v>6.8100010000000006</v>
      </c>
      <c r="G244" s="758">
        <v>0.153</v>
      </c>
      <c r="H244" s="758">
        <v>1.1300000000000001</v>
      </c>
      <c r="I244" s="758">
        <v>5.5270010000000003</v>
      </c>
      <c r="J244" s="721">
        <v>584.33000000000004</v>
      </c>
      <c r="K244" s="1434">
        <v>5.5270010000000003</v>
      </c>
      <c r="L244" s="721">
        <v>584.33000000000004</v>
      </c>
      <c r="M244" s="523">
        <f t="shared" si="42"/>
        <v>9.4586979959954132E-3</v>
      </c>
      <c r="N244" s="721">
        <v>47.9</v>
      </c>
      <c r="O244" s="525">
        <f t="shared" si="43"/>
        <v>0.45307163400818029</v>
      </c>
      <c r="P244" s="666">
        <f t="shared" si="44"/>
        <v>567.52187975972481</v>
      </c>
      <c r="Q244" s="526">
        <f t="shared" si="45"/>
        <v>27.18429804049082</v>
      </c>
    </row>
    <row r="245" spans="1:17">
      <c r="A245" s="1279"/>
      <c r="B245" s="74">
        <v>5</v>
      </c>
      <c r="C245" s="709" t="s">
        <v>338</v>
      </c>
      <c r="D245" s="757">
        <v>27</v>
      </c>
      <c r="E245" s="757" t="s">
        <v>38</v>
      </c>
      <c r="F245" s="524">
        <f t="shared" si="41"/>
        <v>13.2</v>
      </c>
      <c r="G245" s="758">
        <v>0</v>
      </c>
      <c r="H245" s="758">
        <v>0.27</v>
      </c>
      <c r="I245" s="758">
        <v>12.93</v>
      </c>
      <c r="J245" s="721">
        <v>1364.56</v>
      </c>
      <c r="K245" s="1434">
        <v>12.93</v>
      </c>
      <c r="L245" s="721">
        <v>1364.56</v>
      </c>
      <c r="M245" s="523">
        <f t="shared" si="42"/>
        <v>9.4755818725449966E-3</v>
      </c>
      <c r="N245" s="710">
        <v>47.9</v>
      </c>
      <c r="O245" s="525">
        <f t="shared" si="43"/>
        <v>0.4538803716949053</v>
      </c>
      <c r="P245" s="666">
        <f t="shared" si="44"/>
        <v>568.53491235269985</v>
      </c>
      <c r="Q245" s="526">
        <f t="shared" si="45"/>
        <v>27.232822301694323</v>
      </c>
    </row>
    <row r="246" spans="1:17">
      <c r="A246" s="1279"/>
      <c r="B246" s="74">
        <v>6</v>
      </c>
      <c r="C246" s="709" t="s">
        <v>646</v>
      </c>
      <c r="D246" s="757">
        <v>45</v>
      </c>
      <c r="E246" s="757" t="s">
        <v>38</v>
      </c>
      <c r="F246" s="664">
        <f t="shared" si="41"/>
        <v>39.356000000000002</v>
      </c>
      <c r="G246" s="758">
        <v>4.8959999999999999</v>
      </c>
      <c r="H246" s="758">
        <v>7.2</v>
      </c>
      <c r="I246" s="758">
        <v>27.26</v>
      </c>
      <c r="J246" s="721">
        <v>2869.6</v>
      </c>
      <c r="K246" s="1434">
        <v>27.26</v>
      </c>
      <c r="L246" s="721">
        <v>2869.6</v>
      </c>
      <c r="M246" s="523">
        <f t="shared" si="42"/>
        <v>9.4995818232506274E-3</v>
      </c>
      <c r="N246" s="721">
        <v>47.9</v>
      </c>
      <c r="O246" s="525">
        <f t="shared" si="43"/>
        <v>0.45502996933370504</v>
      </c>
      <c r="P246" s="666">
        <f t="shared" si="44"/>
        <v>569.97490939503768</v>
      </c>
      <c r="Q246" s="526">
        <f t="shared" si="45"/>
        <v>27.301798160022305</v>
      </c>
    </row>
    <row r="247" spans="1:17">
      <c r="A247" s="1279"/>
      <c r="B247" s="74">
        <v>7</v>
      </c>
      <c r="C247" s="709" t="s">
        <v>372</v>
      </c>
      <c r="D247" s="757">
        <v>54</v>
      </c>
      <c r="E247" s="757" t="s">
        <v>38</v>
      </c>
      <c r="F247" s="524">
        <f t="shared" si="41"/>
        <v>35.759999000000001</v>
      </c>
      <c r="G247" s="758">
        <v>3.6644520000000003</v>
      </c>
      <c r="H247" s="758">
        <v>8.4</v>
      </c>
      <c r="I247" s="758">
        <v>23.695547000000001</v>
      </c>
      <c r="J247" s="721">
        <v>2392.67</v>
      </c>
      <c r="K247" s="1434">
        <v>23.695547000000001</v>
      </c>
      <c r="L247" s="721">
        <v>2392.67</v>
      </c>
      <c r="M247" s="523">
        <f t="shared" si="42"/>
        <v>9.9033911905946088E-3</v>
      </c>
      <c r="N247" s="710">
        <v>47.9</v>
      </c>
      <c r="O247" s="525">
        <f t="shared" si="43"/>
        <v>0.47437243802948176</v>
      </c>
      <c r="P247" s="666">
        <f t="shared" si="44"/>
        <v>594.20347143567653</v>
      </c>
      <c r="Q247" s="526">
        <f t="shared" si="45"/>
        <v>28.462346281768905</v>
      </c>
    </row>
    <row r="248" spans="1:17">
      <c r="A248" s="1279"/>
      <c r="B248" s="74">
        <v>8</v>
      </c>
      <c r="C248" s="709" t="s">
        <v>340</v>
      </c>
      <c r="D248" s="757">
        <v>28</v>
      </c>
      <c r="E248" s="757" t="s">
        <v>38</v>
      </c>
      <c r="F248" s="524">
        <f t="shared" si="41"/>
        <v>13.4</v>
      </c>
      <c r="G248" s="758">
        <v>0.19645199999999999</v>
      </c>
      <c r="H248" s="758">
        <v>0.28000000000000003</v>
      </c>
      <c r="I248" s="758">
        <v>12.923548</v>
      </c>
      <c r="J248" s="721">
        <v>1295.3600000000001</v>
      </c>
      <c r="K248" s="1434">
        <v>12.923548</v>
      </c>
      <c r="L248" s="721">
        <v>1295.3600000000001</v>
      </c>
      <c r="M248" s="523">
        <f t="shared" si="42"/>
        <v>9.9768002717391304E-3</v>
      </c>
      <c r="N248" s="721">
        <v>47.9</v>
      </c>
      <c r="O248" s="525">
        <f t="shared" si="43"/>
        <v>0.47788873301630436</v>
      </c>
      <c r="P248" s="666">
        <f t="shared" si="44"/>
        <v>598.60801630434776</v>
      </c>
      <c r="Q248" s="526">
        <f t="shared" si="45"/>
        <v>28.673323980978257</v>
      </c>
    </row>
    <row r="249" spans="1:17">
      <c r="A249" s="1279"/>
      <c r="B249" s="74">
        <v>9</v>
      </c>
      <c r="C249" s="709" t="s">
        <v>647</v>
      </c>
      <c r="D249" s="757">
        <v>55</v>
      </c>
      <c r="E249" s="757" t="s">
        <v>38</v>
      </c>
      <c r="F249" s="664">
        <f t="shared" si="41"/>
        <v>39.340001000000001</v>
      </c>
      <c r="G249" s="758">
        <v>4.6920000000000002</v>
      </c>
      <c r="H249" s="758">
        <v>8.8000000000000007</v>
      </c>
      <c r="I249" s="758">
        <v>25.848001</v>
      </c>
      <c r="J249" s="721">
        <v>2545.31</v>
      </c>
      <c r="K249" s="1434">
        <v>25.848001</v>
      </c>
      <c r="L249" s="721">
        <v>2545.31</v>
      </c>
      <c r="M249" s="523">
        <f t="shared" si="42"/>
        <v>1.0155148488789185E-2</v>
      </c>
      <c r="N249" s="710">
        <v>47.9</v>
      </c>
      <c r="O249" s="525">
        <f t="shared" si="43"/>
        <v>0.486431612613002</v>
      </c>
      <c r="P249" s="666">
        <f t="shared" si="44"/>
        <v>609.3089093273511</v>
      </c>
      <c r="Q249" s="526">
        <f t="shared" si="45"/>
        <v>29.185896756780117</v>
      </c>
    </row>
    <row r="250" spans="1:17" ht="12" thickBot="1">
      <c r="A250" s="1279"/>
      <c r="B250" s="74">
        <v>10</v>
      </c>
      <c r="C250" s="711" t="s">
        <v>648</v>
      </c>
      <c r="D250" s="760">
        <v>103</v>
      </c>
      <c r="E250" s="760" t="s">
        <v>38</v>
      </c>
      <c r="F250" s="664">
        <f t="shared" si="41"/>
        <v>41.179995000000005</v>
      </c>
      <c r="G250" s="761">
        <v>4.6065750000000003</v>
      </c>
      <c r="H250" s="761">
        <v>0.93500000000000005</v>
      </c>
      <c r="I250" s="761">
        <v>35.638420000000004</v>
      </c>
      <c r="J250" s="729">
        <v>3493.73</v>
      </c>
      <c r="K250" s="1487">
        <v>35.638420000000004</v>
      </c>
      <c r="L250" s="729">
        <v>3493.73</v>
      </c>
      <c r="M250" s="728">
        <f t="shared" si="42"/>
        <v>1.0200679502995367E-2</v>
      </c>
      <c r="N250" s="729">
        <v>47.9</v>
      </c>
      <c r="O250" s="712">
        <f t="shared" si="43"/>
        <v>0.48861254819347805</v>
      </c>
      <c r="P250" s="712">
        <f t="shared" si="44"/>
        <v>612.04077017972202</v>
      </c>
      <c r="Q250" s="713">
        <f t="shared" si="45"/>
        <v>29.316752891608687</v>
      </c>
    </row>
    <row r="251" spans="1:17">
      <c r="A251" s="1262" t="s">
        <v>308</v>
      </c>
      <c r="B251" s="39">
        <v>1</v>
      </c>
      <c r="C251" s="669" t="s">
        <v>649</v>
      </c>
      <c r="D251" s="670">
        <v>30</v>
      </c>
      <c r="E251" s="670" t="s">
        <v>38</v>
      </c>
      <c r="F251" s="610">
        <f>G251+H251+I251</f>
        <v>22.910003</v>
      </c>
      <c r="G251" s="763">
        <v>2.6010000000000004</v>
      </c>
      <c r="H251" s="763">
        <v>4.8</v>
      </c>
      <c r="I251" s="763">
        <v>15.509003</v>
      </c>
      <c r="J251" s="716">
        <v>1514.95</v>
      </c>
      <c r="K251" s="1435">
        <v>15.509003</v>
      </c>
      <c r="L251" s="643">
        <v>1514.95</v>
      </c>
      <c r="M251" s="673">
        <f>K251/L251</f>
        <v>1.0237303541371002E-2</v>
      </c>
      <c r="N251" s="643">
        <v>47.9</v>
      </c>
      <c r="O251" s="674">
        <f>M251*N251</f>
        <v>0.49036683963167094</v>
      </c>
      <c r="P251" s="674">
        <f>M251*60*1000</f>
        <v>614.23821248226011</v>
      </c>
      <c r="Q251" s="675">
        <f>P251*N251/1000</f>
        <v>29.422010377900261</v>
      </c>
    </row>
    <row r="252" spans="1:17">
      <c r="A252" s="1264"/>
      <c r="B252" s="19">
        <v>2</v>
      </c>
      <c r="C252" s="717" t="s">
        <v>339</v>
      </c>
      <c r="D252" s="765">
        <v>23</v>
      </c>
      <c r="E252" s="765" t="s">
        <v>38</v>
      </c>
      <c r="F252" s="528">
        <f t="shared" ref="F252:F260" si="46">G252+H252+I252</f>
        <v>12.499999000000001</v>
      </c>
      <c r="G252" s="766">
        <v>0</v>
      </c>
      <c r="H252" s="766">
        <v>0.23</v>
      </c>
      <c r="I252" s="766">
        <v>12.269999</v>
      </c>
      <c r="J252" s="722">
        <v>1196.19</v>
      </c>
      <c r="K252" s="1436">
        <v>12.269999</v>
      </c>
      <c r="L252" s="722">
        <v>1196.19</v>
      </c>
      <c r="M252" s="527">
        <f t="shared" ref="M252:M260" si="47">K252/L252</f>
        <v>1.0257566941706585E-2</v>
      </c>
      <c r="N252" s="722">
        <v>47.9</v>
      </c>
      <c r="O252" s="529">
        <f t="shared" ref="O252:O260" si="48">M252*N252</f>
        <v>0.49133745650774541</v>
      </c>
      <c r="P252" s="674">
        <f t="shared" ref="P252:P260" si="49">M252*60*1000</f>
        <v>615.45401650239501</v>
      </c>
      <c r="Q252" s="530">
        <f t="shared" ref="Q252:Q260" si="50">P252*N252/1000</f>
        <v>29.480247390464719</v>
      </c>
    </row>
    <row r="253" spans="1:17">
      <c r="A253" s="1264"/>
      <c r="B253" s="19">
        <v>3</v>
      </c>
      <c r="C253" s="717" t="s">
        <v>650</v>
      </c>
      <c r="D253" s="765">
        <v>45</v>
      </c>
      <c r="E253" s="765" t="s">
        <v>38</v>
      </c>
      <c r="F253" s="672">
        <f t="shared" si="46"/>
        <v>34.367997000000003</v>
      </c>
      <c r="G253" s="766">
        <v>2.9580000000000002</v>
      </c>
      <c r="H253" s="766">
        <v>7.2</v>
      </c>
      <c r="I253" s="766">
        <v>24.209996999999998</v>
      </c>
      <c r="J253" s="722">
        <v>2326.0500000000002</v>
      </c>
      <c r="K253" s="1436">
        <v>24.209996999999998</v>
      </c>
      <c r="L253" s="722">
        <v>2326.0500000000002</v>
      </c>
      <c r="M253" s="527">
        <f t="shared" si="47"/>
        <v>1.040820145740633E-2</v>
      </c>
      <c r="N253" s="643">
        <v>47.9</v>
      </c>
      <c r="O253" s="529">
        <f t="shared" si="48"/>
        <v>0.49855284980976322</v>
      </c>
      <c r="P253" s="674">
        <f t="shared" si="49"/>
        <v>624.49208744437976</v>
      </c>
      <c r="Q253" s="530">
        <f t="shared" si="50"/>
        <v>29.91317098858579</v>
      </c>
    </row>
    <row r="254" spans="1:17">
      <c r="A254" s="1264"/>
      <c r="B254" s="19">
        <v>4</v>
      </c>
      <c r="C254" s="717" t="s">
        <v>173</v>
      </c>
      <c r="D254" s="765">
        <v>8</v>
      </c>
      <c r="E254" s="765" t="s">
        <v>38</v>
      </c>
      <c r="F254" s="528">
        <f t="shared" si="46"/>
        <v>4.2590019999999997</v>
      </c>
      <c r="G254" s="766">
        <v>0</v>
      </c>
      <c r="H254" s="766">
        <v>0.08</v>
      </c>
      <c r="I254" s="766">
        <v>4.1790019999999997</v>
      </c>
      <c r="J254" s="722">
        <v>396.8</v>
      </c>
      <c r="K254" s="1436">
        <v>4.1790019999999997</v>
      </c>
      <c r="L254" s="722">
        <v>396.8</v>
      </c>
      <c r="M254" s="527">
        <f t="shared" si="47"/>
        <v>1.0531759072580645E-2</v>
      </c>
      <c r="N254" s="722">
        <v>47.9</v>
      </c>
      <c r="O254" s="529">
        <f t="shared" si="48"/>
        <v>0.50447125957661287</v>
      </c>
      <c r="P254" s="674">
        <f t="shared" si="49"/>
        <v>631.90554435483875</v>
      </c>
      <c r="Q254" s="530">
        <f t="shared" si="50"/>
        <v>30.268275574596778</v>
      </c>
    </row>
    <row r="255" spans="1:17">
      <c r="A255" s="1264"/>
      <c r="B255" s="19">
        <v>5</v>
      </c>
      <c r="C255" s="717" t="s">
        <v>651</v>
      </c>
      <c r="D255" s="765">
        <v>46</v>
      </c>
      <c r="E255" s="765" t="s">
        <v>38</v>
      </c>
      <c r="F255" s="672">
        <f t="shared" si="46"/>
        <v>42.972001000000006</v>
      </c>
      <c r="G255" s="766">
        <v>4.641</v>
      </c>
      <c r="H255" s="766">
        <v>7.2</v>
      </c>
      <c r="I255" s="766">
        <v>31.131001000000001</v>
      </c>
      <c r="J255" s="722">
        <v>2904.65</v>
      </c>
      <c r="K255" s="1436">
        <v>31.131001000000001</v>
      </c>
      <c r="L255" s="722">
        <v>2904.65</v>
      </c>
      <c r="M255" s="527">
        <f t="shared" si="47"/>
        <v>1.0717642745253301E-2</v>
      </c>
      <c r="N255" s="643">
        <v>47.9</v>
      </c>
      <c r="O255" s="529">
        <f t="shared" si="48"/>
        <v>0.51337508749763316</v>
      </c>
      <c r="P255" s="674">
        <f t="shared" si="49"/>
        <v>643.05856471519803</v>
      </c>
      <c r="Q255" s="530">
        <f t="shared" si="50"/>
        <v>30.802505249857987</v>
      </c>
    </row>
    <row r="256" spans="1:17">
      <c r="A256" s="1264"/>
      <c r="B256" s="19">
        <v>6</v>
      </c>
      <c r="C256" s="717" t="s">
        <v>652</v>
      </c>
      <c r="D256" s="765">
        <v>44</v>
      </c>
      <c r="E256" s="765" t="s">
        <v>38</v>
      </c>
      <c r="F256" s="528">
        <f t="shared" si="46"/>
        <v>42.390004000000005</v>
      </c>
      <c r="G256" s="766">
        <v>3.110592</v>
      </c>
      <c r="H256" s="766">
        <v>6.88</v>
      </c>
      <c r="I256" s="766">
        <v>32.399412000000005</v>
      </c>
      <c r="J256" s="722">
        <v>2962.01</v>
      </c>
      <c r="K256" s="1436">
        <v>32.399412000000005</v>
      </c>
      <c r="L256" s="722">
        <v>2962.01</v>
      </c>
      <c r="M256" s="527">
        <f t="shared" si="47"/>
        <v>1.0938319587037181E-2</v>
      </c>
      <c r="N256" s="722">
        <v>47.9</v>
      </c>
      <c r="O256" s="529">
        <f t="shared" si="48"/>
        <v>0.52394550821908092</v>
      </c>
      <c r="P256" s="674">
        <f t="shared" si="49"/>
        <v>656.29917522223093</v>
      </c>
      <c r="Q256" s="530">
        <f t="shared" si="50"/>
        <v>31.436730493144861</v>
      </c>
    </row>
    <row r="257" spans="1:17">
      <c r="A257" s="1264"/>
      <c r="B257" s="19">
        <v>7</v>
      </c>
      <c r="C257" s="717" t="s">
        <v>653</v>
      </c>
      <c r="D257" s="765">
        <v>45</v>
      </c>
      <c r="E257" s="765" t="s">
        <v>38</v>
      </c>
      <c r="F257" s="672">
        <f t="shared" si="46"/>
        <v>35.999997000000008</v>
      </c>
      <c r="G257" s="766">
        <v>2.7030000000000003</v>
      </c>
      <c r="H257" s="766">
        <v>6.9</v>
      </c>
      <c r="I257" s="766">
        <v>26.396997000000002</v>
      </c>
      <c r="J257" s="722">
        <v>2349.14</v>
      </c>
      <c r="K257" s="1436">
        <v>26.396997000000002</v>
      </c>
      <c r="L257" s="722">
        <v>2349.14</v>
      </c>
      <c r="M257" s="527">
        <f t="shared" si="47"/>
        <v>1.1236876899631355E-2</v>
      </c>
      <c r="N257" s="643">
        <v>47.9</v>
      </c>
      <c r="O257" s="529">
        <f t="shared" si="48"/>
        <v>0.53824640349234187</v>
      </c>
      <c r="P257" s="674">
        <f t="shared" si="49"/>
        <v>674.21261397788135</v>
      </c>
      <c r="Q257" s="530">
        <f t="shared" si="50"/>
        <v>32.294784209540516</v>
      </c>
    </row>
    <row r="258" spans="1:17">
      <c r="A258" s="1264"/>
      <c r="B258" s="19">
        <v>8</v>
      </c>
      <c r="C258" s="717" t="s">
        <v>654</v>
      </c>
      <c r="D258" s="765">
        <v>30</v>
      </c>
      <c r="E258" s="765" t="s">
        <v>38</v>
      </c>
      <c r="F258" s="528">
        <f t="shared" si="46"/>
        <v>29.440007999999999</v>
      </c>
      <c r="G258" s="766">
        <v>2.8202999999999996</v>
      </c>
      <c r="H258" s="766">
        <v>4.72</v>
      </c>
      <c r="I258" s="766">
        <v>21.899708</v>
      </c>
      <c r="J258" s="722">
        <v>1936.55</v>
      </c>
      <c r="K258" s="1436">
        <v>21.899708</v>
      </c>
      <c r="L258" s="722">
        <v>1936.55</v>
      </c>
      <c r="M258" s="527">
        <f t="shared" si="47"/>
        <v>1.1308619968500685E-2</v>
      </c>
      <c r="N258" s="722">
        <v>47.9</v>
      </c>
      <c r="O258" s="529">
        <f t="shared" si="48"/>
        <v>0.54168289649118284</v>
      </c>
      <c r="P258" s="674">
        <f t="shared" si="49"/>
        <v>678.51719811004102</v>
      </c>
      <c r="Q258" s="530">
        <f t="shared" si="50"/>
        <v>32.500973789470962</v>
      </c>
    </row>
    <row r="259" spans="1:17">
      <c r="A259" s="1264"/>
      <c r="B259" s="19">
        <v>9</v>
      </c>
      <c r="C259" s="768" t="s">
        <v>76</v>
      </c>
      <c r="D259" s="765">
        <v>12</v>
      </c>
      <c r="E259" s="765" t="s">
        <v>38</v>
      </c>
      <c r="F259" s="672">
        <f t="shared" si="46"/>
        <v>9.4430010000000006</v>
      </c>
      <c r="G259" s="766">
        <v>0.10199999999999999</v>
      </c>
      <c r="H259" s="766">
        <v>1.92</v>
      </c>
      <c r="I259" s="766">
        <v>7.4210010000000004</v>
      </c>
      <c r="J259" s="722">
        <v>540.32000000000005</v>
      </c>
      <c r="K259" s="767">
        <v>7.4210000000000003</v>
      </c>
      <c r="L259" s="722">
        <v>540.32000000000005</v>
      </c>
      <c r="M259" s="527">
        <f t="shared" si="47"/>
        <v>1.3734453657092093E-2</v>
      </c>
      <c r="N259" s="643">
        <v>47.9</v>
      </c>
      <c r="O259" s="529">
        <f t="shared" si="48"/>
        <v>0.65788033017471126</v>
      </c>
      <c r="P259" s="674">
        <f t="shared" si="49"/>
        <v>824.06721942552565</v>
      </c>
      <c r="Q259" s="530">
        <f t="shared" si="50"/>
        <v>39.472819810482683</v>
      </c>
    </row>
    <row r="260" spans="1:17" ht="12" thickBot="1">
      <c r="A260" s="1265"/>
      <c r="B260" s="20">
        <v>10</v>
      </c>
      <c r="C260" s="769" t="s">
        <v>342</v>
      </c>
      <c r="D260" s="770">
        <v>4</v>
      </c>
      <c r="E260" s="770" t="s">
        <v>38</v>
      </c>
      <c r="F260" s="771">
        <f t="shared" si="46"/>
        <v>3.1999990000000005</v>
      </c>
      <c r="G260" s="772">
        <v>0</v>
      </c>
      <c r="H260" s="772">
        <v>0</v>
      </c>
      <c r="I260" s="772">
        <v>3.1999990000000005</v>
      </c>
      <c r="J260" s="724">
        <v>135.59</v>
      </c>
      <c r="K260" s="1600">
        <v>3.1999990000000005</v>
      </c>
      <c r="L260" s="724">
        <v>135.59</v>
      </c>
      <c r="M260" s="723">
        <f t="shared" si="47"/>
        <v>2.3600553138137033E-2</v>
      </c>
      <c r="N260" s="724">
        <v>47.9</v>
      </c>
      <c r="O260" s="719">
        <f t="shared" si="48"/>
        <v>1.1304664953167638</v>
      </c>
      <c r="P260" s="719">
        <f t="shared" si="49"/>
        <v>1416.0331882882219</v>
      </c>
      <c r="Q260" s="720">
        <f t="shared" si="50"/>
        <v>67.827989719005828</v>
      </c>
    </row>
    <row r="262" spans="1:17">
      <c r="C262" s="1"/>
      <c r="D262" s="1"/>
      <c r="E262" s="1"/>
    </row>
    <row r="263" spans="1:17">
      <c r="F263" s="86"/>
      <c r="G263" s="86"/>
      <c r="H263" s="86"/>
      <c r="I263" s="86"/>
    </row>
    <row r="264" spans="1:17">
      <c r="F264" s="86"/>
      <c r="G264" s="86"/>
      <c r="H264" s="86"/>
      <c r="I264" s="86"/>
    </row>
    <row r="265" spans="1:17" ht="15">
      <c r="A265" s="1304" t="s">
        <v>222</v>
      </c>
      <c r="B265" s="1304"/>
      <c r="C265" s="1304"/>
      <c r="D265" s="1304"/>
      <c r="E265" s="1304"/>
      <c r="F265" s="1304"/>
      <c r="G265" s="1304"/>
      <c r="H265" s="1304"/>
      <c r="I265" s="1304"/>
      <c r="J265" s="1304"/>
      <c r="K265" s="1304"/>
      <c r="L265" s="1304"/>
      <c r="M265" s="1304"/>
      <c r="N265" s="1304"/>
      <c r="O265" s="1304"/>
      <c r="P265" s="1304"/>
      <c r="Q265" s="1304"/>
    </row>
    <row r="266" spans="1:17" ht="13.5" thickBot="1">
      <c r="A266" s="822"/>
      <c r="B266" s="822"/>
      <c r="C266" s="822"/>
      <c r="D266" s="822"/>
      <c r="E266" s="1261" t="s">
        <v>356</v>
      </c>
      <c r="F266" s="1261"/>
      <c r="G266" s="1261"/>
      <c r="H266" s="1261"/>
      <c r="I266" s="822">
        <v>5.2</v>
      </c>
      <c r="J266" s="822" t="s">
        <v>355</v>
      </c>
      <c r="K266" s="822" t="s">
        <v>357</v>
      </c>
      <c r="L266" s="823">
        <v>294</v>
      </c>
      <c r="M266" s="822"/>
      <c r="N266" s="822"/>
      <c r="O266" s="822"/>
      <c r="P266" s="822"/>
      <c r="Q266" s="822"/>
    </row>
    <row r="267" spans="1:17">
      <c r="A267" s="1305" t="s">
        <v>1</v>
      </c>
      <c r="B267" s="1283" t="s">
        <v>0</v>
      </c>
      <c r="C267" s="1266" t="s">
        <v>2</v>
      </c>
      <c r="D267" s="1266" t="s">
        <v>3</v>
      </c>
      <c r="E267" s="1266" t="s">
        <v>12</v>
      </c>
      <c r="F267" s="1286" t="s">
        <v>13</v>
      </c>
      <c r="G267" s="1287"/>
      <c r="H267" s="1287"/>
      <c r="I267" s="1288"/>
      <c r="J267" s="1266" t="s">
        <v>4</v>
      </c>
      <c r="K267" s="1266" t="s">
        <v>14</v>
      </c>
      <c r="L267" s="1266" t="s">
        <v>5</v>
      </c>
      <c r="M267" s="1266" t="s">
        <v>6</v>
      </c>
      <c r="N267" s="1266" t="s">
        <v>15</v>
      </c>
      <c r="O267" s="1309" t="s">
        <v>16</v>
      </c>
      <c r="P267" s="1266" t="s">
        <v>23</v>
      </c>
      <c r="Q267" s="1270" t="s">
        <v>24</v>
      </c>
    </row>
    <row r="268" spans="1:17" ht="33.75">
      <c r="A268" s="1306"/>
      <c r="B268" s="1284"/>
      <c r="C268" s="1285"/>
      <c r="D268" s="1267"/>
      <c r="E268" s="1267"/>
      <c r="F268" s="15" t="s">
        <v>17</v>
      </c>
      <c r="G268" s="15" t="s">
        <v>18</v>
      </c>
      <c r="H268" s="15" t="s">
        <v>19</v>
      </c>
      <c r="I268" s="15" t="s">
        <v>20</v>
      </c>
      <c r="J268" s="1267"/>
      <c r="K268" s="1267"/>
      <c r="L268" s="1267"/>
      <c r="M268" s="1267"/>
      <c r="N268" s="1267"/>
      <c r="O268" s="1310"/>
      <c r="P268" s="1267"/>
      <c r="Q268" s="1271"/>
    </row>
    <row r="269" spans="1:17">
      <c r="A269" s="1307"/>
      <c r="B269" s="1308"/>
      <c r="C269" s="1267"/>
      <c r="D269" s="96" t="s">
        <v>7</v>
      </c>
      <c r="E269" s="96" t="s">
        <v>8</v>
      </c>
      <c r="F269" s="96" t="s">
        <v>9</v>
      </c>
      <c r="G269" s="96" t="s">
        <v>9</v>
      </c>
      <c r="H269" s="96" t="s">
        <v>9</v>
      </c>
      <c r="I269" s="96" t="s">
        <v>9</v>
      </c>
      <c r="J269" s="96" t="s">
        <v>21</v>
      </c>
      <c r="K269" s="96" t="s">
        <v>9</v>
      </c>
      <c r="L269" s="96" t="s">
        <v>21</v>
      </c>
      <c r="M269" s="96" t="s">
        <v>70</v>
      </c>
      <c r="N269" s="96" t="s">
        <v>408</v>
      </c>
      <c r="O269" s="96" t="s">
        <v>409</v>
      </c>
      <c r="P269" s="97" t="s">
        <v>25</v>
      </c>
      <c r="Q269" s="98" t="s">
        <v>410</v>
      </c>
    </row>
    <row r="270" spans="1:17" ht="12" thickBot="1">
      <c r="A270" s="99">
        <v>1</v>
      </c>
      <c r="B270" s="100">
        <v>2</v>
      </c>
      <c r="C270" s="101">
        <v>3</v>
      </c>
      <c r="D270" s="102">
        <v>4</v>
      </c>
      <c r="E270" s="102">
        <v>5</v>
      </c>
      <c r="F270" s="102">
        <v>6</v>
      </c>
      <c r="G270" s="102">
        <v>7</v>
      </c>
      <c r="H270" s="102">
        <v>8</v>
      </c>
      <c r="I270" s="102">
        <v>9</v>
      </c>
      <c r="J270" s="102">
        <v>10</v>
      </c>
      <c r="K270" s="102">
        <v>11</v>
      </c>
      <c r="L270" s="101">
        <v>12</v>
      </c>
      <c r="M270" s="102">
        <v>13</v>
      </c>
      <c r="N270" s="102">
        <v>14</v>
      </c>
      <c r="O270" s="103">
        <v>15</v>
      </c>
      <c r="P270" s="101">
        <v>16</v>
      </c>
      <c r="Q270" s="104">
        <v>17</v>
      </c>
    </row>
    <row r="271" spans="1:17">
      <c r="A271" s="1311" t="s">
        <v>92</v>
      </c>
      <c r="B271" s="248">
        <v>1</v>
      </c>
      <c r="C271" s="1818" t="s">
        <v>199</v>
      </c>
      <c r="D271" s="1819">
        <v>34</v>
      </c>
      <c r="E271" s="1819">
        <v>2001</v>
      </c>
      <c r="F271" s="1820">
        <v>12.388</v>
      </c>
      <c r="G271" s="1821">
        <v>5.0429519999999997</v>
      </c>
      <c r="H271" s="1821">
        <v>4.8408179999999996</v>
      </c>
      <c r="I271" s="1821">
        <v>2.504219</v>
      </c>
      <c r="J271" s="1821">
        <v>1747.92</v>
      </c>
      <c r="K271" s="1822">
        <v>2.504219</v>
      </c>
      <c r="L271" s="1821">
        <v>1747.92</v>
      </c>
      <c r="M271" s="1823">
        <v>1.4326851343310907E-3</v>
      </c>
      <c r="N271" s="1824">
        <v>72.703000000000003</v>
      </c>
      <c r="O271" s="1825">
        <v>0.10416050732127329</v>
      </c>
      <c r="P271" s="1826">
        <v>85.961108059865438</v>
      </c>
      <c r="Q271" s="1827">
        <v>6.2496304392763964</v>
      </c>
    </row>
    <row r="272" spans="1:17">
      <c r="A272" s="1312"/>
      <c r="B272" s="106">
        <v>2</v>
      </c>
      <c r="C272" s="1818" t="s">
        <v>203</v>
      </c>
      <c r="D272" s="1819">
        <v>93</v>
      </c>
      <c r="E272" s="1819">
        <v>1973</v>
      </c>
      <c r="F272" s="1820">
        <v>32.600999999999999</v>
      </c>
      <c r="G272" s="1821">
        <v>11.200141</v>
      </c>
      <c r="H272" s="1821">
        <v>14.4</v>
      </c>
      <c r="I272" s="1821">
        <v>7.0008489999999997</v>
      </c>
      <c r="J272" s="1821">
        <v>4520.3</v>
      </c>
      <c r="K272" s="1822">
        <v>7.0008489999999997</v>
      </c>
      <c r="L272" s="1821">
        <v>4520.3</v>
      </c>
      <c r="M272" s="1823">
        <v>1.5487576045837665E-3</v>
      </c>
      <c r="N272" s="1824">
        <v>72.703000000000003</v>
      </c>
      <c r="O272" s="1825">
        <v>0.11259932412605358</v>
      </c>
      <c r="P272" s="1826">
        <v>92.925456275025994</v>
      </c>
      <c r="Q272" s="1828">
        <v>6.7559594475632148</v>
      </c>
    </row>
    <row r="273" spans="1:17">
      <c r="A273" s="1312"/>
      <c r="B273" s="106">
        <v>3</v>
      </c>
      <c r="C273" s="1818" t="s">
        <v>200</v>
      </c>
      <c r="D273" s="1819">
        <v>30</v>
      </c>
      <c r="E273" s="1819">
        <v>1973</v>
      </c>
      <c r="F273" s="1820">
        <v>10.503</v>
      </c>
      <c r="G273" s="1821">
        <v>3.2690969999999999</v>
      </c>
      <c r="H273" s="1821">
        <v>4.8</v>
      </c>
      <c r="I273" s="1821">
        <v>2.4339</v>
      </c>
      <c r="J273" s="1821">
        <v>1569.45</v>
      </c>
      <c r="K273" s="1822">
        <v>2.4339</v>
      </c>
      <c r="L273" s="1821">
        <v>1569.45</v>
      </c>
      <c r="M273" s="1823">
        <v>1.5507980502723884E-3</v>
      </c>
      <c r="N273" s="1824">
        <v>72.703000000000003</v>
      </c>
      <c r="O273" s="1825">
        <v>0.11274767064895345</v>
      </c>
      <c r="P273" s="1826">
        <v>93.047883016343306</v>
      </c>
      <c r="Q273" s="1828">
        <v>6.7648602389372074</v>
      </c>
    </row>
    <row r="274" spans="1:17">
      <c r="A274" s="1312"/>
      <c r="B274" s="106">
        <v>4</v>
      </c>
      <c r="C274" s="1818" t="s">
        <v>202</v>
      </c>
      <c r="D274" s="1819">
        <v>55</v>
      </c>
      <c r="E274" s="1819">
        <v>1967</v>
      </c>
      <c r="F274" s="1820">
        <v>18.791</v>
      </c>
      <c r="G274" s="1821">
        <v>4.9180989999999998</v>
      </c>
      <c r="H274" s="1821">
        <v>8.8000000000000007</v>
      </c>
      <c r="I274" s="1821">
        <v>5.0729030000000002</v>
      </c>
      <c r="J274" s="1821">
        <v>2582.1799999999998</v>
      </c>
      <c r="K274" s="1822">
        <v>5.0729030000000002</v>
      </c>
      <c r="L274" s="1821">
        <v>2582.1799999999998</v>
      </c>
      <c r="M274" s="1823">
        <v>1.9645814776661583E-3</v>
      </c>
      <c r="N274" s="1824">
        <v>72.703000000000003</v>
      </c>
      <c r="O274" s="1825">
        <v>0.14283096717076271</v>
      </c>
      <c r="P274" s="1826">
        <v>117.8748886599695</v>
      </c>
      <c r="Q274" s="1828">
        <v>8.5698580302457632</v>
      </c>
    </row>
    <row r="275" spans="1:17">
      <c r="A275" s="1312"/>
      <c r="B275" s="106">
        <v>5</v>
      </c>
      <c r="C275" s="1818" t="s">
        <v>204</v>
      </c>
      <c r="D275" s="1819">
        <v>40</v>
      </c>
      <c r="E275" s="1819">
        <v>2009</v>
      </c>
      <c r="F275" s="1820">
        <v>14.128</v>
      </c>
      <c r="G275" s="1821">
        <v>4.5304799999999998</v>
      </c>
      <c r="H275" s="1821">
        <v>3.2</v>
      </c>
      <c r="I275" s="1821">
        <v>6.397519</v>
      </c>
      <c r="J275" s="1821">
        <v>2225.48</v>
      </c>
      <c r="K275" s="1822">
        <v>6.397519</v>
      </c>
      <c r="L275" s="1821">
        <v>2225.48</v>
      </c>
      <c r="M275" s="1823">
        <v>2.8746692848284415E-3</v>
      </c>
      <c r="N275" s="1824">
        <v>72.703000000000003</v>
      </c>
      <c r="O275" s="1825">
        <v>0.20899708101488218</v>
      </c>
      <c r="P275" s="1826">
        <v>172.48015708970649</v>
      </c>
      <c r="Q275" s="1828">
        <v>12.539824860892931</v>
      </c>
    </row>
    <row r="276" spans="1:17">
      <c r="A276" s="1312"/>
      <c r="B276" s="106">
        <v>6</v>
      </c>
      <c r="C276" s="1818" t="s">
        <v>196</v>
      </c>
      <c r="D276" s="1819">
        <v>20</v>
      </c>
      <c r="E276" s="1819">
        <v>1976</v>
      </c>
      <c r="F276" s="1820">
        <v>12.922000000000001</v>
      </c>
      <c r="G276" s="1821">
        <v>4.5389999999999997</v>
      </c>
      <c r="H276" s="1821">
        <v>3.04</v>
      </c>
      <c r="I276" s="1821">
        <v>5.343</v>
      </c>
      <c r="J276" s="1821">
        <v>1720.29</v>
      </c>
      <c r="K276" s="1822">
        <v>5.343</v>
      </c>
      <c r="L276" s="1821">
        <v>1720.29</v>
      </c>
      <c r="M276" s="1823">
        <v>3.1058716844253004E-3</v>
      </c>
      <c r="N276" s="1824">
        <v>72.703000000000003</v>
      </c>
      <c r="O276" s="1825">
        <v>0.22580618907277261</v>
      </c>
      <c r="P276" s="1826">
        <v>186.35230106551802</v>
      </c>
      <c r="Q276" s="1828">
        <v>13.548371344366357</v>
      </c>
    </row>
    <row r="277" spans="1:17">
      <c r="A277" s="1312"/>
      <c r="B277" s="106">
        <v>7</v>
      </c>
      <c r="C277" s="1818" t="s">
        <v>201</v>
      </c>
      <c r="D277" s="1819">
        <v>21</v>
      </c>
      <c r="E277" s="1819">
        <v>2000</v>
      </c>
      <c r="F277" s="1820">
        <v>7.5819999999999999</v>
      </c>
      <c r="G277" s="1821">
        <v>2.7428379999999999</v>
      </c>
      <c r="H277" s="1821">
        <v>1.218261</v>
      </c>
      <c r="I277" s="1821">
        <v>3.6208999999999998</v>
      </c>
      <c r="J277" s="1821">
        <v>1105.27</v>
      </c>
      <c r="K277" s="1822">
        <v>3.6208999999999998</v>
      </c>
      <c r="L277" s="1821">
        <v>1105.27</v>
      </c>
      <c r="M277" s="1823">
        <v>3.2760321007536618E-3</v>
      </c>
      <c r="N277" s="1824">
        <v>72.703000000000003</v>
      </c>
      <c r="O277" s="1825">
        <v>0.23817736182109348</v>
      </c>
      <c r="P277" s="1826">
        <v>196.56192604521971</v>
      </c>
      <c r="Q277" s="1828">
        <v>14.290641709265609</v>
      </c>
    </row>
    <row r="278" spans="1:17">
      <c r="A278" s="1312"/>
      <c r="B278" s="106">
        <v>8</v>
      </c>
      <c r="C278" s="1818" t="s">
        <v>197</v>
      </c>
      <c r="D278" s="1819">
        <v>36</v>
      </c>
      <c r="E278" s="1819">
        <v>1984</v>
      </c>
      <c r="F278" s="1820">
        <v>20.413799999999998</v>
      </c>
      <c r="G278" s="1821">
        <v>4.3655999999999997</v>
      </c>
      <c r="H278" s="1821">
        <v>8.64</v>
      </c>
      <c r="I278" s="1821">
        <v>7.4081999999999999</v>
      </c>
      <c r="J278" s="1821">
        <v>2249.59</v>
      </c>
      <c r="K278" s="1822">
        <v>7.4081999999999999</v>
      </c>
      <c r="L278" s="1821">
        <v>2249.59</v>
      </c>
      <c r="M278" s="1823">
        <v>3.2931334154223655E-3</v>
      </c>
      <c r="N278" s="1824">
        <v>72.703000000000003</v>
      </c>
      <c r="O278" s="1825">
        <v>0.23942067870145226</v>
      </c>
      <c r="P278" s="1826">
        <v>197.58800492534192</v>
      </c>
      <c r="Q278" s="1828">
        <v>14.365240722087133</v>
      </c>
    </row>
    <row r="279" spans="1:17">
      <c r="A279" s="1312"/>
      <c r="B279" s="106">
        <v>9</v>
      </c>
      <c r="C279" s="1818" t="s">
        <v>198</v>
      </c>
      <c r="D279" s="1819">
        <v>10</v>
      </c>
      <c r="E279" s="1819">
        <v>1999</v>
      </c>
      <c r="F279" s="1820">
        <v>4.3516000000000004</v>
      </c>
      <c r="G279" s="1821">
        <v>0</v>
      </c>
      <c r="H279" s="1821">
        <v>0</v>
      </c>
      <c r="I279" s="1821">
        <v>4.3516000000000004</v>
      </c>
      <c r="J279" s="1821">
        <v>1261.9000000000001</v>
      </c>
      <c r="K279" s="1822">
        <v>4.3516000000000004</v>
      </c>
      <c r="L279" s="1821">
        <v>1261.9000000000001</v>
      </c>
      <c r="M279" s="1823">
        <v>3.4484507488707506E-3</v>
      </c>
      <c r="N279" s="1824">
        <v>72.703000000000003</v>
      </c>
      <c r="O279" s="1825">
        <v>0.25071271479515017</v>
      </c>
      <c r="P279" s="1826">
        <v>206.90704493224504</v>
      </c>
      <c r="Q279" s="1828">
        <v>15.042762887709012</v>
      </c>
    </row>
    <row r="280" spans="1:17" ht="12" thickBot="1">
      <c r="A280" s="1312"/>
      <c r="B280" s="106">
        <v>10</v>
      </c>
      <c r="C280" s="1818" t="s">
        <v>195</v>
      </c>
      <c r="D280" s="1819">
        <v>30</v>
      </c>
      <c r="E280" s="1819">
        <v>1971</v>
      </c>
      <c r="F280" s="1820">
        <v>13.743</v>
      </c>
      <c r="G280" s="1821">
        <v>2.8510209999999998</v>
      </c>
      <c r="H280" s="1821">
        <v>4.8</v>
      </c>
      <c r="I280" s="1821">
        <v>6.0919800000000004</v>
      </c>
      <c r="J280" s="1821">
        <v>1569.65</v>
      </c>
      <c r="K280" s="1822">
        <v>6.0919800000000004</v>
      </c>
      <c r="L280" s="1821">
        <v>1569.65</v>
      </c>
      <c r="M280" s="1823">
        <v>3.8811072532093142E-3</v>
      </c>
      <c r="N280" s="1824">
        <v>72.703000000000003</v>
      </c>
      <c r="O280" s="1825">
        <v>0.28216814063007678</v>
      </c>
      <c r="P280" s="1826">
        <v>232.86643519255884</v>
      </c>
      <c r="Q280" s="1828">
        <v>16.930088437804606</v>
      </c>
    </row>
    <row r="281" spans="1:17">
      <c r="A281" s="1314" t="s">
        <v>98</v>
      </c>
      <c r="B281" s="11">
        <v>1</v>
      </c>
      <c r="C281" s="1829" t="s">
        <v>207</v>
      </c>
      <c r="D281" s="1830">
        <v>60</v>
      </c>
      <c r="E281" s="1830">
        <v>1974</v>
      </c>
      <c r="F281" s="1831">
        <v>18.472000000000001</v>
      </c>
      <c r="G281" s="1831">
        <v>5.2675349999999996</v>
      </c>
      <c r="H281" s="1831">
        <v>9.6</v>
      </c>
      <c r="I281" s="1831">
        <v>3.6044649999999998</v>
      </c>
      <c r="J281" s="1831">
        <v>3124.65</v>
      </c>
      <c r="K281" s="1832">
        <v>3.6044649999999998</v>
      </c>
      <c r="L281" s="1831">
        <v>3124.65</v>
      </c>
      <c r="M281" s="1833">
        <v>1.1535579984958315E-3</v>
      </c>
      <c r="N281" s="1834">
        <v>72.703000000000003</v>
      </c>
      <c r="O281" s="1835">
        <v>8.3867127164642438E-2</v>
      </c>
      <c r="P281" s="1836">
        <v>69.213479909749893</v>
      </c>
      <c r="Q281" s="1837">
        <v>5.0320276298785469</v>
      </c>
    </row>
    <row r="282" spans="1:17">
      <c r="A282" s="1315"/>
      <c r="B282" s="12">
        <v>2</v>
      </c>
      <c r="C282" s="1838" t="s">
        <v>208</v>
      </c>
      <c r="D282" s="1839">
        <v>60</v>
      </c>
      <c r="E282" s="1839">
        <v>1968</v>
      </c>
      <c r="F282" s="1840">
        <v>27.277000000000001</v>
      </c>
      <c r="G282" s="1840">
        <v>5.7059850000000001</v>
      </c>
      <c r="H282" s="1840">
        <v>9.6</v>
      </c>
      <c r="I282" s="1840">
        <v>11.971019999999999</v>
      </c>
      <c r="J282" s="1840">
        <v>3261.72</v>
      </c>
      <c r="K282" s="1841">
        <v>11.971019999999999</v>
      </c>
      <c r="L282" s="1840">
        <v>3261.72</v>
      </c>
      <c r="M282" s="1842">
        <v>3.6701556234134138E-3</v>
      </c>
      <c r="N282" s="1843">
        <v>72.703000000000003</v>
      </c>
      <c r="O282" s="1844">
        <v>0.26683132428902545</v>
      </c>
      <c r="P282" s="1845">
        <v>220.20933740480484</v>
      </c>
      <c r="Q282" s="1846">
        <v>16.009879457341526</v>
      </c>
    </row>
    <row r="283" spans="1:17">
      <c r="A283" s="1315"/>
      <c r="B283" s="12">
        <v>3</v>
      </c>
      <c r="C283" s="1838" t="s">
        <v>206</v>
      </c>
      <c r="D283" s="1839">
        <v>30</v>
      </c>
      <c r="E283" s="1839">
        <v>1979</v>
      </c>
      <c r="F283" s="1840">
        <v>14.494</v>
      </c>
      <c r="G283" s="1840">
        <v>2.934542</v>
      </c>
      <c r="H283" s="1840">
        <v>4.8</v>
      </c>
      <c r="I283" s="1840">
        <v>6.7594649999999996</v>
      </c>
      <c r="J283" s="1840">
        <v>1569.65</v>
      </c>
      <c r="K283" s="1841">
        <v>6.7594649999999996</v>
      </c>
      <c r="L283" s="1840">
        <v>1569.65</v>
      </c>
      <c r="M283" s="1842">
        <v>4.3063517344630962E-3</v>
      </c>
      <c r="N283" s="1843">
        <v>72.703000000000003</v>
      </c>
      <c r="O283" s="1844">
        <v>0.31308469015067047</v>
      </c>
      <c r="P283" s="1845">
        <v>258.38110406778577</v>
      </c>
      <c r="Q283" s="1846">
        <v>18.785081409040231</v>
      </c>
    </row>
    <row r="284" spans="1:17">
      <c r="A284" s="1315"/>
      <c r="B284" s="12">
        <v>4</v>
      </c>
      <c r="C284" s="1838" t="s">
        <v>211</v>
      </c>
      <c r="D284" s="1839">
        <v>31</v>
      </c>
      <c r="E284" s="1839">
        <v>1972</v>
      </c>
      <c r="F284" s="1840">
        <v>16.167999999999999</v>
      </c>
      <c r="G284" s="1840">
        <v>3.0945330000000002</v>
      </c>
      <c r="H284" s="1840">
        <v>4.8</v>
      </c>
      <c r="I284" s="1840">
        <v>8.2734690000000004</v>
      </c>
      <c r="J284" s="1840">
        <v>1718.52</v>
      </c>
      <c r="K284" s="1841">
        <v>8.2734690000000004</v>
      </c>
      <c r="L284" s="1840">
        <v>1718.52</v>
      </c>
      <c r="M284" s="1842">
        <v>4.8142989316388527E-3</v>
      </c>
      <c r="N284" s="1843">
        <v>72.703000000000003</v>
      </c>
      <c r="O284" s="1844">
        <v>0.3500139752269395</v>
      </c>
      <c r="P284" s="1845">
        <v>288.85793589833116</v>
      </c>
      <c r="Q284" s="1846">
        <v>21.000838513616369</v>
      </c>
    </row>
    <row r="285" spans="1:17">
      <c r="A285" s="1315"/>
      <c r="B285" s="12">
        <v>5</v>
      </c>
      <c r="C285" s="1838" t="s">
        <v>209</v>
      </c>
      <c r="D285" s="1839">
        <v>30</v>
      </c>
      <c r="E285" s="1839">
        <v>1977</v>
      </c>
      <c r="F285" s="1840">
        <v>15.433999999999999</v>
      </c>
      <c r="G285" s="1840">
        <v>3.0089999999999999</v>
      </c>
      <c r="H285" s="1840">
        <v>4.8</v>
      </c>
      <c r="I285" s="1840">
        <v>7.625</v>
      </c>
      <c r="J285" s="1840">
        <v>1557.06</v>
      </c>
      <c r="K285" s="1841">
        <v>7.625</v>
      </c>
      <c r="L285" s="1840">
        <v>1557.06</v>
      </c>
      <c r="M285" s="1842">
        <v>4.897049567775166E-3</v>
      </c>
      <c r="N285" s="1843">
        <v>72.703000000000003</v>
      </c>
      <c r="O285" s="1844">
        <v>0.35603019472595793</v>
      </c>
      <c r="P285" s="1845">
        <v>293.82297406650997</v>
      </c>
      <c r="Q285" s="1846">
        <v>21.361811683557477</v>
      </c>
    </row>
    <row r="286" spans="1:17">
      <c r="A286" s="1315"/>
      <c r="B286" s="12">
        <v>6</v>
      </c>
      <c r="C286" s="1838" t="s">
        <v>213</v>
      </c>
      <c r="D286" s="1839">
        <v>30</v>
      </c>
      <c r="E286" s="1839">
        <v>1973</v>
      </c>
      <c r="F286" s="1840">
        <v>16.448</v>
      </c>
      <c r="G286" s="1840">
        <v>3.2130000000000001</v>
      </c>
      <c r="H286" s="1840">
        <v>4.8</v>
      </c>
      <c r="I286" s="1840">
        <v>8.4350000000000005</v>
      </c>
      <c r="J286" s="1840">
        <v>1715.3</v>
      </c>
      <c r="K286" s="1841">
        <v>8.4350000000000005</v>
      </c>
      <c r="L286" s="1840">
        <v>1715.3</v>
      </c>
      <c r="M286" s="1842">
        <v>4.9175071416078823E-3</v>
      </c>
      <c r="N286" s="1843">
        <v>72.703000000000003</v>
      </c>
      <c r="O286" s="1844">
        <v>0.3575175217163179</v>
      </c>
      <c r="P286" s="1845">
        <v>295.05042849647293</v>
      </c>
      <c r="Q286" s="1846">
        <v>21.451051302979071</v>
      </c>
    </row>
    <row r="287" spans="1:17">
      <c r="A287" s="1315"/>
      <c r="B287" s="12">
        <v>7</v>
      </c>
      <c r="C287" s="1838" t="s">
        <v>212</v>
      </c>
      <c r="D287" s="1839">
        <v>79</v>
      </c>
      <c r="E287" s="1839">
        <v>1976</v>
      </c>
      <c r="F287" s="1840">
        <v>40.264000000000003</v>
      </c>
      <c r="G287" s="1840">
        <v>7.3650320000000002</v>
      </c>
      <c r="H287" s="1840">
        <v>12.64</v>
      </c>
      <c r="I287" s="1840">
        <v>20.258970999999999</v>
      </c>
      <c r="J287" s="1840">
        <v>3845.02</v>
      </c>
      <c r="K287" s="1841">
        <v>20.258970999999999</v>
      </c>
      <c r="L287" s="1840">
        <v>3845.02</v>
      </c>
      <c r="M287" s="1842">
        <v>5.2688857275124705E-3</v>
      </c>
      <c r="N287" s="1843">
        <v>72.703000000000003</v>
      </c>
      <c r="O287" s="1844">
        <v>0.38306379904733917</v>
      </c>
      <c r="P287" s="1845">
        <v>316.13314365074825</v>
      </c>
      <c r="Q287" s="1846">
        <v>22.98382794284035</v>
      </c>
    </row>
    <row r="288" spans="1:17">
      <c r="A288" s="1315"/>
      <c r="B288" s="12">
        <v>8</v>
      </c>
      <c r="C288" s="1838" t="s">
        <v>205</v>
      </c>
      <c r="D288" s="1839">
        <v>8</v>
      </c>
      <c r="E288" s="1839">
        <v>1994</v>
      </c>
      <c r="F288" s="1840">
        <v>6.9130000000000003</v>
      </c>
      <c r="G288" s="1840">
        <v>1.1577</v>
      </c>
      <c r="H288" s="1840">
        <v>1.2</v>
      </c>
      <c r="I288" s="1840">
        <v>4.5552999999999999</v>
      </c>
      <c r="J288" s="1840">
        <v>832.8</v>
      </c>
      <c r="K288" s="1841">
        <v>4.5552999999999999</v>
      </c>
      <c r="L288" s="1840">
        <v>832.8</v>
      </c>
      <c r="M288" s="1842">
        <v>5.469860710854947E-3</v>
      </c>
      <c r="N288" s="1843">
        <v>72.703000000000003</v>
      </c>
      <c r="O288" s="1844">
        <v>0.3976752832612872</v>
      </c>
      <c r="P288" s="1845">
        <v>328.19164265129677</v>
      </c>
      <c r="Q288" s="1846">
        <v>23.86051699567723</v>
      </c>
    </row>
    <row r="289" spans="1:17">
      <c r="A289" s="1315"/>
      <c r="B289" s="12">
        <v>9</v>
      </c>
      <c r="C289" s="1838" t="s">
        <v>214</v>
      </c>
      <c r="D289" s="1839">
        <v>60</v>
      </c>
      <c r="E289" s="1839">
        <v>1969</v>
      </c>
      <c r="F289" s="1840">
        <v>32.991999999999997</v>
      </c>
      <c r="G289" s="1840">
        <v>5.508</v>
      </c>
      <c r="H289" s="1840">
        <v>9.6</v>
      </c>
      <c r="I289" s="1840">
        <v>17.884</v>
      </c>
      <c r="J289" s="1840">
        <v>3165.62</v>
      </c>
      <c r="K289" s="1841">
        <v>17.884</v>
      </c>
      <c r="L289" s="1840">
        <v>3165.62</v>
      </c>
      <c r="M289" s="1842">
        <v>5.6494462380197244E-3</v>
      </c>
      <c r="N289" s="1843">
        <v>72.703000000000003</v>
      </c>
      <c r="O289" s="1844">
        <v>0.41073168984274805</v>
      </c>
      <c r="P289" s="1845">
        <v>338.96677428118352</v>
      </c>
      <c r="Q289" s="1846">
        <v>24.643901390564885</v>
      </c>
    </row>
    <row r="290" spans="1:17" ht="12" thickBot="1">
      <c r="A290" s="1402"/>
      <c r="B290" s="32">
        <v>10</v>
      </c>
      <c r="C290" s="2005" t="s">
        <v>210</v>
      </c>
      <c r="D290" s="1986">
        <v>30</v>
      </c>
      <c r="E290" s="1986">
        <v>1975</v>
      </c>
      <c r="F290" s="2006">
        <v>16.390999999999998</v>
      </c>
      <c r="G290" s="2006">
        <v>2.4990000000000001</v>
      </c>
      <c r="H290" s="2006">
        <v>4.8</v>
      </c>
      <c r="I290" s="2006">
        <v>9.0919950000000007</v>
      </c>
      <c r="J290" s="2006">
        <v>1582.74</v>
      </c>
      <c r="K290" s="1988">
        <v>9.0919950000000007</v>
      </c>
      <c r="L290" s="2006">
        <v>1582.74</v>
      </c>
      <c r="M290" s="2007">
        <v>5.744465294362941E-3</v>
      </c>
      <c r="N290" s="2008">
        <v>72.703000000000003</v>
      </c>
      <c r="O290" s="1991">
        <v>0.41763986029606892</v>
      </c>
      <c r="P290" s="1992">
        <v>344.66791766177647</v>
      </c>
      <c r="Q290" s="1993">
        <v>25.058391617764137</v>
      </c>
    </row>
    <row r="291" spans="1:17">
      <c r="A291" s="1320" t="s">
        <v>406</v>
      </c>
      <c r="B291" s="80">
        <v>1</v>
      </c>
      <c r="C291" s="1875" t="s">
        <v>407</v>
      </c>
      <c r="D291" s="1876">
        <v>20</v>
      </c>
      <c r="E291" s="1876">
        <v>1985</v>
      </c>
      <c r="F291" s="1877">
        <v>9.4260000000000002</v>
      </c>
      <c r="G291" s="1877">
        <v>2.328443</v>
      </c>
      <c r="H291" s="1877">
        <v>3.2</v>
      </c>
      <c r="I291" s="1877">
        <v>3.8975550000000001</v>
      </c>
      <c r="J291" s="1877">
        <v>1084.74</v>
      </c>
      <c r="K291" s="1878">
        <v>3.8975550000000001</v>
      </c>
      <c r="L291" s="1877">
        <v>1084.74</v>
      </c>
      <c r="M291" s="1879">
        <v>3.5930776038497706E-3</v>
      </c>
      <c r="N291" s="1880">
        <v>72.703000000000003</v>
      </c>
      <c r="O291" s="1881">
        <v>0.26122752103268987</v>
      </c>
      <c r="P291" s="1882">
        <v>215.58465623098624</v>
      </c>
      <c r="Q291" s="1883">
        <v>15.673651261961393</v>
      </c>
    </row>
    <row r="292" spans="1:17">
      <c r="A292" s="1321"/>
      <c r="B292" s="80">
        <v>2</v>
      </c>
      <c r="C292" s="1875" t="s">
        <v>217</v>
      </c>
      <c r="D292" s="1876">
        <v>21</v>
      </c>
      <c r="E292" s="1876">
        <v>1992</v>
      </c>
      <c r="F292" s="1877">
        <v>9.0679999999999996</v>
      </c>
      <c r="G292" s="1877">
        <v>1.893829</v>
      </c>
      <c r="H292" s="1877">
        <v>3.2</v>
      </c>
      <c r="I292" s="1877">
        <v>3.9741710000000001</v>
      </c>
      <c r="J292" s="1877">
        <v>1077.7</v>
      </c>
      <c r="K292" s="1878">
        <v>3.9741710000000001</v>
      </c>
      <c r="L292" s="1877">
        <v>1077.7</v>
      </c>
      <c r="M292" s="1879">
        <v>3.6876412730815628E-3</v>
      </c>
      <c r="N292" s="1880">
        <v>72.703000000000003</v>
      </c>
      <c r="O292" s="1881">
        <v>0.26810258347684884</v>
      </c>
      <c r="P292" s="1882">
        <v>221.25847638489375</v>
      </c>
      <c r="Q292" s="1883">
        <v>16.08615500861093</v>
      </c>
    </row>
    <row r="293" spans="1:17">
      <c r="A293" s="1321"/>
      <c r="B293" s="80">
        <v>3</v>
      </c>
      <c r="C293" s="1875" t="s">
        <v>221</v>
      </c>
      <c r="D293" s="1876">
        <v>21</v>
      </c>
      <c r="E293" s="1876">
        <v>1986</v>
      </c>
      <c r="F293" s="1877">
        <v>9.6750000000000007</v>
      </c>
      <c r="G293" s="1877">
        <v>1.76478</v>
      </c>
      <c r="H293" s="1877">
        <v>3.2</v>
      </c>
      <c r="I293" s="1877">
        <v>4.710216</v>
      </c>
      <c r="J293" s="1877">
        <v>1090.6500000000001</v>
      </c>
      <c r="K293" s="1878">
        <v>4.710216</v>
      </c>
      <c r="L293" s="1877">
        <v>1090.6500000000001</v>
      </c>
      <c r="M293" s="1879">
        <v>4.3187236968780084E-3</v>
      </c>
      <c r="N293" s="1880">
        <v>72.703000000000003</v>
      </c>
      <c r="O293" s="1881">
        <v>0.31398416893412184</v>
      </c>
      <c r="P293" s="1882">
        <v>259.12342181268048</v>
      </c>
      <c r="Q293" s="1883">
        <v>18.839050136047309</v>
      </c>
    </row>
    <row r="294" spans="1:17">
      <c r="A294" s="1321"/>
      <c r="B294" s="80">
        <v>4</v>
      </c>
      <c r="C294" s="1875" t="s">
        <v>215</v>
      </c>
      <c r="D294" s="1876">
        <v>20</v>
      </c>
      <c r="E294" s="1876">
        <v>1987</v>
      </c>
      <c r="F294" s="1877">
        <v>12.776999999999999</v>
      </c>
      <c r="G294" s="1877">
        <v>2.6382690000000002</v>
      </c>
      <c r="H294" s="1877">
        <v>3.2</v>
      </c>
      <c r="I294" s="1877">
        <v>6.9387299999999996</v>
      </c>
      <c r="J294" s="1877">
        <v>1104.7</v>
      </c>
      <c r="K294" s="1878">
        <v>6.9387299999999996</v>
      </c>
      <c r="L294" s="1877">
        <v>1104.7</v>
      </c>
      <c r="M294" s="1879">
        <v>6.2810989408889281E-3</v>
      </c>
      <c r="N294" s="1880">
        <v>72.703000000000003</v>
      </c>
      <c r="O294" s="1881">
        <v>0.45665473629944775</v>
      </c>
      <c r="P294" s="1882">
        <v>376.86593645333568</v>
      </c>
      <c r="Q294" s="1883">
        <v>27.399284177966862</v>
      </c>
    </row>
    <row r="295" spans="1:17">
      <c r="A295" s="1321"/>
      <c r="B295" s="80">
        <v>5</v>
      </c>
      <c r="C295" s="1875" t="s">
        <v>218</v>
      </c>
      <c r="D295" s="1876">
        <v>20</v>
      </c>
      <c r="E295" s="1876">
        <v>1983</v>
      </c>
      <c r="F295" s="1877">
        <v>12.72</v>
      </c>
      <c r="G295" s="1877">
        <v>2.590856</v>
      </c>
      <c r="H295" s="1877">
        <v>3.2</v>
      </c>
      <c r="I295" s="1877">
        <v>6.9291450000000001</v>
      </c>
      <c r="J295" s="1877">
        <v>1037.5</v>
      </c>
      <c r="K295" s="1878">
        <v>6.9291450000000001</v>
      </c>
      <c r="L295" s="1877">
        <v>1037.5</v>
      </c>
      <c r="M295" s="1879">
        <v>6.6786939759036143E-3</v>
      </c>
      <c r="N295" s="1880">
        <v>72.703000000000003</v>
      </c>
      <c r="O295" s="1881">
        <v>0.4855610881301205</v>
      </c>
      <c r="P295" s="1882">
        <v>400.72163855421684</v>
      </c>
      <c r="Q295" s="1883">
        <v>29.133665287807226</v>
      </c>
    </row>
    <row r="296" spans="1:17">
      <c r="A296" s="1321"/>
      <c r="B296" s="80">
        <v>6</v>
      </c>
      <c r="C296" s="1875" t="s">
        <v>219</v>
      </c>
      <c r="D296" s="1876">
        <v>20</v>
      </c>
      <c r="E296" s="1876">
        <v>1986</v>
      </c>
      <c r="F296" s="1877">
        <v>13.415699999999999</v>
      </c>
      <c r="G296" s="1877">
        <v>2.228361</v>
      </c>
      <c r="H296" s="1877">
        <v>3.2</v>
      </c>
      <c r="I296" s="1877">
        <v>7.9873399999999997</v>
      </c>
      <c r="J296" s="1877">
        <v>1094.49</v>
      </c>
      <c r="K296" s="1878">
        <v>7.9873399999999997</v>
      </c>
      <c r="L296" s="1877">
        <v>1094.49</v>
      </c>
      <c r="M296" s="1879">
        <v>7.2977733921735233E-3</v>
      </c>
      <c r="N296" s="1880">
        <v>72.703000000000003</v>
      </c>
      <c r="O296" s="1881">
        <v>0.53057001893119171</v>
      </c>
      <c r="P296" s="1882">
        <v>437.86640353041139</v>
      </c>
      <c r="Q296" s="1883">
        <v>31.834201135871499</v>
      </c>
    </row>
    <row r="297" spans="1:17">
      <c r="A297" s="1321"/>
      <c r="B297" s="80">
        <v>7</v>
      </c>
      <c r="C297" s="1875" t="s">
        <v>216</v>
      </c>
      <c r="D297" s="1876">
        <v>20</v>
      </c>
      <c r="E297" s="1876">
        <v>1985</v>
      </c>
      <c r="F297" s="1877">
        <v>13.387</v>
      </c>
      <c r="G297" s="1877">
        <v>2.3856670000000002</v>
      </c>
      <c r="H297" s="1877">
        <v>3.2</v>
      </c>
      <c r="I297" s="1877">
        <v>7.8013370000000002</v>
      </c>
      <c r="J297" s="1877">
        <v>1045.6199999999999</v>
      </c>
      <c r="K297" s="1878">
        <v>7.8013370000000002</v>
      </c>
      <c r="L297" s="1877">
        <v>1045.6199999999999</v>
      </c>
      <c r="M297" s="1879">
        <v>7.4609676555536441E-3</v>
      </c>
      <c r="N297" s="1880">
        <v>72.703000000000003</v>
      </c>
      <c r="O297" s="1881">
        <v>0.54243473146171661</v>
      </c>
      <c r="P297" s="1882">
        <v>447.65805933321866</v>
      </c>
      <c r="Q297" s="1883">
        <v>32.546083887702999</v>
      </c>
    </row>
    <row r="298" spans="1:17">
      <c r="A298" s="1321"/>
      <c r="B298" s="80">
        <v>8</v>
      </c>
      <c r="C298" s="1875" t="s">
        <v>220</v>
      </c>
      <c r="D298" s="1876">
        <v>20</v>
      </c>
      <c r="E298" s="1876">
        <v>1985</v>
      </c>
      <c r="F298" s="1877">
        <v>15.090999999999999</v>
      </c>
      <c r="G298" s="1877">
        <v>1.7318549999999999</v>
      </c>
      <c r="H298" s="1877">
        <v>3.2</v>
      </c>
      <c r="I298" s="1877">
        <v>10.159141999999999</v>
      </c>
      <c r="J298" s="1877">
        <v>1099.8</v>
      </c>
      <c r="K298" s="1878">
        <v>10.159141999999999</v>
      </c>
      <c r="L298" s="1877">
        <v>1099.8</v>
      </c>
      <c r="M298" s="1879">
        <v>9.2372631387524998E-3</v>
      </c>
      <c r="N298" s="1880">
        <v>72.703000000000003</v>
      </c>
      <c r="O298" s="1881">
        <v>0.67157674197672301</v>
      </c>
      <c r="P298" s="1882">
        <v>554.23578832515</v>
      </c>
      <c r="Q298" s="1883">
        <v>40.294604518603379</v>
      </c>
    </row>
    <row r="299" spans="1:17">
      <c r="A299" s="1321"/>
      <c r="B299" s="80">
        <v>9</v>
      </c>
      <c r="C299" s="1056"/>
      <c r="D299" s="1034"/>
      <c r="E299" s="1034"/>
      <c r="F299" s="1035"/>
      <c r="G299" s="1035"/>
      <c r="H299" s="1035"/>
      <c r="I299" s="1035"/>
      <c r="J299" s="1035"/>
      <c r="K299" s="1036"/>
      <c r="L299" s="1035"/>
      <c r="M299" s="1037"/>
      <c r="N299" s="1038"/>
      <c r="O299" s="1039"/>
      <c r="P299" s="1040"/>
      <c r="Q299" s="1057"/>
    </row>
    <row r="300" spans="1:17" ht="12" thickBot="1">
      <c r="A300" s="1321"/>
      <c r="B300" s="150">
        <v>10</v>
      </c>
      <c r="C300" s="1058"/>
      <c r="D300" s="1059"/>
      <c r="E300" s="1059"/>
      <c r="F300" s="1060"/>
      <c r="G300" s="1060"/>
      <c r="H300" s="1060"/>
      <c r="I300" s="1060"/>
      <c r="J300" s="1060"/>
      <c r="K300" s="1061"/>
      <c r="L300" s="1060"/>
      <c r="M300" s="1062"/>
      <c r="N300" s="1063"/>
      <c r="O300" s="1064"/>
      <c r="P300" s="1065"/>
      <c r="Q300" s="1066"/>
    </row>
    <row r="301" spans="1:17">
      <c r="A301" s="1399" t="s">
        <v>139</v>
      </c>
      <c r="B301" s="17">
        <v>1</v>
      </c>
      <c r="C301" s="1067"/>
      <c r="D301" s="1068"/>
      <c r="E301" s="1068"/>
      <c r="F301" s="1069"/>
      <c r="G301" s="1069"/>
      <c r="H301" s="1069"/>
      <c r="I301" s="1069"/>
      <c r="J301" s="1069"/>
      <c r="K301" s="1070"/>
      <c r="L301" s="1069"/>
      <c r="M301" s="1071"/>
      <c r="N301" s="1072"/>
      <c r="O301" s="1073"/>
      <c r="P301" s="1074"/>
      <c r="Q301" s="1075"/>
    </row>
    <row r="302" spans="1:17">
      <c r="A302" s="1400"/>
      <c r="B302" s="19">
        <v>2</v>
      </c>
      <c r="C302" s="1067"/>
      <c r="D302" s="1068"/>
      <c r="E302" s="1068"/>
      <c r="F302" s="1069"/>
      <c r="G302" s="1069"/>
      <c r="H302" s="1069"/>
      <c r="I302" s="1069"/>
      <c r="J302" s="1069"/>
      <c r="K302" s="1070"/>
      <c r="L302" s="1069"/>
      <c r="M302" s="1071"/>
      <c r="N302" s="1072"/>
      <c r="O302" s="1073"/>
      <c r="P302" s="1074"/>
      <c r="Q302" s="1075"/>
    </row>
    <row r="303" spans="1:17">
      <c r="A303" s="1400"/>
      <c r="B303" s="19">
        <v>3</v>
      </c>
      <c r="C303" s="1067"/>
      <c r="D303" s="1068"/>
      <c r="E303" s="1068"/>
      <c r="F303" s="1069"/>
      <c r="G303" s="1069"/>
      <c r="H303" s="1069"/>
      <c r="I303" s="1069"/>
      <c r="J303" s="1069"/>
      <c r="K303" s="1070"/>
      <c r="L303" s="1069"/>
      <c r="M303" s="1071"/>
      <c r="N303" s="1072"/>
      <c r="O303" s="1073"/>
      <c r="P303" s="1074"/>
      <c r="Q303" s="1075"/>
    </row>
    <row r="304" spans="1:17">
      <c r="A304" s="1400"/>
      <c r="B304" s="19">
        <v>4</v>
      </c>
      <c r="C304" s="1067"/>
      <c r="D304" s="1068"/>
      <c r="E304" s="1068"/>
      <c r="F304" s="1069"/>
      <c r="G304" s="1069"/>
      <c r="H304" s="1069"/>
      <c r="I304" s="1069"/>
      <c r="J304" s="1069"/>
      <c r="K304" s="1070"/>
      <c r="L304" s="1069"/>
      <c r="M304" s="1071"/>
      <c r="N304" s="1072"/>
      <c r="O304" s="1073"/>
      <c r="P304" s="1074"/>
      <c r="Q304" s="1075"/>
    </row>
    <row r="305" spans="1:17">
      <c r="A305" s="1400"/>
      <c r="B305" s="19">
        <v>5</v>
      </c>
      <c r="C305" s="1067"/>
      <c r="D305" s="1068"/>
      <c r="E305" s="1068"/>
      <c r="F305" s="1069"/>
      <c r="G305" s="1069"/>
      <c r="H305" s="1069"/>
      <c r="I305" s="1069"/>
      <c r="J305" s="1069"/>
      <c r="K305" s="1070"/>
      <c r="L305" s="1069"/>
      <c r="M305" s="1071"/>
      <c r="N305" s="1072"/>
      <c r="O305" s="1073"/>
      <c r="P305" s="1074"/>
      <c r="Q305" s="1075"/>
    </row>
    <row r="306" spans="1:17">
      <c r="A306" s="1400"/>
      <c r="B306" s="19">
        <v>6</v>
      </c>
      <c r="C306" s="1067"/>
      <c r="D306" s="1068"/>
      <c r="E306" s="1068"/>
      <c r="F306" s="1069"/>
      <c r="G306" s="1069"/>
      <c r="H306" s="1069"/>
      <c r="I306" s="1069"/>
      <c r="J306" s="1069"/>
      <c r="K306" s="1070"/>
      <c r="L306" s="1069"/>
      <c r="M306" s="1071"/>
      <c r="N306" s="1072"/>
      <c r="O306" s="1073"/>
      <c r="P306" s="1074"/>
      <c r="Q306" s="1075"/>
    </row>
    <row r="307" spans="1:17">
      <c r="A307" s="1400"/>
      <c r="B307" s="19">
        <v>7</v>
      </c>
      <c r="C307" s="1067"/>
      <c r="D307" s="1068"/>
      <c r="E307" s="1068"/>
      <c r="F307" s="1069"/>
      <c r="G307" s="1069"/>
      <c r="H307" s="1069"/>
      <c r="I307" s="1069"/>
      <c r="J307" s="1069"/>
      <c r="K307" s="1070"/>
      <c r="L307" s="1069"/>
      <c r="M307" s="1071"/>
      <c r="N307" s="1072"/>
      <c r="O307" s="1073"/>
      <c r="P307" s="1074"/>
      <c r="Q307" s="1075"/>
    </row>
    <row r="308" spans="1:17">
      <c r="A308" s="1400"/>
      <c r="B308" s="19">
        <v>8</v>
      </c>
      <c r="C308" s="1067"/>
      <c r="D308" s="1068"/>
      <c r="E308" s="1068"/>
      <c r="F308" s="1069"/>
      <c r="G308" s="1069"/>
      <c r="H308" s="1069"/>
      <c r="I308" s="1069"/>
      <c r="J308" s="1069"/>
      <c r="K308" s="1070"/>
      <c r="L308" s="1069"/>
      <c r="M308" s="1071"/>
      <c r="N308" s="1072"/>
      <c r="O308" s="1073"/>
      <c r="P308" s="1074"/>
      <c r="Q308" s="1075"/>
    </row>
    <row r="309" spans="1:17">
      <c r="A309" s="1400"/>
      <c r="B309" s="19">
        <v>9</v>
      </c>
      <c r="C309" s="1076"/>
      <c r="D309" s="1041"/>
      <c r="E309" s="1041"/>
      <c r="F309" s="1042"/>
      <c r="G309" s="1042"/>
      <c r="H309" s="1042"/>
      <c r="I309" s="1042"/>
      <c r="J309" s="1042"/>
      <c r="K309" s="1043"/>
      <c r="L309" s="1042"/>
      <c r="M309" s="1044"/>
      <c r="N309" s="1045"/>
      <c r="O309" s="1046"/>
      <c r="P309" s="1047"/>
      <c r="Q309" s="1077"/>
    </row>
    <row r="310" spans="1:17" ht="12.75" thickBot="1">
      <c r="A310" s="1401"/>
      <c r="B310" s="249">
        <v>10</v>
      </c>
      <c r="C310" s="1078"/>
      <c r="D310" s="1079"/>
      <c r="E310" s="1079"/>
      <c r="F310" s="1080"/>
      <c r="G310" s="1080"/>
      <c r="H310" s="1080"/>
      <c r="I310" s="1080"/>
      <c r="J310" s="1080"/>
      <c r="K310" s="1081"/>
      <c r="L310" s="1080"/>
      <c r="M310" s="1082"/>
      <c r="N310" s="1083"/>
      <c r="O310" s="1084"/>
      <c r="P310" s="1085"/>
      <c r="Q310" s="1086"/>
    </row>
    <row r="311" spans="1:17" ht="12">
      <c r="A311" s="158"/>
      <c r="B311" s="158"/>
      <c r="C311" s="159"/>
      <c r="D311" s="160"/>
      <c r="E311" s="160"/>
      <c r="F311" s="159"/>
      <c r="G311" s="159"/>
      <c r="H311" s="241"/>
      <c r="I311" s="241"/>
      <c r="J311" s="241"/>
      <c r="K311" s="242"/>
      <c r="L311" s="241"/>
      <c r="M311" s="243"/>
      <c r="N311" s="244"/>
      <c r="O311" s="245"/>
      <c r="P311" s="246"/>
      <c r="Q311" s="246"/>
    </row>
    <row r="312" spans="1:17" s="6" customFormat="1" ht="17.25" customHeight="1">
      <c r="A312" s="1304" t="s">
        <v>366</v>
      </c>
      <c r="B312" s="1304"/>
      <c r="C312" s="1304"/>
      <c r="D312" s="1304"/>
      <c r="E312" s="1304"/>
      <c r="F312" s="1304"/>
      <c r="G312" s="1304"/>
      <c r="H312" s="1304"/>
      <c r="I312" s="1304"/>
      <c r="J312" s="1304"/>
      <c r="K312" s="1304"/>
      <c r="L312" s="1304"/>
      <c r="M312" s="1304"/>
      <c r="N312" s="1304"/>
      <c r="O312" s="1304"/>
      <c r="P312" s="1304"/>
      <c r="Q312" s="1304"/>
    </row>
    <row r="313" spans="1:17" ht="13.5" thickBot="1">
      <c r="A313" s="822"/>
      <c r="B313" s="822"/>
      <c r="C313" s="822"/>
      <c r="D313" s="822"/>
      <c r="E313" s="1261" t="s">
        <v>356</v>
      </c>
      <c r="F313" s="1261"/>
      <c r="G313" s="1261"/>
      <c r="H313" s="1261"/>
      <c r="I313" s="822">
        <v>6.1</v>
      </c>
      <c r="J313" s="822" t="s">
        <v>355</v>
      </c>
      <c r="K313" s="822" t="s">
        <v>357</v>
      </c>
      <c r="L313" s="823">
        <v>272</v>
      </c>
      <c r="M313" s="822"/>
      <c r="N313" s="822"/>
      <c r="O313" s="822"/>
      <c r="P313" s="822"/>
      <c r="Q313" s="822"/>
    </row>
    <row r="314" spans="1:17">
      <c r="A314" s="1305" t="s">
        <v>1</v>
      </c>
      <c r="B314" s="1283" t="s">
        <v>0</v>
      </c>
      <c r="C314" s="1266" t="s">
        <v>2</v>
      </c>
      <c r="D314" s="1266" t="s">
        <v>3</v>
      </c>
      <c r="E314" s="1266" t="s">
        <v>12</v>
      </c>
      <c r="F314" s="1286" t="s">
        <v>13</v>
      </c>
      <c r="G314" s="1287"/>
      <c r="H314" s="1287"/>
      <c r="I314" s="1288"/>
      <c r="J314" s="1266" t="s">
        <v>4</v>
      </c>
      <c r="K314" s="1266" t="s">
        <v>14</v>
      </c>
      <c r="L314" s="1266" t="s">
        <v>5</v>
      </c>
      <c r="M314" s="1266" t="s">
        <v>6</v>
      </c>
      <c r="N314" s="1266" t="s">
        <v>15</v>
      </c>
      <c r="O314" s="1309" t="s">
        <v>16</v>
      </c>
      <c r="P314" s="1266" t="s">
        <v>23</v>
      </c>
      <c r="Q314" s="1270" t="s">
        <v>24</v>
      </c>
    </row>
    <row r="315" spans="1:17" ht="33.75">
      <c r="A315" s="1306"/>
      <c r="B315" s="1284"/>
      <c r="C315" s="1285"/>
      <c r="D315" s="1267"/>
      <c r="E315" s="1267"/>
      <c r="F315" s="821" t="s">
        <v>17</v>
      </c>
      <c r="G315" s="821" t="s">
        <v>18</v>
      </c>
      <c r="H315" s="821" t="s">
        <v>19</v>
      </c>
      <c r="I315" s="821" t="s">
        <v>20</v>
      </c>
      <c r="J315" s="1267"/>
      <c r="K315" s="1267"/>
      <c r="L315" s="1267"/>
      <c r="M315" s="1267"/>
      <c r="N315" s="1267"/>
      <c r="O315" s="1310"/>
      <c r="P315" s="1267"/>
      <c r="Q315" s="1271"/>
    </row>
    <row r="316" spans="1:17">
      <c r="A316" s="1307"/>
      <c r="B316" s="1308"/>
      <c r="C316" s="1267"/>
      <c r="D316" s="96" t="s">
        <v>7</v>
      </c>
      <c r="E316" s="96" t="s">
        <v>8</v>
      </c>
      <c r="F316" s="96" t="s">
        <v>9</v>
      </c>
      <c r="G316" s="96" t="s">
        <v>9</v>
      </c>
      <c r="H316" s="96" t="s">
        <v>9</v>
      </c>
      <c r="I316" s="96" t="s">
        <v>9</v>
      </c>
      <c r="J316" s="96" t="s">
        <v>21</v>
      </c>
      <c r="K316" s="96" t="s">
        <v>9</v>
      </c>
      <c r="L316" s="96" t="s">
        <v>21</v>
      </c>
      <c r="M316" s="96" t="s">
        <v>70</v>
      </c>
      <c r="N316" s="96" t="s">
        <v>408</v>
      </c>
      <c r="O316" s="96" t="s">
        <v>409</v>
      </c>
      <c r="P316" s="97" t="s">
        <v>25</v>
      </c>
      <c r="Q316" s="98" t="s">
        <v>410</v>
      </c>
    </row>
    <row r="317" spans="1:17" ht="12" thickBot="1">
      <c r="A317" s="99">
        <v>1</v>
      </c>
      <c r="B317" s="100">
        <v>2</v>
      </c>
      <c r="C317" s="101">
        <v>3</v>
      </c>
      <c r="D317" s="102">
        <v>4</v>
      </c>
      <c r="E317" s="102">
        <v>5</v>
      </c>
      <c r="F317" s="102">
        <v>6</v>
      </c>
      <c r="G317" s="102">
        <v>7</v>
      </c>
      <c r="H317" s="102">
        <v>8</v>
      </c>
      <c r="I317" s="102">
        <v>9</v>
      </c>
      <c r="J317" s="102">
        <v>10</v>
      </c>
      <c r="K317" s="102">
        <v>11</v>
      </c>
      <c r="L317" s="101">
        <v>12</v>
      </c>
      <c r="M317" s="102">
        <v>13</v>
      </c>
      <c r="N317" s="102">
        <v>14</v>
      </c>
      <c r="O317" s="103">
        <v>15</v>
      </c>
      <c r="P317" s="101">
        <v>16</v>
      </c>
      <c r="Q317" s="104">
        <v>17</v>
      </c>
    </row>
    <row r="318" spans="1:17">
      <c r="A318" s="1311" t="s">
        <v>92</v>
      </c>
      <c r="B318" s="248">
        <v>1</v>
      </c>
      <c r="C318" s="535" t="s">
        <v>411</v>
      </c>
      <c r="D318" s="1941">
        <v>55</v>
      </c>
      <c r="E318" s="1941">
        <v>1993</v>
      </c>
      <c r="F318" s="1942">
        <v>22.725000000000001</v>
      </c>
      <c r="G318" s="1943">
        <v>6.8952</v>
      </c>
      <c r="H318" s="1943">
        <v>8.64</v>
      </c>
      <c r="I318" s="1943">
        <v>7.1897989999999998</v>
      </c>
      <c r="J318" s="1943">
        <v>3524.86</v>
      </c>
      <c r="K318" s="1944">
        <v>7.1897989999999998</v>
      </c>
      <c r="L318" s="1943">
        <v>3524.86</v>
      </c>
      <c r="M318" s="1945">
        <v>2.0397403017424804E-3</v>
      </c>
      <c r="N318" s="1946">
        <v>71.177000000000007</v>
      </c>
      <c r="O318" s="1947">
        <v>0.14518259545712453</v>
      </c>
      <c r="P318" s="1998">
        <v>122.38441810454883</v>
      </c>
      <c r="Q318" s="1827">
        <v>8.7109557274274714</v>
      </c>
    </row>
    <row r="319" spans="1:17">
      <c r="A319" s="1312"/>
      <c r="B319" s="106">
        <v>2</v>
      </c>
      <c r="C319" s="304" t="s">
        <v>412</v>
      </c>
      <c r="D319" s="1819">
        <v>55</v>
      </c>
      <c r="E319" s="1819">
        <v>1990</v>
      </c>
      <c r="F319" s="1820">
        <v>27.891999999999999</v>
      </c>
      <c r="G319" s="1821">
        <v>7.2174180000000003</v>
      </c>
      <c r="H319" s="1821">
        <v>12.56</v>
      </c>
      <c r="I319" s="1821">
        <v>8.1145849999999999</v>
      </c>
      <c r="J319" s="1821">
        <v>3527.73</v>
      </c>
      <c r="K319" s="1822">
        <v>8.1145849999999999</v>
      </c>
      <c r="L319" s="1821">
        <v>3527.73</v>
      </c>
      <c r="M319" s="1823">
        <v>2.3002284755352593E-3</v>
      </c>
      <c r="N319" s="1824">
        <v>71.177000000000007</v>
      </c>
      <c r="O319" s="1825">
        <v>0.16372336220317316</v>
      </c>
      <c r="P319" s="1994">
        <v>138.01370853211557</v>
      </c>
      <c r="Q319" s="1828">
        <v>9.8234017321903906</v>
      </c>
    </row>
    <row r="320" spans="1:17">
      <c r="A320" s="1312"/>
      <c r="B320" s="106">
        <v>3</v>
      </c>
      <c r="C320" s="304" t="s">
        <v>413</v>
      </c>
      <c r="D320" s="1819">
        <v>25</v>
      </c>
      <c r="E320" s="1819">
        <v>1978</v>
      </c>
      <c r="F320" s="1820">
        <v>7.7039999999999997</v>
      </c>
      <c r="G320" s="1821">
        <v>2.552244</v>
      </c>
      <c r="H320" s="1821">
        <v>1</v>
      </c>
      <c r="I320" s="1821">
        <v>4.1517559999999998</v>
      </c>
      <c r="J320" s="1821">
        <v>1284.25</v>
      </c>
      <c r="K320" s="1822">
        <v>4.1517559999999998</v>
      </c>
      <c r="L320" s="1821">
        <v>1284.25</v>
      </c>
      <c r="M320" s="1823">
        <v>3.2328253844656411E-3</v>
      </c>
      <c r="N320" s="1824">
        <v>71.177000000000007</v>
      </c>
      <c r="O320" s="1825">
        <v>0.23010281239011096</v>
      </c>
      <c r="P320" s="1994">
        <v>193.96952306793847</v>
      </c>
      <c r="Q320" s="1828">
        <v>13.806168743406657</v>
      </c>
    </row>
    <row r="321" spans="1:17">
      <c r="A321" s="1312"/>
      <c r="B321" s="106">
        <v>4</v>
      </c>
      <c r="C321" s="304" t="s">
        <v>414</v>
      </c>
      <c r="D321" s="1819">
        <v>44</v>
      </c>
      <c r="E321" s="1819">
        <v>2004</v>
      </c>
      <c r="F321" s="1820">
        <v>11.161</v>
      </c>
      <c r="G321" s="1821">
        <v>2.04</v>
      </c>
      <c r="H321" s="1821">
        <v>3.52</v>
      </c>
      <c r="I321" s="1821">
        <v>5.6009979999999997</v>
      </c>
      <c r="J321" s="1821">
        <v>1548.41</v>
      </c>
      <c r="K321" s="1822">
        <v>5.6009979999999997</v>
      </c>
      <c r="L321" s="1821">
        <v>1548.41</v>
      </c>
      <c r="M321" s="1823">
        <v>3.617257703063142E-3</v>
      </c>
      <c r="N321" s="1824">
        <v>71.177000000000007</v>
      </c>
      <c r="O321" s="1825">
        <v>0.25746555153092526</v>
      </c>
      <c r="P321" s="1994">
        <v>217.03546218378852</v>
      </c>
      <c r="Q321" s="1828">
        <v>15.447933091855518</v>
      </c>
    </row>
    <row r="322" spans="1:17">
      <c r="A322" s="1312"/>
      <c r="B322" s="106">
        <v>5</v>
      </c>
      <c r="C322" s="304" t="s">
        <v>415</v>
      </c>
      <c r="D322" s="1819">
        <v>54</v>
      </c>
      <c r="E322" s="1819">
        <v>1992</v>
      </c>
      <c r="F322" s="1820">
        <v>26.597999999999999</v>
      </c>
      <c r="G322" s="1821">
        <v>5.667681</v>
      </c>
      <c r="H322" s="1821">
        <v>8.64</v>
      </c>
      <c r="I322" s="1821">
        <v>12.290316000000001</v>
      </c>
      <c r="J322" s="1821">
        <v>2632.94</v>
      </c>
      <c r="K322" s="1822">
        <v>12.290316000000001</v>
      </c>
      <c r="L322" s="1821">
        <v>2632.94</v>
      </c>
      <c r="M322" s="1823">
        <v>4.6679058391000177E-3</v>
      </c>
      <c r="N322" s="1824">
        <v>71.177000000000007</v>
      </c>
      <c r="O322" s="1825">
        <v>0.33224753390962197</v>
      </c>
      <c r="P322" s="1994">
        <v>280.0743503460011</v>
      </c>
      <c r="Q322" s="1828">
        <v>19.934852034577322</v>
      </c>
    </row>
    <row r="323" spans="1:17">
      <c r="A323" s="1312"/>
      <c r="B323" s="106">
        <v>6</v>
      </c>
      <c r="C323" s="304"/>
      <c r="D323" s="305"/>
      <c r="E323" s="305"/>
      <c r="F323" s="306"/>
      <c r="G323" s="307"/>
      <c r="H323" s="307"/>
      <c r="I323" s="307"/>
      <c r="J323" s="307"/>
      <c r="K323" s="308"/>
      <c r="L323" s="307"/>
      <c r="M323" s="309"/>
      <c r="N323" s="310"/>
      <c r="O323" s="311"/>
      <c r="P323" s="1087"/>
      <c r="Q323" s="314"/>
    </row>
    <row r="324" spans="1:17">
      <c r="A324" s="1312"/>
      <c r="B324" s="106">
        <v>7</v>
      </c>
      <c r="C324" s="304" t="s">
        <v>367</v>
      </c>
      <c r="D324" s="305"/>
      <c r="E324" s="305"/>
      <c r="F324" s="306"/>
      <c r="G324" s="307"/>
      <c r="H324" s="307"/>
      <c r="I324" s="307"/>
      <c r="J324" s="307"/>
      <c r="K324" s="308"/>
      <c r="L324" s="307"/>
      <c r="M324" s="309"/>
      <c r="N324" s="310"/>
      <c r="O324" s="311"/>
      <c r="P324" s="1087"/>
      <c r="Q324" s="314"/>
    </row>
    <row r="325" spans="1:17">
      <c r="A325" s="1312"/>
      <c r="B325" s="106">
        <v>8</v>
      </c>
      <c r="C325" s="304"/>
      <c r="D325" s="305"/>
      <c r="E325" s="305"/>
      <c r="F325" s="306"/>
      <c r="G325" s="307"/>
      <c r="H325" s="307"/>
      <c r="I325" s="307"/>
      <c r="J325" s="307"/>
      <c r="K325" s="308"/>
      <c r="L325" s="307"/>
      <c r="M325" s="309"/>
      <c r="N325" s="310"/>
      <c r="O325" s="311"/>
      <c r="P325" s="1087"/>
      <c r="Q325" s="314"/>
    </row>
    <row r="326" spans="1:17">
      <c r="A326" s="1312"/>
      <c r="B326" s="106">
        <v>9</v>
      </c>
      <c r="C326" s="304"/>
      <c r="D326" s="305"/>
      <c r="E326" s="305"/>
      <c r="F326" s="306"/>
      <c r="G326" s="307"/>
      <c r="H326" s="307"/>
      <c r="I326" s="307"/>
      <c r="J326" s="307"/>
      <c r="K326" s="308"/>
      <c r="L326" s="307"/>
      <c r="M326" s="309"/>
      <c r="N326" s="310"/>
      <c r="O326" s="311"/>
      <c r="P326" s="1087"/>
      <c r="Q326" s="314"/>
    </row>
    <row r="327" spans="1:17" ht="12" thickBot="1">
      <c r="A327" s="1313"/>
      <c r="B327" s="454">
        <v>10</v>
      </c>
      <c r="C327" s="1048"/>
      <c r="D327" s="1049"/>
      <c r="E327" s="1049"/>
      <c r="F327" s="1050"/>
      <c r="G327" s="1051"/>
      <c r="H327" s="1051"/>
      <c r="I327" s="1051"/>
      <c r="J327" s="1051"/>
      <c r="K327" s="1052"/>
      <c r="L327" s="1051"/>
      <c r="M327" s="1053"/>
      <c r="N327" s="1054"/>
      <c r="O327" s="1055"/>
      <c r="P327" s="1097"/>
      <c r="Q327" s="453"/>
    </row>
    <row r="328" spans="1:17">
      <c r="A328" s="1314" t="s">
        <v>98</v>
      </c>
      <c r="B328" s="11">
        <v>1</v>
      </c>
      <c r="C328" s="1829" t="s">
        <v>863</v>
      </c>
      <c r="D328" s="1830">
        <v>80</v>
      </c>
      <c r="E328" s="1830">
        <v>1964</v>
      </c>
      <c r="F328" s="1831">
        <v>34.655999999999999</v>
      </c>
      <c r="G328" s="1831">
        <v>6.5894550000000001</v>
      </c>
      <c r="H328" s="1831">
        <v>12.8</v>
      </c>
      <c r="I328" s="1831">
        <v>15.266550000000001</v>
      </c>
      <c r="J328" s="1831">
        <v>3831.94</v>
      </c>
      <c r="K328" s="1832">
        <v>15.266550000000001</v>
      </c>
      <c r="L328" s="1831">
        <v>3831.94</v>
      </c>
      <c r="M328" s="1833">
        <v>3.9840263678450078E-3</v>
      </c>
      <c r="N328" s="1834">
        <v>71.177000000000007</v>
      </c>
      <c r="O328" s="1835">
        <v>0.28357104478410416</v>
      </c>
      <c r="P328" s="1995">
        <v>239.04158207070049</v>
      </c>
      <c r="Q328" s="1837">
        <v>17.014262687046251</v>
      </c>
    </row>
    <row r="329" spans="1:17">
      <c r="A329" s="1315"/>
      <c r="B329" s="12">
        <v>2</v>
      </c>
      <c r="C329" s="1838" t="s">
        <v>864</v>
      </c>
      <c r="D329" s="1839">
        <v>103</v>
      </c>
      <c r="E329" s="1839">
        <v>1965</v>
      </c>
      <c r="F329" s="1840">
        <v>42.853999999999999</v>
      </c>
      <c r="G329" s="1840">
        <v>8.2057479999999998</v>
      </c>
      <c r="H329" s="1840">
        <v>15.92</v>
      </c>
      <c r="I329" s="1840">
        <v>18.728261</v>
      </c>
      <c r="J329" s="1840">
        <v>4447.51</v>
      </c>
      <c r="K329" s="1841">
        <v>18.728261</v>
      </c>
      <c r="L329" s="1840">
        <v>4447.51</v>
      </c>
      <c r="M329" s="1842">
        <v>4.210954219327219E-3</v>
      </c>
      <c r="N329" s="1843">
        <v>71.177000000000007</v>
      </c>
      <c r="O329" s="1844">
        <v>0.29972308846905349</v>
      </c>
      <c r="P329" s="1996">
        <v>252.65725315963317</v>
      </c>
      <c r="Q329" s="1846">
        <v>17.983385308143212</v>
      </c>
    </row>
    <row r="330" spans="1:17">
      <c r="A330" s="1315"/>
      <c r="B330" s="12">
        <v>3</v>
      </c>
      <c r="C330" s="1838" t="s">
        <v>865</v>
      </c>
      <c r="D330" s="1839">
        <v>22</v>
      </c>
      <c r="E330" s="1839">
        <v>1994</v>
      </c>
      <c r="F330" s="1840">
        <v>10.545999999999999</v>
      </c>
      <c r="G330" s="1840">
        <v>1.9913460000000001</v>
      </c>
      <c r="H330" s="1840">
        <v>3.52</v>
      </c>
      <c r="I330" s="1840">
        <v>5.0346529999999996</v>
      </c>
      <c r="J330" s="1840">
        <v>1162.77</v>
      </c>
      <c r="K330" s="1841">
        <v>5.0346529999999996</v>
      </c>
      <c r="L330" s="1840">
        <v>1162.77</v>
      </c>
      <c r="M330" s="1842">
        <v>4.3298786518400027E-3</v>
      </c>
      <c r="N330" s="1843">
        <v>71.177000000000007</v>
      </c>
      <c r="O330" s="1844">
        <v>0.30818777280201592</v>
      </c>
      <c r="P330" s="1996">
        <v>259.79271911040013</v>
      </c>
      <c r="Q330" s="1846">
        <v>18.491266368120954</v>
      </c>
    </row>
    <row r="331" spans="1:17">
      <c r="A331" s="1315"/>
      <c r="B331" s="12">
        <v>4</v>
      </c>
      <c r="C331" s="1838" t="s">
        <v>866</v>
      </c>
      <c r="D331" s="1839">
        <v>75</v>
      </c>
      <c r="E331" s="1839">
        <v>1987</v>
      </c>
      <c r="F331" s="1840">
        <v>36.658000000000001</v>
      </c>
      <c r="G331" s="1840">
        <v>7.2267510000000001</v>
      </c>
      <c r="H331" s="1840">
        <v>12</v>
      </c>
      <c r="I331" s="1840">
        <v>17.431249000000001</v>
      </c>
      <c r="J331" s="1840">
        <v>4017.2</v>
      </c>
      <c r="K331" s="1841">
        <v>17.431249000000001</v>
      </c>
      <c r="L331" s="1840">
        <v>4017.2</v>
      </c>
      <c r="M331" s="1842">
        <v>4.3391538882803947E-3</v>
      </c>
      <c r="N331" s="1843">
        <v>71.177000000000007</v>
      </c>
      <c r="O331" s="1844">
        <v>0.30884795630613365</v>
      </c>
      <c r="P331" s="1996">
        <v>260.34923329682368</v>
      </c>
      <c r="Q331" s="1846">
        <v>18.530877378368022</v>
      </c>
    </row>
    <row r="332" spans="1:17">
      <c r="A332" s="1315"/>
      <c r="B332" s="12">
        <v>5</v>
      </c>
      <c r="C332" s="1838" t="s">
        <v>867</v>
      </c>
      <c r="D332" s="1839">
        <v>101</v>
      </c>
      <c r="E332" s="1839">
        <v>1968</v>
      </c>
      <c r="F332" s="1840">
        <v>43.753</v>
      </c>
      <c r="G332" s="1840">
        <v>7.5772740000000001</v>
      </c>
      <c r="H332" s="1840">
        <v>15.92</v>
      </c>
      <c r="I332" s="1840">
        <v>20.255714999999999</v>
      </c>
      <c r="J332" s="1840">
        <v>4482.08</v>
      </c>
      <c r="K332" s="1841">
        <v>20.255714999999999</v>
      </c>
      <c r="L332" s="1840">
        <v>4482.08</v>
      </c>
      <c r="M332" s="1842">
        <v>4.5192667243779674E-3</v>
      </c>
      <c r="N332" s="1843">
        <v>71.177000000000007</v>
      </c>
      <c r="O332" s="1844">
        <v>0.32166784764105061</v>
      </c>
      <c r="P332" s="1996">
        <v>271.15600346267803</v>
      </c>
      <c r="Q332" s="1846">
        <v>19.300070858463037</v>
      </c>
    </row>
    <row r="333" spans="1:17">
      <c r="A333" s="1315"/>
      <c r="B333" s="12">
        <v>6</v>
      </c>
      <c r="C333" s="1838" t="s">
        <v>868</v>
      </c>
      <c r="D333" s="1839">
        <v>80</v>
      </c>
      <c r="E333" s="1839">
        <v>1964</v>
      </c>
      <c r="F333" s="1840">
        <v>36.085999999999999</v>
      </c>
      <c r="G333" s="1840">
        <v>5.7119999999999997</v>
      </c>
      <c r="H333" s="1840">
        <v>12.72</v>
      </c>
      <c r="I333" s="1840">
        <v>17.653998999999999</v>
      </c>
      <c r="J333" s="1840">
        <v>3830.86</v>
      </c>
      <c r="K333" s="1841">
        <v>17.653998999999999</v>
      </c>
      <c r="L333" s="1840">
        <v>3830.86</v>
      </c>
      <c r="M333" s="1842">
        <v>4.6083644403606501E-3</v>
      </c>
      <c r="N333" s="1843">
        <v>71.177000000000007</v>
      </c>
      <c r="O333" s="1844">
        <v>0.32800955577155</v>
      </c>
      <c r="P333" s="1996">
        <v>276.50186642163897</v>
      </c>
      <c r="Q333" s="1846">
        <v>19.680573346292999</v>
      </c>
    </row>
    <row r="334" spans="1:17">
      <c r="A334" s="1315"/>
      <c r="B334" s="12">
        <v>7</v>
      </c>
      <c r="C334" s="1838" t="s">
        <v>869</v>
      </c>
      <c r="D334" s="1839">
        <v>101</v>
      </c>
      <c r="E334" s="1839">
        <v>1966</v>
      </c>
      <c r="F334" s="1840">
        <v>45.779000000000003</v>
      </c>
      <c r="G334" s="1840">
        <v>8.1395999999999997</v>
      </c>
      <c r="H334" s="1840">
        <v>15.84</v>
      </c>
      <c r="I334" s="1840">
        <v>21.799396000000002</v>
      </c>
      <c r="J334" s="1840">
        <v>4481.51</v>
      </c>
      <c r="K334" s="1841">
        <v>21.799396000000002</v>
      </c>
      <c r="L334" s="1840">
        <v>4481.51</v>
      </c>
      <c r="M334" s="1842">
        <v>4.8642970784400792E-3</v>
      </c>
      <c r="N334" s="1843">
        <v>71.177000000000007</v>
      </c>
      <c r="O334" s="1844">
        <v>0.34622607315212955</v>
      </c>
      <c r="P334" s="1996">
        <v>291.85782470640476</v>
      </c>
      <c r="Q334" s="1846">
        <v>20.773564389127774</v>
      </c>
    </row>
    <row r="335" spans="1:17">
      <c r="A335" s="1315"/>
      <c r="B335" s="12">
        <v>8</v>
      </c>
      <c r="C335" s="1838" t="s">
        <v>870</v>
      </c>
      <c r="D335" s="1839">
        <v>60</v>
      </c>
      <c r="E335" s="1839">
        <v>1988</v>
      </c>
      <c r="F335" s="1840">
        <v>25.82</v>
      </c>
      <c r="G335" s="1840">
        <v>4.4817270000000002</v>
      </c>
      <c r="H335" s="1840">
        <v>9.6</v>
      </c>
      <c r="I335" s="1840">
        <v>11.738275</v>
      </c>
      <c r="J335" s="1840">
        <v>2363.7600000000002</v>
      </c>
      <c r="K335" s="1841">
        <v>11.738275</v>
      </c>
      <c r="L335" s="1840">
        <v>2363.7600000000002</v>
      </c>
      <c r="M335" s="1842">
        <v>4.9659335127085653E-3</v>
      </c>
      <c r="N335" s="1843">
        <v>71.177000000000007</v>
      </c>
      <c r="O335" s="1844">
        <v>0.35346024963405759</v>
      </c>
      <c r="P335" s="1996">
        <v>297.95601076251393</v>
      </c>
      <c r="Q335" s="1846">
        <v>21.207614978043456</v>
      </c>
    </row>
    <row r="336" spans="1:17">
      <c r="A336" s="1315"/>
      <c r="B336" s="12">
        <v>9</v>
      </c>
      <c r="C336" s="1838" t="s">
        <v>871</v>
      </c>
      <c r="D336" s="1839">
        <v>100</v>
      </c>
      <c r="E336" s="1839">
        <v>1973</v>
      </c>
      <c r="F336" s="1840">
        <v>47.030999999999999</v>
      </c>
      <c r="G336" s="1840">
        <v>9.0959520000000005</v>
      </c>
      <c r="H336" s="1840">
        <v>15.971</v>
      </c>
      <c r="I336" s="1840">
        <v>21.964046</v>
      </c>
      <c r="J336" s="1840">
        <v>4362.3100000000004</v>
      </c>
      <c r="K336" s="1841">
        <v>21.964046</v>
      </c>
      <c r="L336" s="1840">
        <v>4362.3100000000004</v>
      </c>
      <c r="M336" s="1842">
        <v>5.0349576256616332E-3</v>
      </c>
      <c r="N336" s="1843">
        <v>71.177000000000007</v>
      </c>
      <c r="O336" s="1844">
        <v>0.35837317892171811</v>
      </c>
      <c r="P336" s="1996">
        <v>302.09745753969798</v>
      </c>
      <c r="Q336" s="1846">
        <v>21.502390735303084</v>
      </c>
    </row>
    <row r="337" spans="1:17" ht="12" thickBot="1">
      <c r="A337" s="1316"/>
      <c r="B337" s="42">
        <v>10</v>
      </c>
      <c r="C337" s="1838" t="s">
        <v>872</v>
      </c>
      <c r="D337" s="1839">
        <v>55</v>
      </c>
      <c r="E337" s="1839">
        <v>1995</v>
      </c>
      <c r="F337" s="1840">
        <v>33.11</v>
      </c>
      <c r="G337" s="1840">
        <v>5.6359079999999997</v>
      </c>
      <c r="H337" s="1840">
        <v>8.7200000000000006</v>
      </c>
      <c r="I337" s="1840">
        <v>18.754090999999999</v>
      </c>
      <c r="J337" s="1840">
        <v>3308.16</v>
      </c>
      <c r="K337" s="1841">
        <v>18.754090999999999</v>
      </c>
      <c r="L337" s="1840">
        <v>3308.16</v>
      </c>
      <c r="M337" s="1842">
        <v>5.6690398892435675E-3</v>
      </c>
      <c r="N337" s="1843">
        <v>71.177000000000007</v>
      </c>
      <c r="O337" s="1844">
        <v>0.40350525219668942</v>
      </c>
      <c r="P337" s="1996">
        <v>340.14239335461406</v>
      </c>
      <c r="Q337" s="1846">
        <v>24.210315131801366</v>
      </c>
    </row>
    <row r="338" spans="1:17">
      <c r="A338" s="1317" t="s">
        <v>107</v>
      </c>
      <c r="B338" s="122">
        <v>1</v>
      </c>
      <c r="C338" s="1848" t="s">
        <v>873</v>
      </c>
      <c r="D338" s="1849">
        <v>51</v>
      </c>
      <c r="E338" s="1849">
        <v>1988</v>
      </c>
      <c r="F338" s="1850">
        <v>21.658999999999999</v>
      </c>
      <c r="G338" s="1850">
        <v>3.3976199999999999</v>
      </c>
      <c r="H338" s="1850">
        <v>8</v>
      </c>
      <c r="I338" s="1850">
        <v>10.261379</v>
      </c>
      <c r="J338" s="1850">
        <v>1853.38</v>
      </c>
      <c r="K338" s="1851">
        <v>10.261379</v>
      </c>
      <c r="L338" s="1850">
        <v>1853.38</v>
      </c>
      <c r="M338" s="1852">
        <v>5.5365758775858158E-3</v>
      </c>
      <c r="N338" s="1853">
        <v>71.177000000000007</v>
      </c>
      <c r="O338" s="1854">
        <v>0.39407686123892566</v>
      </c>
      <c r="P338" s="1997">
        <v>332.19455265514898</v>
      </c>
      <c r="Q338" s="1856">
        <v>23.644611674335543</v>
      </c>
    </row>
    <row r="339" spans="1:17">
      <c r="A339" s="1318"/>
      <c r="B339" s="131">
        <v>2</v>
      </c>
      <c r="C339" s="342"/>
      <c r="D339" s="343"/>
      <c r="E339" s="343"/>
      <c r="F339" s="344"/>
      <c r="G339" s="344"/>
      <c r="H339" s="344"/>
      <c r="I339" s="344"/>
      <c r="J339" s="344"/>
      <c r="K339" s="345"/>
      <c r="L339" s="344"/>
      <c r="M339" s="346"/>
      <c r="N339" s="347"/>
      <c r="O339" s="348"/>
      <c r="P339" s="1088"/>
      <c r="Q339" s="350"/>
    </row>
    <row r="340" spans="1:17">
      <c r="A340" s="1318"/>
      <c r="B340" s="131">
        <v>3</v>
      </c>
      <c r="C340" s="342"/>
      <c r="D340" s="343"/>
      <c r="E340" s="343"/>
      <c r="F340" s="344"/>
      <c r="G340" s="344"/>
      <c r="H340" s="344"/>
      <c r="I340" s="344"/>
      <c r="J340" s="344"/>
      <c r="K340" s="345"/>
      <c r="L340" s="344"/>
      <c r="M340" s="346"/>
      <c r="N340" s="347"/>
      <c r="O340" s="348"/>
      <c r="P340" s="1088"/>
      <c r="Q340" s="350"/>
    </row>
    <row r="341" spans="1:17">
      <c r="A341" s="1318"/>
      <c r="B341" s="131">
        <v>4</v>
      </c>
      <c r="C341" s="342"/>
      <c r="D341" s="343"/>
      <c r="E341" s="343"/>
      <c r="F341" s="344"/>
      <c r="G341" s="344"/>
      <c r="H341" s="344"/>
      <c r="I341" s="344"/>
      <c r="J341" s="344"/>
      <c r="K341" s="345"/>
      <c r="L341" s="344"/>
      <c r="M341" s="346"/>
      <c r="N341" s="347"/>
      <c r="O341" s="348"/>
      <c r="P341" s="1088"/>
      <c r="Q341" s="350"/>
    </row>
    <row r="342" spans="1:17">
      <c r="A342" s="1318"/>
      <c r="B342" s="131">
        <v>5</v>
      </c>
      <c r="C342" s="342"/>
      <c r="D342" s="343"/>
      <c r="E342" s="343"/>
      <c r="F342" s="344"/>
      <c r="G342" s="344"/>
      <c r="H342" s="344"/>
      <c r="I342" s="344"/>
      <c r="J342" s="344"/>
      <c r="K342" s="345"/>
      <c r="L342" s="344"/>
      <c r="M342" s="346"/>
      <c r="N342" s="347"/>
      <c r="O342" s="348"/>
      <c r="P342" s="1088"/>
      <c r="Q342" s="350"/>
    </row>
    <row r="343" spans="1:17">
      <c r="A343" s="1318"/>
      <c r="B343" s="131">
        <v>6</v>
      </c>
      <c r="C343" s="342"/>
      <c r="D343" s="343"/>
      <c r="E343" s="343"/>
      <c r="F343" s="344"/>
      <c r="G343" s="344"/>
      <c r="H343" s="344"/>
      <c r="I343" s="344"/>
      <c r="J343" s="344"/>
      <c r="K343" s="345"/>
      <c r="L343" s="344"/>
      <c r="M343" s="346"/>
      <c r="N343" s="347"/>
      <c r="O343" s="348"/>
      <c r="P343" s="1088"/>
      <c r="Q343" s="350"/>
    </row>
    <row r="344" spans="1:17">
      <c r="A344" s="1318"/>
      <c r="B344" s="131">
        <v>7</v>
      </c>
      <c r="C344" s="342"/>
      <c r="D344" s="343"/>
      <c r="E344" s="343"/>
      <c r="F344" s="344"/>
      <c r="G344" s="344"/>
      <c r="H344" s="344"/>
      <c r="I344" s="344"/>
      <c r="J344" s="344"/>
      <c r="K344" s="345"/>
      <c r="L344" s="344"/>
      <c r="M344" s="346"/>
      <c r="N344" s="347"/>
      <c r="O344" s="348"/>
      <c r="P344" s="1088"/>
      <c r="Q344" s="350"/>
    </row>
    <row r="345" spans="1:17">
      <c r="A345" s="1318"/>
      <c r="B345" s="131">
        <v>8</v>
      </c>
      <c r="C345" s="342"/>
      <c r="D345" s="343"/>
      <c r="E345" s="343"/>
      <c r="F345" s="344"/>
      <c r="G345" s="344"/>
      <c r="H345" s="344"/>
      <c r="I345" s="344"/>
      <c r="J345" s="344"/>
      <c r="K345" s="345"/>
      <c r="L345" s="344"/>
      <c r="M345" s="346"/>
      <c r="N345" s="347"/>
      <c r="O345" s="348"/>
      <c r="P345" s="1088"/>
      <c r="Q345" s="350"/>
    </row>
    <row r="346" spans="1:17">
      <c r="A346" s="1318"/>
      <c r="B346" s="131">
        <v>9</v>
      </c>
      <c r="C346" s="342"/>
      <c r="D346" s="343"/>
      <c r="E346" s="343"/>
      <c r="F346" s="344"/>
      <c r="G346" s="344"/>
      <c r="H346" s="344"/>
      <c r="I346" s="344"/>
      <c r="J346" s="344"/>
      <c r="K346" s="345"/>
      <c r="L346" s="344"/>
      <c r="M346" s="346"/>
      <c r="N346" s="347"/>
      <c r="O346" s="348"/>
      <c r="P346" s="1088"/>
      <c r="Q346" s="350"/>
    </row>
    <row r="347" spans="1:17" ht="12" thickBot="1">
      <c r="A347" s="1319"/>
      <c r="B347" s="140">
        <v>10</v>
      </c>
      <c r="C347" s="351"/>
      <c r="D347" s="352"/>
      <c r="E347" s="352"/>
      <c r="F347" s="353"/>
      <c r="G347" s="353"/>
      <c r="H347" s="353"/>
      <c r="I347" s="353"/>
      <c r="J347" s="353"/>
      <c r="K347" s="354"/>
      <c r="L347" s="353"/>
      <c r="M347" s="355"/>
      <c r="N347" s="356"/>
      <c r="O347" s="357"/>
      <c r="P347" s="1089"/>
      <c r="Q347" s="359"/>
    </row>
    <row r="348" spans="1:17">
      <c r="A348" s="1320" t="s">
        <v>118</v>
      </c>
      <c r="B348" s="80">
        <v>1</v>
      </c>
      <c r="C348" s="1999" t="s">
        <v>874</v>
      </c>
      <c r="D348" s="2000">
        <v>12</v>
      </c>
      <c r="E348" s="2000">
        <v>1991</v>
      </c>
      <c r="F348" s="1877">
        <v>8.9570000000000007</v>
      </c>
      <c r="G348" s="1877">
        <v>1.6754519999999999</v>
      </c>
      <c r="H348" s="1877">
        <v>2</v>
      </c>
      <c r="I348" s="1877">
        <v>5.2815479999999999</v>
      </c>
      <c r="J348" s="1877">
        <v>818.44</v>
      </c>
      <c r="K348" s="1878">
        <v>5.2815479999999999</v>
      </c>
      <c r="L348" s="1877">
        <v>818.44</v>
      </c>
      <c r="M348" s="1879">
        <v>6.4531889936953225E-3</v>
      </c>
      <c r="N348" s="1880">
        <v>71.177000000000007</v>
      </c>
      <c r="O348" s="1881">
        <v>0.45931863300425202</v>
      </c>
      <c r="P348" s="2001">
        <v>387.19133962171935</v>
      </c>
      <c r="Q348" s="1883">
        <v>27.55911798025512</v>
      </c>
    </row>
    <row r="349" spans="1:17">
      <c r="A349" s="1321"/>
      <c r="B349" s="80">
        <v>2</v>
      </c>
      <c r="C349" s="1999" t="s">
        <v>875</v>
      </c>
      <c r="D349" s="2000">
        <v>8</v>
      </c>
      <c r="E349" s="2000">
        <v>1976</v>
      </c>
      <c r="F349" s="1877">
        <v>5.2569999999999997</v>
      </c>
      <c r="G349" s="1877">
        <v>1.4279999999999999</v>
      </c>
      <c r="H349" s="1877">
        <v>0.67</v>
      </c>
      <c r="I349" s="1877">
        <v>3.1589990000000001</v>
      </c>
      <c r="J349" s="1877">
        <v>432.82</v>
      </c>
      <c r="K349" s="1878">
        <v>3.1589990000000001</v>
      </c>
      <c r="L349" s="1877">
        <v>432.82</v>
      </c>
      <c r="M349" s="1879">
        <v>7.298643778013955E-3</v>
      </c>
      <c r="N349" s="1880">
        <v>71.177000000000007</v>
      </c>
      <c r="O349" s="1881">
        <v>0.51949556818769937</v>
      </c>
      <c r="P349" s="2001">
        <v>437.91862668083729</v>
      </c>
      <c r="Q349" s="1883">
        <v>31.169734091261958</v>
      </c>
    </row>
    <row r="350" spans="1:17">
      <c r="A350" s="1321"/>
      <c r="B350" s="80">
        <v>3</v>
      </c>
      <c r="C350" s="1999" t="s">
        <v>876</v>
      </c>
      <c r="D350" s="2000">
        <v>5</v>
      </c>
      <c r="E350" s="2000">
        <v>1951</v>
      </c>
      <c r="F350" s="1877">
        <v>2.1579000000000002</v>
      </c>
      <c r="G350" s="1877">
        <v>0.35699999999999998</v>
      </c>
      <c r="H350" s="1877">
        <v>0.05</v>
      </c>
      <c r="I350" s="1877">
        <v>1.750901</v>
      </c>
      <c r="J350" s="1877">
        <v>223.63</v>
      </c>
      <c r="K350" s="1878">
        <v>1.750901</v>
      </c>
      <c r="L350" s="1877">
        <v>223.63</v>
      </c>
      <c r="M350" s="1879">
        <v>7.8294549031883032E-3</v>
      </c>
      <c r="N350" s="1880">
        <v>71.177000000000007</v>
      </c>
      <c r="O350" s="1881">
        <v>0.55727711164423388</v>
      </c>
      <c r="P350" s="2001">
        <v>469.76729419129822</v>
      </c>
      <c r="Q350" s="1883">
        <v>33.436626698654038</v>
      </c>
    </row>
    <row r="351" spans="1:17">
      <c r="A351" s="1321"/>
      <c r="B351" s="80">
        <v>4</v>
      </c>
      <c r="C351" s="1999" t="s">
        <v>877</v>
      </c>
      <c r="D351" s="2000">
        <v>41</v>
      </c>
      <c r="E351" s="2000">
        <v>1981</v>
      </c>
      <c r="F351" s="1877">
        <v>25.312999999999999</v>
      </c>
      <c r="G351" s="1877">
        <v>3.5240930000000001</v>
      </c>
      <c r="H351" s="1877">
        <v>2.65</v>
      </c>
      <c r="I351" s="1877">
        <v>19.138907</v>
      </c>
      <c r="J351" s="1877">
        <v>2245.19</v>
      </c>
      <c r="K351" s="1878">
        <v>19.138907</v>
      </c>
      <c r="L351" s="1877">
        <v>2245.19</v>
      </c>
      <c r="M351" s="1879">
        <v>8.5244041706937935E-3</v>
      </c>
      <c r="N351" s="1880">
        <v>68.234000000000009</v>
      </c>
      <c r="O351" s="1881">
        <v>0.58165419418312037</v>
      </c>
      <c r="P351" s="2001">
        <v>511.46425024162755</v>
      </c>
      <c r="Q351" s="1883">
        <v>34.899251650987225</v>
      </c>
    </row>
    <row r="352" spans="1:17">
      <c r="A352" s="1321"/>
      <c r="B352" s="80">
        <v>5</v>
      </c>
      <c r="C352" s="1999" t="s">
        <v>878</v>
      </c>
      <c r="D352" s="2000">
        <v>36</v>
      </c>
      <c r="E352" s="2000">
        <v>1964</v>
      </c>
      <c r="F352" s="1877">
        <v>17.056999999999999</v>
      </c>
      <c r="G352" s="1877">
        <v>1.163081</v>
      </c>
      <c r="H352" s="1877">
        <v>3.2290299999999998</v>
      </c>
      <c r="I352" s="1877">
        <v>12.664891000000001</v>
      </c>
      <c r="J352" s="1877">
        <v>1514.36</v>
      </c>
      <c r="K352" s="1878">
        <v>12.664891000000001</v>
      </c>
      <c r="L352" s="1877">
        <v>1514.36</v>
      </c>
      <c r="M352" s="1879">
        <v>8.3631969941097232E-3</v>
      </c>
      <c r="N352" s="1880">
        <v>71.177000000000007</v>
      </c>
      <c r="O352" s="1881">
        <v>0.59526727244974786</v>
      </c>
      <c r="P352" s="2001">
        <v>501.79181964658335</v>
      </c>
      <c r="Q352" s="1883">
        <v>35.716036346984865</v>
      </c>
    </row>
    <row r="353" spans="1:17">
      <c r="A353" s="1321"/>
      <c r="B353" s="80">
        <v>6</v>
      </c>
      <c r="C353" s="1999" t="s">
        <v>879</v>
      </c>
      <c r="D353" s="2000">
        <v>9</v>
      </c>
      <c r="E353" s="2000">
        <v>1986</v>
      </c>
      <c r="F353" s="1877">
        <v>5.8780000000000001</v>
      </c>
      <c r="G353" s="1877">
        <v>0.29595300000000002</v>
      </c>
      <c r="H353" s="1877">
        <v>0.89462399999999997</v>
      </c>
      <c r="I353" s="1877">
        <v>4.6874219999999998</v>
      </c>
      <c r="J353" s="1877">
        <v>536.30999999999995</v>
      </c>
      <c r="K353" s="1878">
        <v>4.6874219999999998</v>
      </c>
      <c r="L353" s="1877">
        <v>536.30999999999995</v>
      </c>
      <c r="M353" s="1879">
        <v>8.740135369469151E-3</v>
      </c>
      <c r="N353" s="1880">
        <v>71.177000000000007</v>
      </c>
      <c r="O353" s="1881">
        <v>0.62209661519270587</v>
      </c>
      <c r="P353" s="2001">
        <v>524.40812216814902</v>
      </c>
      <c r="Q353" s="1883">
        <v>37.32579691156235</v>
      </c>
    </row>
    <row r="354" spans="1:17">
      <c r="A354" s="1321"/>
      <c r="B354" s="80">
        <v>7</v>
      </c>
      <c r="C354" s="1999" t="s">
        <v>880</v>
      </c>
      <c r="D354" s="2000">
        <v>40</v>
      </c>
      <c r="E354" s="2000">
        <v>1988</v>
      </c>
      <c r="F354" s="1877">
        <v>27.696999999999999</v>
      </c>
      <c r="G354" s="1877">
        <v>2.448</v>
      </c>
      <c r="H354" s="1877">
        <v>3.92</v>
      </c>
      <c r="I354" s="1877">
        <v>21.329000000000001</v>
      </c>
      <c r="J354" s="1877">
        <v>2040.9</v>
      </c>
      <c r="K354" s="1878">
        <v>21.329000000000001</v>
      </c>
      <c r="L354" s="1877">
        <v>2040.9</v>
      </c>
      <c r="M354" s="1879">
        <v>1.0450781517957763E-2</v>
      </c>
      <c r="N354" s="1880">
        <v>68.234000000000009</v>
      </c>
      <c r="O354" s="1881">
        <v>0.71309862609633012</v>
      </c>
      <c r="P354" s="2001">
        <v>627.04689107746583</v>
      </c>
      <c r="Q354" s="1883">
        <v>42.785917565779812</v>
      </c>
    </row>
    <row r="355" spans="1:17">
      <c r="A355" s="1321"/>
      <c r="B355" s="80">
        <v>8</v>
      </c>
      <c r="C355" s="1999" t="s">
        <v>881</v>
      </c>
      <c r="D355" s="2000">
        <v>20</v>
      </c>
      <c r="E355" s="2000">
        <v>1985</v>
      </c>
      <c r="F355" s="1877">
        <v>13.228999999999999</v>
      </c>
      <c r="G355" s="1877">
        <v>0.62189399999999995</v>
      </c>
      <c r="H355" s="1877">
        <v>1.8451599999999999</v>
      </c>
      <c r="I355" s="1877">
        <v>10.761946</v>
      </c>
      <c r="J355" s="1877">
        <v>1047.19</v>
      </c>
      <c r="K355" s="1878">
        <v>10.761946</v>
      </c>
      <c r="L355" s="1877">
        <v>1047.19</v>
      </c>
      <c r="M355" s="1879">
        <v>1.0276975524976365E-2</v>
      </c>
      <c r="N355" s="1880">
        <v>71.177000000000007</v>
      </c>
      <c r="O355" s="1881">
        <v>0.73148428694124279</v>
      </c>
      <c r="P355" s="2001">
        <v>616.61853149858189</v>
      </c>
      <c r="Q355" s="1883">
        <v>43.889057216474569</v>
      </c>
    </row>
    <row r="356" spans="1:17">
      <c r="A356" s="1321"/>
      <c r="B356" s="80">
        <v>9</v>
      </c>
      <c r="C356" s="1090"/>
      <c r="D356" s="1091"/>
      <c r="E356" s="1091"/>
      <c r="F356" s="1018"/>
      <c r="G356" s="1018"/>
      <c r="H356" s="1018"/>
      <c r="I356" s="1018"/>
      <c r="J356" s="1018"/>
      <c r="K356" s="1019"/>
      <c r="L356" s="1018"/>
      <c r="M356" s="1020"/>
      <c r="N356" s="1021"/>
      <c r="O356" s="1022"/>
      <c r="P356" s="1092"/>
      <c r="Q356" s="1024"/>
    </row>
    <row r="357" spans="1:17" ht="12" thickBot="1">
      <c r="A357" s="1321"/>
      <c r="B357" s="150">
        <v>10</v>
      </c>
      <c r="C357" s="1093"/>
      <c r="D357" s="1094"/>
      <c r="E357" s="1094"/>
      <c r="F357" s="1027"/>
      <c r="G357" s="1027"/>
      <c r="H357" s="1027"/>
      <c r="I357" s="1027"/>
      <c r="J357" s="1027"/>
      <c r="K357" s="1028"/>
      <c r="L357" s="1027"/>
      <c r="M357" s="1029"/>
      <c r="N357" s="1030"/>
      <c r="O357" s="1031"/>
      <c r="P357" s="1095"/>
      <c r="Q357" s="1033"/>
    </row>
    <row r="358" spans="1:17">
      <c r="A358" s="1348" t="s">
        <v>128</v>
      </c>
      <c r="B358" s="151">
        <v>1</v>
      </c>
      <c r="C358" s="1893" t="s">
        <v>882</v>
      </c>
      <c r="D358" s="1894">
        <v>5</v>
      </c>
      <c r="E358" s="1894">
        <v>1935</v>
      </c>
      <c r="F358" s="1895">
        <v>3.4169999999999998</v>
      </c>
      <c r="G358" s="1895">
        <v>0.18620100000000001</v>
      </c>
      <c r="H358" s="1895">
        <v>0.32</v>
      </c>
      <c r="I358" s="1895">
        <v>2.9107989999999999</v>
      </c>
      <c r="J358" s="1895">
        <v>321.79000000000002</v>
      </c>
      <c r="K358" s="1896">
        <v>2.9107989999999999</v>
      </c>
      <c r="L358" s="1895">
        <v>321.79000000000002</v>
      </c>
      <c r="M358" s="1897">
        <v>9.0456477827154345E-3</v>
      </c>
      <c r="N358" s="1898">
        <v>71.177000000000007</v>
      </c>
      <c r="O358" s="1899">
        <v>0.64384207223033652</v>
      </c>
      <c r="P358" s="2002">
        <v>542.73886696292607</v>
      </c>
      <c r="Q358" s="1901">
        <v>38.63052433382019</v>
      </c>
    </row>
    <row r="359" spans="1:17">
      <c r="A359" s="1349"/>
      <c r="B359" s="152">
        <v>2</v>
      </c>
      <c r="C359" s="1902" t="s">
        <v>883</v>
      </c>
      <c r="D359" s="1903">
        <v>8</v>
      </c>
      <c r="E359" s="1903">
        <v>1956</v>
      </c>
      <c r="F359" s="1904">
        <v>4.4029999999999996</v>
      </c>
      <c r="G359" s="1904">
        <v>0</v>
      </c>
      <c r="H359" s="1904">
        <v>0</v>
      </c>
      <c r="I359" s="1904">
        <v>4.4029990000000003</v>
      </c>
      <c r="J359" s="1904">
        <v>469.85</v>
      </c>
      <c r="K359" s="1905">
        <v>4.4029990000000003</v>
      </c>
      <c r="L359" s="1904">
        <v>469.85</v>
      </c>
      <c r="M359" s="1906">
        <v>9.3710737469405135E-3</v>
      </c>
      <c r="N359" s="1907">
        <v>71.177000000000007</v>
      </c>
      <c r="O359" s="1908">
        <v>0.667004916085985</v>
      </c>
      <c r="P359" s="2003">
        <v>562.26442481643085</v>
      </c>
      <c r="Q359" s="1910">
        <v>40.020294965159103</v>
      </c>
    </row>
    <row r="360" spans="1:17">
      <c r="A360" s="1349"/>
      <c r="B360" s="152">
        <v>3</v>
      </c>
      <c r="C360" s="1902" t="s">
        <v>884</v>
      </c>
      <c r="D360" s="1903">
        <v>7</v>
      </c>
      <c r="E360" s="1903">
        <v>1956</v>
      </c>
      <c r="F360" s="1904">
        <v>4.4089999999999998</v>
      </c>
      <c r="G360" s="1904">
        <v>0</v>
      </c>
      <c r="H360" s="1904">
        <v>0</v>
      </c>
      <c r="I360" s="1904">
        <v>4.4089999999999998</v>
      </c>
      <c r="J360" s="1904">
        <v>402.24</v>
      </c>
      <c r="K360" s="1905">
        <v>4.4089999999999998</v>
      </c>
      <c r="L360" s="1904">
        <v>402.24</v>
      </c>
      <c r="M360" s="1906">
        <v>1.0961117740652346E-2</v>
      </c>
      <c r="N360" s="1907">
        <v>68.234000000000009</v>
      </c>
      <c r="O360" s="1908">
        <v>0.74792090791567223</v>
      </c>
      <c r="P360" s="2003">
        <v>657.66706443914086</v>
      </c>
      <c r="Q360" s="1910">
        <v>44.875254474940348</v>
      </c>
    </row>
    <row r="361" spans="1:17">
      <c r="A361" s="1349"/>
      <c r="B361" s="152">
        <v>4</v>
      </c>
      <c r="C361" s="1902" t="s">
        <v>885</v>
      </c>
      <c r="D361" s="1903">
        <v>8</v>
      </c>
      <c r="E361" s="1903">
        <v>1969</v>
      </c>
      <c r="F361" s="1904">
        <v>4.6016000000000004</v>
      </c>
      <c r="G361" s="1904">
        <v>0</v>
      </c>
      <c r="H361" s="1904">
        <v>0</v>
      </c>
      <c r="I361" s="1904">
        <v>4.6016019999999997</v>
      </c>
      <c r="J361" s="1904">
        <v>416.7</v>
      </c>
      <c r="K361" s="1905">
        <v>4.6016019999999997</v>
      </c>
      <c r="L361" s="1904">
        <v>416.7</v>
      </c>
      <c r="M361" s="1906">
        <v>1.1042961363090952E-2</v>
      </c>
      <c r="N361" s="1907">
        <v>68.234000000000009</v>
      </c>
      <c r="O361" s="1908">
        <v>0.75350542564914813</v>
      </c>
      <c r="P361" s="2003">
        <v>662.57768178545712</v>
      </c>
      <c r="Q361" s="1910">
        <v>45.210325538948887</v>
      </c>
    </row>
    <row r="362" spans="1:17">
      <c r="A362" s="1349"/>
      <c r="B362" s="152">
        <v>5</v>
      </c>
      <c r="C362" s="1902" t="s">
        <v>886</v>
      </c>
      <c r="D362" s="1903">
        <v>8</v>
      </c>
      <c r="E362" s="1903">
        <v>1966</v>
      </c>
      <c r="F362" s="1904">
        <v>4.3686999999999996</v>
      </c>
      <c r="G362" s="1904">
        <v>0</v>
      </c>
      <c r="H362" s="1904">
        <v>0</v>
      </c>
      <c r="I362" s="1904">
        <v>4.3686999999999996</v>
      </c>
      <c r="J362" s="1904">
        <v>393.89</v>
      </c>
      <c r="K362" s="1905">
        <v>4.3686999999999996</v>
      </c>
      <c r="L362" s="1904">
        <v>393.89</v>
      </c>
      <c r="M362" s="1906">
        <v>1.1091167584858716E-2</v>
      </c>
      <c r="N362" s="1907">
        <v>68.234000000000009</v>
      </c>
      <c r="O362" s="1908">
        <v>0.75679472898524969</v>
      </c>
      <c r="P362" s="2003">
        <v>665.47005509152291</v>
      </c>
      <c r="Q362" s="1910">
        <v>45.407683739114979</v>
      </c>
    </row>
    <row r="363" spans="1:17">
      <c r="A363" s="1349"/>
      <c r="B363" s="152">
        <v>6</v>
      </c>
      <c r="C363" s="1902" t="s">
        <v>887</v>
      </c>
      <c r="D363" s="1903">
        <v>12</v>
      </c>
      <c r="E363" s="1903">
        <v>1972</v>
      </c>
      <c r="F363" s="1904">
        <v>6.125</v>
      </c>
      <c r="G363" s="1904">
        <v>0</v>
      </c>
      <c r="H363" s="1904">
        <v>0</v>
      </c>
      <c r="I363" s="1904">
        <v>6.1250010000000001</v>
      </c>
      <c r="J363" s="1904">
        <v>532.47</v>
      </c>
      <c r="K363" s="1905">
        <v>6.1250010000000001</v>
      </c>
      <c r="L363" s="1904">
        <v>532.47</v>
      </c>
      <c r="M363" s="1906">
        <v>1.1502997351963491E-2</v>
      </c>
      <c r="N363" s="1907">
        <v>71.177000000000007</v>
      </c>
      <c r="O363" s="1908">
        <v>0.81874884252070546</v>
      </c>
      <c r="P363" s="2003">
        <v>690.17984111780936</v>
      </c>
      <c r="Q363" s="1910">
        <v>49.124930551242322</v>
      </c>
    </row>
    <row r="364" spans="1:17">
      <c r="A364" s="1349"/>
      <c r="B364" s="152">
        <v>7</v>
      </c>
      <c r="C364" s="1902" t="s">
        <v>888</v>
      </c>
      <c r="D364" s="1903">
        <v>6</v>
      </c>
      <c r="E364" s="1903">
        <v>1959</v>
      </c>
      <c r="F364" s="1904">
        <v>5.1806000000000001</v>
      </c>
      <c r="G364" s="1904">
        <v>0.58731599999999995</v>
      </c>
      <c r="H364" s="1904">
        <v>0.96</v>
      </c>
      <c r="I364" s="1904">
        <v>3.6332840000000002</v>
      </c>
      <c r="J364" s="1904">
        <v>313.25</v>
      </c>
      <c r="K364" s="1905">
        <v>3.6332840000000002</v>
      </c>
      <c r="L364" s="1904">
        <v>313.25</v>
      </c>
      <c r="M364" s="1906">
        <v>1.1598671987230648E-2</v>
      </c>
      <c r="N364" s="1907">
        <v>71.177000000000007</v>
      </c>
      <c r="O364" s="1908">
        <v>0.8255586760351159</v>
      </c>
      <c r="P364" s="2003">
        <v>695.92031923383888</v>
      </c>
      <c r="Q364" s="1910">
        <v>49.533520562106958</v>
      </c>
    </row>
    <row r="365" spans="1:17">
      <c r="A365" s="1349"/>
      <c r="B365" s="152">
        <v>8</v>
      </c>
      <c r="C365" s="1902" t="s">
        <v>889</v>
      </c>
      <c r="D365" s="1903">
        <v>8</v>
      </c>
      <c r="E365" s="1903">
        <v>1962</v>
      </c>
      <c r="F365" s="1904">
        <v>5.524</v>
      </c>
      <c r="G365" s="1904">
        <v>0.153</v>
      </c>
      <c r="H365" s="1904">
        <v>0.97</v>
      </c>
      <c r="I365" s="1904">
        <v>4.4010009999999999</v>
      </c>
      <c r="J365" s="1904">
        <v>366.73</v>
      </c>
      <c r="K365" s="1905">
        <v>4.4010009999999999</v>
      </c>
      <c r="L365" s="1904">
        <v>366.73</v>
      </c>
      <c r="M365" s="1906">
        <v>1.2000657159217953E-2</v>
      </c>
      <c r="N365" s="1907">
        <v>71.177000000000007</v>
      </c>
      <c r="O365" s="1908">
        <v>0.85417077462165625</v>
      </c>
      <c r="P365" s="2003">
        <v>720.03942955307718</v>
      </c>
      <c r="Q365" s="1910">
        <v>51.250246477299378</v>
      </c>
    </row>
    <row r="366" spans="1:17">
      <c r="A366" s="1349"/>
      <c r="B366" s="152">
        <v>9</v>
      </c>
      <c r="C366" s="1920" t="s">
        <v>890</v>
      </c>
      <c r="D366" s="1921">
        <v>12</v>
      </c>
      <c r="E366" s="1921">
        <v>1971</v>
      </c>
      <c r="F366" s="1922">
        <v>7.0118999999999998</v>
      </c>
      <c r="G366" s="1922">
        <v>0</v>
      </c>
      <c r="H366" s="1922">
        <v>0</v>
      </c>
      <c r="I366" s="1922">
        <v>7.0118989999999997</v>
      </c>
      <c r="J366" s="1922">
        <v>538.79999999999995</v>
      </c>
      <c r="K366" s="1923">
        <v>7.0118989999999997</v>
      </c>
      <c r="L366" s="1922">
        <v>538.79999999999995</v>
      </c>
      <c r="M366" s="1924">
        <v>1.3013917965850037E-2</v>
      </c>
      <c r="N366" s="1925">
        <v>71.177000000000007</v>
      </c>
      <c r="O366" s="1926">
        <v>0.9262916390553082</v>
      </c>
      <c r="P366" s="2004">
        <v>780.83507795100229</v>
      </c>
      <c r="Q366" s="1928">
        <v>55.577498343318496</v>
      </c>
    </row>
    <row r="367" spans="1:17" ht="12" thickBot="1">
      <c r="A367" s="1350"/>
      <c r="B367" s="153">
        <v>10</v>
      </c>
      <c r="C367" s="361"/>
      <c r="D367" s="362"/>
      <c r="E367" s="362"/>
      <c r="F367" s="363"/>
      <c r="G367" s="363"/>
      <c r="H367" s="363"/>
      <c r="I367" s="363"/>
      <c r="J367" s="363"/>
      <c r="K367" s="364"/>
      <c r="L367" s="363"/>
      <c r="M367" s="365"/>
      <c r="N367" s="366"/>
      <c r="O367" s="367"/>
      <c r="P367" s="1096"/>
      <c r="Q367" s="369"/>
    </row>
    <row r="368" spans="1:17">
      <c r="A368" s="1351" t="s">
        <v>139</v>
      </c>
      <c r="B368" s="17">
        <v>1</v>
      </c>
      <c r="C368" s="370"/>
      <c r="D368" s="371"/>
      <c r="E368" s="371"/>
      <c r="F368" s="372"/>
      <c r="G368" s="372"/>
      <c r="H368" s="372"/>
      <c r="I368" s="372"/>
      <c r="J368" s="372"/>
      <c r="K368" s="373"/>
      <c r="L368" s="372"/>
      <c r="M368" s="374"/>
      <c r="N368" s="375"/>
      <c r="O368" s="376"/>
      <c r="P368" s="377"/>
      <c r="Q368" s="378"/>
    </row>
    <row r="369" spans="1:17">
      <c r="A369" s="1352"/>
      <c r="B369" s="19">
        <v>2</v>
      </c>
      <c r="C369" s="379"/>
      <c r="D369" s="380"/>
      <c r="E369" s="380"/>
      <c r="F369" s="381"/>
      <c r="G369" s="381"/>
      <c r="H369" s="381"/>
      <c r="I369" s="381"/>
      <c r="J369" s="381"/>
      <c r="K369" s="382"/>
      <c r="L369" s="381"/>
      <c r="M369" s="383"/>
      <c r="N369" s="384"/>
      <c r="O369" s="385"/>
      <c r="P369" s="386"/>
      <c r="Q369" s="387"/>
    </row>
    <row r="370" spans="1:17">
      <c r="A370" s="1352"/>
      <c r="B370" s="19">
        <v>3</v>
      </c>
      <c r="C370" s="379"/>
      <c r="D370" s="380"/>
      <c r="E370" s="380"/>
      <c r="F370" s="381"/>
      <c r="G370" s="381"/>
      <c r="H370" s="381"/>
      <c r="I370" s="381"/>
      <c r="J370" s="381"/>
      <c r="K370" s="382"/>
      <c r="L370" s="381"/>
      <c r="M370" s="383"/>
      <c r="N370" s="384"/>
      <c r="O370" s="385"/>
      <c r="P370" s="386"/>
      <c r="Q370" s="387"/>
    </row>
    <row r="371" spans="1:17">
      <c r="A371" s="1352"/>
      <c r="B371" s="19">
        <v>4</v>
      </c>
      <c r="C371" s="379"/>
      <c r="D371" s="380"/>
      <c r="E371" s="380"/>
      <c r="F371" s="381"/>
      <c r="G371" s="381"/>
      <c r="H371" s="381"/>
      <c r="I371" s="381"/>
      <c r="J371" s="381"/>
      <c r="K371" s="382"/>
      <c r="L371" s="381"/>
      <c r="M371" s="383"/>
      <c r="N371" s="384"/>
      <c r="O371" s="385"/>
      <c r="P371" s="386"/>
      <c r="Q371" s="387"/>
    </row>
    <row r="372" spans="1:17">
      <c r="A372" s="1352"/>
      <c r="B372" s="19">
        <v>5</v>
      </c>
      <c r="C372" s="379"/>
      <c r="D372" s="380"/>
      <c r="E372" s="380"/>
      <c r="F372" s="381"/>
      <c r="G372" s="381"/>
      <c r="H372" s="381"/>
      <c r="I372" s="381"/>
      <c r="J372" s="381"/>
      <c r="K372" s="382"/>
      <c r="L372" s="381"/>
      <c r="M372" s="383"/>
      <c r="N372" s="384"/>
      <c r="O372" s="385"/>
      <c r="P372" s="386"/>
      <c r="Q372" s="387"/>
    </row>
    <row r="373" spans="1:17">
      <c r="A373" s="1352"/>
      <c r="B373" s="19">
        <v>6</v>
      </c>
      <c r="C373" s="379"/>
      <c r="D373" s="380"/>
      <c r="E373" s="380"/>
      <c r="F373" s="381"/>
      <c r="G373" s="381"/>
      <c r="H373" s="381"/>
      <c r="I373" s="381"/>
      <c r="J373" s="381"/>
      <c r="K373" s="382"/>
      <c r="L373" s="381"/>
      <c r="M373" s="383"/>
      <c r="N373" s="384"/>
      <c r="O373" s="385"/>
      <c r="P373" s="386"/>
      <c r="Q373" s="387"/>
    </row>
    <row r="374" spans="1:17">
      <c r="A374" s="1352"/>
      <c r="B374" s="19">
        <v>7</v>
      </c>
      <c r="C374" s="379"/>
      <c r="D374" s="380"/>
      <c r="E374" s="380"/>
      <c r="F374" s="381"/>
      <c r="G374" s="381"/>
      <c r="H374" s="381"/>
      <c r="I374" s="381"/>
      <c r="J374" s="381"/>
      <c r="K374" s="382"/>
      <c r="L374" s="381"/>
      <c r="M374" s="383"/>
      <c r="N374" s="384"/>
      <c r="O374" s="385"/>
      <c r="P374" s="386"/>
      <c r="Q374" s="387"/>
    </row>
    <row r="375" spans="1:17">
      <c r="A375" s="1352"/>
      <c r="B375" s="19">
        <v>8</v>
      </c>
      <c r="C375" s="379"/>
      <c r="D375" s="380"/>
      <c r="E375" s="380"/>
      <c r="F375" s="381"/>
      <c r="G375" s="381"/>
      <c r="H375" s="381"/>
      <c r="I375" s="381"/>
      <c r="J375" s="381"/>
      <c r="K375" s="382"/>
      <c r="L375" s="381"/>
      <c r="M375" s="383"/>
      <c r="N375" s="384"/>
      <c r="O375" s="385"/>
      <c r="P375" s="386"/>
      <c r="Q375" s="387"/>
    </row>
    <row r="376" spans="1:17">
      <c r="A376" s="1352"/>
      <c r="B376" s="19">
        <v>9</v>
      </c>
      <c r="C376" s="379"/>
      <c r="D376" s="380"/>
      <c r="E376" s="380"/>
      <c r="F376" s="381"/>
      <c r="G376" s="381"/>
      <c r="H376" s="381"/>
      <c r="I376" s="381"/>
      <c r="J376" s="381"/>
      <c r="K376" s="382"/>
      <c r="L376" s="381"/>
      <c r="M376" s="383"/>
      <c r="N376" s="384"/>
      <c r="O376" s="385"/>
      <c r="P376" s="386"/>
      <c r="Q376" s="387"/>
    </row>
    <row r="377" spans="1:17" ht="12.75" thickBot="1">
      <c r="A377" s="1353"/>
      <c r="B377" s="249">
        <v>10</v>
      </c>
      <c r="C377" s="388"/>
      <c r="D377" s="389"/>
      <c r="E377" s="389"/>
      <c r="F377" s="390"/>
      <c r="G377" s="390"/>
      <c r="H377" s="390"/>
      <c r="I377" s="390"/>
      <c r="J377" s="390"/>
      <c r="K377" s="391"/>
      <c r="L377" s="390"/>
      <c r="M377" s="392"/>
      <c r="N377" s="393"/>
      <c r="O377" s="394"/>
      <c r="P377" s="395"/>
      <c r="Q377" s="396"/>
    </row>
    <row r="378" spans="1:17" ht="12">
      <c r="A378" s="158"/>
      <c r="B378" s="158"/>
      <c r="C378" s="159"/>
      <c r="D378" s="160"/>
      <c r="E378" s="160"/>
      <c r="F378" s="159"/>
      <c r="G378" s="159"/>
      <c r="H378" s="241"/>
      <c r="I378" s="241"/>
      <c r="J378" s="241"/>
      <c r="K378" s="242"/>
      <c r="L378" s="241"/>
      <c r="M378" s="243"/>
      <c r="N378" s="244"/>
      <c r="O378" s="245"/>
      <c r="P378" s="246"/>
      <c r="Q378" s="246"/>
    </row>
    <row r="379" spans="1:17" ht="15">
      <c r="A379" s="1304" t="s">
        <v>227</v>
      </c>
      <c r="B379" s="1304"/>
      <c r="C379" s="1304"/>
      <c r="D379" s="1304"/>
      <c r="E379" s="1304"/>
      <c r="F379" s="1304"/>
      <c r="G379" s="1304"/>
      <c r="H379" s="1304"/>
      <c r="I379" s="1304"/>
      <c r="J379" s="1304"/>
      <c r="K379" s="1304"/>
      <c r="L379" s="1304"/>
      <c r="M379" s="1304"/>
      <c r="N379" s="1304"/>
      <c r="O379" s="1304"/>
      <c r="P379" s="1304"/>
      <c r="Q379" s="1304"/>
    </row>
    <row r="380" spans="1:17" ht="13.5" thickBot="1">
      <c r="A380" s="822"/>
      <c r="B380" s="822"/>
      <c r="C380" s="822"/>
      <c r="D380" s="822"/>
      <c r="E380" s="1261" t="s">
        <v>356</v>
      </c>
      <c r="F380" s="1261"/>
      <c r="G380" s="1261"/>
      <c r="H380" s="1261"/>
      <c r="I380" s="822">
        <v>4</v>
      </c>
      <c r="J380" s="822" t="s">
        <v>355</v>
      </c>
      <c r="K380" s="822" t="s">
        <v>357</v>
      </c>
      <c r="L380" s="823">
        <v>323</v>
      </c>
      <c r="M380" s="822"/>
      <c r="N380" s="822"/>
      <c r="O380" s="822"/>
      <c r="P380" s="822"/>
      <c r="Q380" s="822"/>
    </row>
    <row r="381" spans="1:17" ht="12.75" customHeight="1">
      <c r="A381" s="1305" t="s">
        <v>1</v>
      </c>
      <c r="B381" s="1283" t="s">
        <v>0</v>
      </c>
      <c r="C381" s="1266" t="s">
        <v>2</v>
      </c>
      <c r="D381" s="1266" t="s">
        <v>3</v>
      </c>
      <c r="E381" s="1266" t="s">
        <v>12</v>
      </c>
      <c r="F381" s="1286" t="s">
        <v>13</v>
      </c>
      <c r="G381" s="1287"/>
      <c r="H381" s="1287"/>
      <c r="I381" s="1288"/>
      <c r="J381" s="1266" t="s">
        <v>4</v>
      </c>
      <c r="K381" s="1266" t="s">
        <v>14</v>
      </c>
      <c r="L381" s="1266" t="s">
        <v>5</v>
      </c>
      <c r="M381" s="1266" t="s">
        <v>6</v>
      </c>
      <c r="N381" s="1266" t="s">
        <v>15</v>
      </c>
      <c r="O381" s="1309" t="s">
        <v>16</v>
      </c>
      <c r="P381" s="1266" t="s">
        <v>23</v>
      </c>
      <c r="Q381" s="1270" t="s">
        <v>24</v>
      </c>
    </row>
    <row r="382" spans="1:17" ht="33.75">
      <c r="A382" s="1306"/>
      <c r="B382" s="1284"/>
      <c r="C382" s="1285"/>
      <c r="D382" s="1267"/>
      <c r="E382" s="1267"/>
      <c r="F382" s="15" t="s">
        <v>17</v>
      </c>
      <c r="G382" s="15" t="s">
        <v>18</v>
      </c>
      <c r="H382" s="15" t="s">
        <v>19</v>
      </c>
      <c r="I382" s="15" t="s">
        <v>20</v>
      </c>
      <c r="J382" s="1267"/>
      <c r="K382" s="1267"/>
      <c r="L382" s="1267"/>
      <c r="M382" s="1267"/>
      <c r="N382" s="1267"/>
      <c r="O382" s="1310"/>
      <c r="P382" s="1267"/>
      <c r="Q382" s="1271"/>
    </row>
    <row r="383" spans="1:17">
      <c r="A383" s="1307"/>
      <c r="B383" s="1308"/>
      <c r="C383" s="1267"/>
      <c r="D383" s="96" t="s">
        <v>7</v>
      </c>
      <c r="E383" s="96" t="s">
        <v>8</v>
      </c>
      <c r="F383" s="96" t="s">
        <v>9</v>
      </c>
      <c r="G383" s="96" t="s">
        <v>9</v>
      </c>
      <c r="H383" s="96" t="s">
        <v>9</v>
      </c>
      <c r="I383" s="96" t="s">
        <v>9</v>
      </c>
      <c r="J383" s="96" t="s">
        <v>21</v>
      </c>
      <c r="K383" s="96" t="s">
        <v>9</v>
      </c>
      <c r="L383" s="96" t="s">
        <v>21</v>
      </c>
      <c r="M383" s="96" t="s">
        <v>70</v>
      </c>
      <c r="N383" s="96" t="s">
        <v>408</v>
      </c>
      <c r="O383" s="96" t="s">
        <v>409</v>
      </c>
      <c r="P383" s="97" t="s">
        <v>25</v>
      </c>
      <c r="Q383" s="98" t="s">
        <v>410</v>
      </c>
    </row>
    <row r="384" spans="1:17" ht="12" thickBot="1">
      <c r="A384" s="99">
        <v>1</v>
      </c>
      <c r="B384" s="100">
        <v>2</v>
      </c>
      <c r="C384" s="101">
        <v>3</v>
      </c>
      <c r="D384" s="102">
        <v>4</v>
      </c>
      <c r="E384" s="102">
        <v>5</v>
      </c>
      <c r="F384" s="102">
        <v>6</v>
      </c>
      <c r="G384" s="102">
        <v>7</v>
      </c>
      <c r="H384" s="102">
        <v>8</v>
      </c>
      <c r="I384" s="102">
        <v>9</v>
      </c>
      <c r="J384" s="102">
        <v>10</v>
      </c>
      <c r="K384" s="102">
        <v>11</v>
      </c>
      <c r="L384" s="101">
        <v>12</v>
      </c>
      <c r="M384" s="102">
        <v>13</v>
      </c>
      <c r="N384" s="102">
        <v>14</v>
      </c>
      <c r="O384" s="103">
        <v>15</v>
      </c>
      <c r="P384" s="101">
        <v>16</v>
      </c>
      <c r="Q384" s="104">
        <v>17</v>
      </c>
    </row>
    <row r="385" spans="1:17" ht="12.75" customHeight="1">
      <c r="A385" s="1311" t="s">
        <v>92</v>
      </c>
      <c r="B385" s="248">
        <v>1</v>
      </c>
      <c r="C385" s="397"/>
      <c r="D385" s="398"/>
      <c r="E385" s="398"/>
      <c r="F385" s="399"/>
      <c r="G385" s="400"/>
      <c r="H385" s="400"/>
      <c r="I385" s="400"/>
      <c r="J385" s="400"/>
      <c r="K385" s="401"/>
      <c r="L385" s="400"/>
      <c r="M385" s="402"/>
      <c r="N385" s="403"/>
      <c r="O385" s="404"/>
      <c r="P385" s="405"/>
      <c r="Q385" s="406"/>
    </row>
    <row r="386" spans="1:17">
      <c r="A386" s="1312"/>
      <c r="B386" s="106">
        <v>2</v>
      </c>
      <c r="C386" s="397"/>
      <c r="D386" s="398"/>
      <c r="E386" s="398"/>
      <c r="F386" s="399"/>
      <c r="G386" s="400"/>
      <c r="H386" s="400"/>
      <c r="I386" s="400"/>
      <c r="J386" s="400"/>
      <c r="K386" s="401"/>
      <c r="L386" s="400"/>
      <c r="M386" s="402"/>
      <c r="N386" s="403"/>
      <c r="O386" s="404"/>
      <c r="P386" s="405"/>
      <c r="Q386" s="407"/>
    </row>
    <row r="387" spans="1:17">
      <c r="A387" s="1312"/>
      <c r="B387" s="106">
        <v>3</v>
      </c>
      <c r="C387" s="397"/>
      <c r="D387" s="398"/>
      <c r="E387" s="398"/>
      <c r="F387" s="399"/>
      <c r="G387" s="400"/>
      <c r="H387" s="400"/>
      <c r="I387" s="400"/>
      <c r="J387" s="400"/>
      <c r="K387" s="401"/>
      <c r="L387" s="400"/>
      <c r="M387" s="402"/>
      <c r="N387" s="403"/>
      <c r="O387" s="404"/>
      <c r="P387" s="405"/>
      <c r="Q387" s="407"/>
    </row>
    <row r="388" spans="1:17">
      <c r="A388" s="1312"/>
      <c r="B388" s="106">
        <v>4</v>
      </c>
      <c r="C388" s="397"/>
      <c r="D388" s="398"/>
      <c r="E388" s="398"/>
      <c r="F388" s="399"/>
      <c r="G388" s="400"/>
      <c r="H388" s="400"/>
      <c r="I388" s="400"/>
      <c r="J388" s="400"/>
      <c r="K388" s="401"/>
      <c r="L388" s="400"/>
      <c r="M388" s="402"/>
      <c r="N388" s="403"/>
      <c r="O388" s="404"/>
      <c r="P388" s="405"/>
      <c r="Q388" s="407"/>
    </row>
    <row r="389" spans="1:17">
      <c r="A389" s="1312"/>
      <c r="B389" s="106">
        <v>5</v>
      </c>
      <c r="C389" s="397"/>
      <c r="D389" s="398"/>
      <c r="E389" s="398"/>
      <c r="F389" s="399"/>
      <c r="G389" s="400"/>
      <c r="H389" s="400"/>
      <c r="I389" s="400"/>
      <c r="J389" s="400"/>
      <c r="K389" s="401"/>
      <c r="L389" s="400"/>
      <c r="M389" s="402"/>
      <c r="N389" s="403"/>
      <c r="O389" s="404"/>
      <c r="P389" s="405"/>
      <c r="Q389" s="407"/>
    </row>
    <row r="390" spans="1:17">
      <c r="A390" s="1312"/>
      <c r="B390" s="106">
        <v>6</v>
      </c>
      <c r="C390" s="397"/>
      <c r="D390" s="398"/>
      <c r="E390" s="398"/>
      <c r="F390" s="399"/>
      <c r="G390" s="400"/>
      <c r="H390" s="400"/>
      <c r="I390" s="400"/>
      <c r="J390" s="400"/>
      <c r="K390" s="401"/>
      <c r="L390" s="400"/>
      <c r="M390" s="402"/>
      <c r="N390" s="403"/>
      <c r="O390" s="404"/>
      <c r="P390" s="405"/>
      <c r="Q390" s="407"/>
    </row>
    <row r="391" spans="1:17">
      <c r="A391" s="1312"/>
      <c r="B391" s="106">
        <v>7</v>
      </c>
      <c r="C391" s="397"/>
      <c r="D391" s="398"/>
      <c r="E391" s="398"/>
      <c r="F391" s="399"/>
      <c r="G391" s="400"/>
      <c r="H391" s="400"/>
      <c r="I391" s="400"/>
      <c r="J391" s="400"/>
      <c r="K391" s="401"/>
      <c r="L391" s="400"/>
      <c r="M391" s="402"/>
      <c r="N391" s="403"/>
      <c r="O391" s="404"/>
      <c r="P391" s="405"/>
      <c r="Q391" s="407"/>
    </row>
    <row r="392" spans="1:17">
      <c r="A392" s="1312"/>
      <c r="B392" s="106">
        <v>8</v>
      </c>
      <c r="C392" s="397"/>
      <c r="D392" s="398"/>
      <c r="E392" s="398"/>
      <c r="F392" s="399"/>
      <c r="G392" s="400"/>
      <c r="H392" s="400"/>
      <c r="I392" s="400"/>
      <c r="J392" s="400"/>
      <c r="K392" s="401"/>
      <c r="L392" s="400"/>
      <c r="M392" s="402"/>
      <c r="N392" s="403"/>
      <c r="O392" s="404"/>
      <c r="P392" s="405"/>
      <c r="Q392" s="407"/>
    </row>
    <row r="393" spans="1:17">
      <c r="A393" s="1312"/>
      <c r="B393" s="106">
        <v>9</v>
      </c>
      <c r="C393" s="397"/>
      <c r="D393" s="398"/>
      <c r="E393" s="398"/>
      <c r="F393" s="399"/>
      <c r="G393" s="400"/>
      <c r="H393" s="400"/>
      <c r="I393" s="400"/>
      <c r="J393" s="400"/>
      <c r="K393" s="401"/>
      <c r="L393" s="400"/>
      <c r="M393" s="402"/>
      <c r="N393" s="403"/>
      <c r="O393" s="404"/>
      <c r="P393" s="405"/>
      <c r="Q393" s="407"/>
    </row>
    <row r="394" spans="1:17" ht="12" thickBot="1">
      <c r="A394" s="1312"/>
      <c r="B394" s="106">
        <v>10</v>
      </c>
      <c r="C394" s="397"/>
      <c r="D394" s="398"/>
      <c r="E394" s="398"/>
      <c r="F394" s="399"/>
      <c r="G394" s="400"/>
      <c r="H394" s="400"/>
      <c r="I394" s="400"/>
      <c r="J394" s="400"/>
      <c r="K394" s="401"/>
      <c r="L394" s="400"/>
      <c r="M394" s="402"/>
      <c r="N394" s="403"/>
      <c r="O394" s="404"/>
      <c r="P394" s="405"/>
      <c r="Q394" s="407"/>
    </row>
    <row r="395" spans="1:17" ht="12.75" customHeight="1">
      <c r="A395" s="1314" t="s">
        <v>98</v>
      </c>
      <c r="B395" s="11">
        <v>1</v>
      </c>
      <c r="C395" s="408"/>
      <c r="D395" s="409"/>
      <c r="E395" s="409"/>
      <c r="F395" s="410"/>
      <c r="G395" s="410"/>
      <c r="H395" s="410"/>
      <c r="I395" s="410"/>
      <c r="J395" s="410"/>
      <c r="K395" s="411"/>
      <c r="L395" s="410"/>
      <c r="M395" s="412"/>
      <c r="N395" s="413"/>
      <c r="O395" s="414"/>
      <c r="P395" s="415"/>
      <c r="Q395" s="416"/>
    </row>
    <row r="396" spans="1:17">
      <c r="A396" s="1315"/>
      <c r="B396" s="12">
        <v>2</v>
      </c>
      <c r="C396" s="417"/>
      <c r="D396" s="418"/>
      <c r="E396" s="418"/>
      <c r="F396" s="419"/>
      <c r="G396" s="419"/>
      <c r="H396" s="419"/>
      <c r="I396" s="419"/>
      <c r="J396" s="419"/>
      <c r="K396" s="420"/>
      <c r="L396" s="419"/>
      <c r="M396" s="421"/>
      <c r="N396" s="422"/>
      <c r="O396" s="423"/>
      <c r="P396" s="424"/>
      <c r="Q396" s="425"/>
    </row>
    <row r="397" spans="1:17">
      <c r="A397" s="1315"/>
      <c r="B397" s="12">
        <v>3</v>
      </c>
      <c r="C397" s="417"/>
      <c r="D397" s="418"/>
      <c r="E397" s="418"/>
      <c r="F397" s="419"/>
      <c r="G397" s="419"/>
      <c r="H397" s="419"/>
      <c r="I397" s="419"/>
      <c r="J397" s="419"/>
      <c r="K397" s="420"/>
      <c r="L397" s="419"/>
      <c r="M397" s="421"/>
      <c r="N397" s="422"/>
      <c r="O397" s="423"/>
      <c r="P397" s="424"/>
      <c r="Q397" s="425"/>
    </row>
    <row r="398" spans="1:17">
      <c r="A398" s="1315"/>
      <c r="B398" s="12">
        <v>4</v>
      </c>
      <c r="C398" s="417"/>
      <c r="D398" s="418"/>
      <c r="E398" s="418"/>
      <c r="F398" s="419"/>
      <c r="G398" s="419"/>
      <c r="H398" s="419"/>
      <c r="I398" s="419"/>
      <c r="J398" s="419"/>
      <c r="K398" s="420"/>
      <c r="L398" s="419"/>
      <c r="M398" s="421"/>
      <c r="N398" s="422"/>
      <c r="O398" s="423"/>
      <c r="P398" s="424"/>
      <c r="Q398" s="425"/>
    </row>
    <row r="399" spans="1:17">
      <c r="A399" s="1315"/>
      <c r="B399" s="12">
        <v>5</v>
      </c>
      <c r="C399" s="417"/>
      <c r="D399" s="418"/>
      <c r="E399" s="418"/>
      <c r="F399" s="419"/>
      <c r="G399" s="419"/>
      <c r="H399" s="419"/>
      <c r="I399" s="419"/>
      <c r="J399" s="419"/>
      <c r="K399" s="420"/>
      <c r="L399" s="419"/>
      <c r="M399" s="421"/>
      <c r="N399" s="422"/>
      <c r="O399" s="423"/>
      <c r="P399" s="424"/>
      <c r="Q399" s="425"/>
    </row>
    <row r="400" spans="1:17">
      <c r="A400" s="1315"/>
      <c r="B400" s="12">
        <v>6</v>
      </c>
      <c r="C400" s="417"/>
      <c r="D400" s="418"/>
      <c r="E400" s="418"/>
      <c r="F400" s="419"/>
      <c r="G400" s="419"/>
      <c r="H400" s="419"/>
      <c r="I400" s="419"/>
      <c r="J400" s="419"/>
      <c r="K400" s="420"/>
      <c r="L400" s="419"/>
      <c r="M400" s="421"/>
      <c r="N400" s="422"/>
      <c r="O400" s="423"/>
      <c r="P400" s="424"/>
      <c r="Q400" s="425"/>
    </row>
    <row r="401" spans="1:17">
      <c r="A401" s="1315"/>
      <c r="B401" s="12">
        <v>7</v>
      </c>
      <c r="C401" s="417"/>
      <c r="D401" s="418"/>
      <c r="E401" s="418"/>
      <c r="F401" s="419"/>
      <c r="G401" s="419"/>
      <c r="H401" s="419"/>
      <c r="I401" s="419"/>
      <c r="J401" s="419"/>
      <c r="K401" s="420"/>
      <c r="L401" s="419"/>
      <c r="M401" s="421"/>
      <c r="N401" s="422"/>
      <c r="O401" s="423"/>
      <c r="P401" s="424"/>
      <c r="Q401" s="425"/>
    </row>
    <row r="402" spans="1:17">
      <c r="A402" s="1315"/>
      <c r="B402" s="12">
        <v>8</v>
      </c>
      <c r="C402" s="417"/>
      <c r="D402" s="418"/>
      <c r="E402" s="418"/>
      <c r="F402" s="419"/>
      <c r="G402" s="419"/>
      <c r="H402" s="419"/>
      <c r="I402" s="419"/>
      <c r="J402" s="419"/>
      <c r="K402" s="420"/>
      <c r="L402" s="419"/>
      <c r="M402" s="421"/>
      <c r="N402" s="422"/>
      <c r="O402" s="423"/>
      <c r="P402" s="424"/>
      <c r="Q402" s="425"/>
    </row>
    <row r="403" spans="1:17">
      <c r="A403" s="1315"/>
      <c r="B403" s="12">
        <v>9</v>
      </c>
      <c r="C403" s="417"/>
      <c r="D403" s="418"/>
      <c r="E403" s="418"/>
      <c r="F403" s="419"/>
      <c r="G403" s="419"/>
      <c r="H403" s="419"/>
      <c r="I403" s="419"/>
      <c r="J403" s="419"/>
      <c r="K403" s="420"/>
      <c r="L403" s="419"/>
      <c r="M403" s="421"/>
      <c r="N403" s="422"/>
      <c r="O403" s="423"/>
      <c r="P403" s="424"/>
      <c r="Q403" s="425"/>
    </row>
    <row r="404" spans="1:17" ht="12" thickBot="1">
      <c r="A404" s="1316"/>
      <c r="B404" s="42">
        <v>10</v>
      </c>
      <c r="C404" s="417"/>
      <c r="D404" s="418"/>
      <c r="E404" s="418"/>
      <c r="F404" s="419"/>
      <c r="G404" s="419"/>
      <c r="H404" s="419"/>
      <c r="I404" s="419"/>
      <c r="J404" s="419"/>
      <c r="K404" s="420"/>
      <c r="L404" s="419"/>
      <c r="M404" s="421"/>
      <c r="N404" s="422"/>
      <c r="O404" s="423"/>
      <c r="P404" s="424"/>
      <c r="Q404" s="425"/>
    </row>
    <row r="405" spans="1:17">
      <c r="A405" s="1317" t="s">
        <v>107</v>
      </c>
      <c r="B405" s="122">
        <v>1</v>
      </c>
      <c r="C405" s="426"/>
      <c r="D405" s="427"/>
      <c r="E405" s="427"/>
      <c r="F405" s="428"/>
      <c r="G405" s="428"/>
      <c r="H405" s="428"/>
      <c r="I405" s="428"/>
      <c r="J405" s="428"/>
      <c r="K405" s="429"/>
      <c r="L405" s="428"/>
      <c r="M405" s="430"/>
      <c r="N405" s="431"/>
      <c r="O405" s="432"/>
      <c r="P405" s="433"/>
      <c r="Q405" s="434"/>
    </row>
    <row r="406" spans="1:17">
      <c r="A406" s="1318"/>
      <c r="B406" s="131">
        <v>2</v>
      </c>
      <c r="C406" s="435"/>
      <c r="D406" s="436"/>
      <c r="E406" s="436"/>
      <c r="F406" s="437"/>
      <c r="G406" s="437"/>
      <c r="H406" s="437"/>
      <c r="I406" s="437"/>
      <c r="J406" s="437"/>
      <c r="K406" s="438"/>
      <c r="L406" s="437"/>
      <c r="M406" s="439"/>
      <c r="N406" s="440"/>
      <c r="O406" s="441"/>
      <c r="P406" s="442"/>
      <c r="Q406" s="443"/>
    </row>
    <row r="407" spans="1:17">
      <c r="A407" s="1318"/>
      <c r="B407" s="131">
        <v>3</v>
      </c>
      <c r="C407" s="435"/>
      <c r="D407" s="436"/>
      <c r="E407" s="436"/>
      <c r="F407" s="437"/>
      <c r="G407" s="437"/>
      <c r="H407" s="437"/>
      <c r="I407" s="437"/>
      <c r="J407" s="437"/>
      <c r="K407" s="438"/>
      <c r="L407" s="437"/>
      <c r="M407" s="439"/>
      <c r="N407" s="440"/>
      <c r="O407" s="441"/>
      <c r="P407" s="442"/>
      <c r="Q407" s="443"/>
    </row>
    <row r="408" spans="1:17">
      <c r="A408" s="1318"/>
      <c r="B408" s="131">
        <v>4</v>
      </c>
      <c r="C408" s="435"/>
      <c r="D408" s="436"/>
      <c r="E408" s="436"/>
      <c r="F408" s="437"/>
      <c r="G408" s="437"/>
      <c r="H408" s="437"/>
      <c r="I408" s="437"/>
      <c r="J408" s="437"/>
      <c r="K408" s="438"/>
      <c r="L408" s="437"/>
      <c r="M408" s="439"/>
      <c r="N408" s="440"/>
      <c r="O408" s="441"/>
      <c r="P408" s="442"/>
      <c r="Q408" s="443"/>
    </row>
    <row r="409" spans="1:17">
      <c r="A409" s="1318"/>
      <c r="B409" s="131">
        <v>5</v>
      </c>
      <c r="C409" s="435"/>
      <c r="D409" s="436"/>
      <c r="E409" s="436"/>
      <c r="F409" s="437"/>
      <c r="G409" s="437"/>
      <c r="H409" s="437"/>
      <c r="I409" s="437"/>
      <c r="J409" s="437"/>
      <c r="K409" s="438"/>
      <c r="L409" s="437"/>
      <c r="M409" s="439"/>
      <c r="N409" s="440"/>
      <c r="O409" s="441"/>
      <c r="P409" s="442"/>
      <c r="Q409" s="443"/>
    </row>
    <row r="410" spans="1:17">
      <c r="A410" s="1318"/>
      <c r="B410" s="131">
        <v>6</v>
      </c>
      <c r="C410" s="435"/>
      <c r="D410" s="436"/>
      <c r="E410" s="436"/>
      <c r="F410" s="437"/>
      <c r="G410" s="437"/>
      <c r="H410" s="437"/>
      <c r="I410" s="437"/>
      <c r="J410" s="437"/>
      <c r="K410" s="438"/>
      <c r="L410" s="437"/>
      <c r="M410" s="439"/>
      <c r="N410" s="440"/>
      <c r="O410" s="441"/>
      <c r="P410" s="442"/>
      <c r="Q410" s="443"/>
    </row>
    <row r="411" spans="1:17">
      <c r="A411" s="1318"/>
      <c r="B411" s="131">
        <v>7</v>
      </c>
      <c r="C411" s="435"/>
      <c r="D411" s="436"/>
      <c r="E411" s="436"/>
      <c r="F411" s="437"/>
      <c r="G411" s="437"/>
      <c r="H411" s="437"/>
      <c r="I411" s="437"/>
      <c r="J411" s="437"/>
      <c r="K411" s="438"/>
      <c r="L411" s="437"/>
      <c r="M411" s="439"/>
      <c r="N411" s="440"/>
      <c r="O411" s="441"/>
      <c r="P411" s="442"/>
      <c r="Q411" s="443"/>
    </row>
    <row r="412" spans="1:17">
      <c r="A412" s="1318"/>
      <c r="B412" s="131">
        <v>8</v>
      </c>
      <c r="C412" s="435"/>
      <c r="D412" s="436"/>
      <c r="E412" s="436"/>
      <c r="F412" s="437"/>
      <c r="G412" s="437"/>
      <c r="H412" s="437"/>
      <c r="I412" s="437"/>
      <c r="J412" s="437"/>
      <c r="K412" s="438"/>
      <c r="L412" s="437"/>
      <c r="M412" s="439"/>
      <c r="N412" s="440"/>
      <c r="O412" s="441"/>
      <c r="P412" s="442"/>
      <c r="Q412" s="443"/>
    </row>
    <row r="413" spans="1:17">
      <c r="A413" s="1318"/>
      <c r="B413" s="131">
        <v>9</v>
      </c>
      <c r="C413" s="435"/>
      <c r="D413" s="436"/>
      <c r="E413" s="436"/>
      <c r="F413" s="437"/>
      <c r="G413" s="437"/>
      <c r="H413" s="437"/>
      <c r="I413" s="437"/>
      <c r="J413" s="437"/>
      <c r="K413" s="438"/>
      <c r="L413" s="437"/>
      <c r="M413" s="439"/>
      <c r="N413" s="440"/>
      <c r="O413" s="441"/>
      <c r="P413" s="442"/>
      <c r="Q413" s="443"/>
    </row>
    <row r="414" spans="1:17" ht="12" thickBot="1">
      <c r="A414" s="1319"/>
      <c r="B414" s="140">
        <v>10</v>
      </c>
      <c r="C414" s="444"/>
      <c r="D414" s="445"/>
      <c r="E414" s="445"/>
      <c r="F414" s="446"/>
      <c r="G414" s="446"/>
      <c r="H414" s="446"/>
      <c r="I414" s="446"/>
      <c r="J414" s="446"/>
      <c r="K414" s="447"/>
      <c r="L414" s="446"/>
      <c r="M414" s="448"/>
      <c r="N414" s="449"/>
      <c r="O414" s="450"/>
      <c r="P414" s="451"/>
      <c r="Q414" s="452"/>
    </row>
    <row r="415" spans="1:17">
      <c r="A415" s="1320" t="s">
        <v>118</v>
      </c>
      <c r="B415" s="80">
        <v>1</v>
      </c>
      <c r="C415" s="2132" t="s">
        <v>891</v>
      </c>
      <c r="D415" s="2133">
        <v>50</v>
      </c>
      <c r="E415" s="2133">
        <v>1980</v>
      </c>
      <c r="F415" s="1741">
        <v>28.917999999999999</v>
      </c>
      <c r="G415" s="1741">
        <v>4.641</v>
      </c>
      <c r="H415" s="1741">
        <v>8.1193399999999993</v>
      </c>
      <c r="I415" s="1741">
        <v>16.157658999999999</v>
      </c>
      <c r="J415" s="1741">
        <v>3015.29</v>
      </c>
      <c r="K415" s="2074">
        <v>16.157658999999999</v>
      </c>
      <c r="L415" s="1741">
        <v>3015.29</v>
      </c>
      <c r="M415" s="2075">
        <v>5.3585754604034766E-3</v>
      </c>
      <c r="N415" s="2076">
        <v>79.352000000000004</v>
      </c>
      <c r="O415" s="2077">
        <v>0.42521367993393672</v>
      </c>
      <c r="P415" s="2078">
        <v>321.5145276242086</v>
      </c>
      <c r="Q415" s="2079">
        <v>25.512820796036202</v>
      </c>
    </row>
    <row r="416" spans="1:17">
      <c r="A416" s="1321"/>
      <c r="B416" s="80">
        <v>2</v>
      </c>
      <c r="C416" s="2132" t="s">
        <v>892</v>
      </c>
      <c r="D416" s="2133">
        <v>41</v>
      </c>
      <c r="E416" s="2133">
        <v>1991</v>
      </c>
      <c r="F416" s="1741">
        <v>24.417000000000002</v>
      </c>
      <c r="G416" s="1741">
        <v>3.3149999999999999</v>
      </c>
      <c r="H416" s="1741">
        <v>6.4</v>
      </c>
      <c r="I416" s="1741">
        <v>14.701998</v>
      </c>
      <c r="J416" s="1741">
        <v>2281.19</v>
      </c>
      <c r="K416" s="2074">
        <v>14.701998</v>
      </c>
      <c r="L416" s="1741">
        <v>2281.19</v>
      </c>
      <c r="M416" s="2075">
        <v>6.4448809612526791E-3</v>
      </c>
      <c r="N416" s="2076">
        <v>79.352000000000004</v>
      </c>
      <c r="O416" s="2077">
        <v>0.51141419403732258</v>
      </c>
      <c r="P416" s="2078">
        <v>386.69285767516078</v>
      </c>
      <c r="Q416" s="2079">
        <v>30.684851642239359</v>
      </c>
    </row>
    <row r="417" spans="1:17">
      <c r="A417" s="1321"/>
      <c r="B417" s="80">
        <v>3</v>
      </c>
      <c r="C417" s="2132" t="s">
        <v>893</v>
      </c>
      <c r="D417" s="2133">
        <v>40</v>
      </c>
      <c r="E417" s="2133">
        <v>1987</v>
      </c>
      <c r="F417" s="1741">
        <v>25.058</v>
      </c>
      <c r="G417" s="1741">
        <v>3.5190000000000001</v>
      </c>
      <c r="H417" s="1741">
        <v>6.4</v>
      </c>
      <c r="I417" s="1741">
        <v>15.139001</v>
      </c>
      <c r="J417" s="1741">
        <v>2280.42</v>
      </c>
      <c r="K417" s="2074">
        <v>15.139001</v>
      </c>
      <c r="L417" s="1741">
        <v>2280.42</v>
      </c>
      <c r="M417" s="2075">
        <v>6.6386898027556325E-3</v>
      </c>
      <c r="N417" s="2076">
        <v>79.352000000000004</v>
      </c>
      <c r="O417" s="2077">
        <v>0.52679331322826495</v>
      </c>
      <c r="P417" s="2078">
        <v>398.32138816533796</v>
      </c>
      <c r="Q417" s="2079">
        <v>31.6075987936959</v>
      </c>
    </row>
    <row r="418" spans="1:17">
      <c r="A418" s="1321"/>
      <c r="B418" s="80">
        <v>4</v>
      </c>
      <c r="C418" s="2132" t="s">
        <v>894</v>
      </c>
      <c r="D418" s="2133">
        <v>40</v>
      </c>
      <c r="E418" s="2133">
        <v>1981</v>
      </c>
      <c r="F418" s="1741">
        <v>25.442</v>
      </c>
      <c r="G418" s="1741">
        <v>3.1110000000000002</v>
      </c>
      <c r="H418" s="1741">
        <v>6.4</v>
      </c>
      <c r="I418" s="1741">
        <v>15.931003</v>
      </c>
      <c r="J418" s="1741">
        <v>2251.3000000000002</v>
      </c>
      <c r="K418" s="2074">
        <v>15.931003</v>
      </c>
      <c r="L418" s="1741">
        <v>2251.3000000000002</v>
      </c>
      <c r="M418" s="2075">
        <v>7.0763572158308533E-3</v>
      </c>
      <c r="N418" s="2076">
        <v>79.352000000000004</v>
      </c>
      <c r="O418" s="2077">
        <v>0.56152309779060994</v>
      </c>
      <c r="P418" s="2078">
        <v>424.58143294985121</v>
      </c>
      <c r="Q418" s="2079">
        <v>33.691385867436594</v>
      </c>
    </row>
    <row r="419" spans="1:17">
      <c r="A419" s="1321"/>
      <c r="B419" s="80">
        <v>5</v>
      </c>
      <c r="C419" s="2132" t="s">
        <v>895</v>
      </c>
      <c r="D419" s="2133">
        <v>50</v>
      </c>
      <c r="E419" s="2133">
        <v>1974</v>
      </c>
      <c r="F419" s="1741">
        <v>31.672999999999998</v>
      </c>
      <c r="G419" s="1741">
        <v>4.08</v>
      </c>
      <c r="H419" s="1741">
        <v>8</v>
      </c>
      <c r="I419" s="1741">
        <v>19.593</v>
      </c>
      <c r="J419" s="1741">
        <v>2591.85</v>
      </c>
      <c r="K419" s="2074">
        <v>19.593</v>
      </c>
      <c r="L419" s="1741">
        <v>2591.85</v>
      </c>
      <c r="M419" s="2075">
        <v>7.5594652468314143E-3</v>
      </c>
      <c r="N419" s="2076">
        <v>79.352000000000004</v>
      </c>
      <c r="O419" s="2077">
        <v>0.59985868626656647</v>
      </c>
      <c r="P419" s="2078">
        <v>453.56791480988483</v>
      </c>
      <c r="Q419" s="2079">
        <v>35.991521175993988</v>
      </c>
    </row>
    <row r="420" spans="1:17">
      <c r="A420" s="1321"/>
      <c r="B420" s="80">
        <v>6</v>
      </c>
      <c r="C420" s="2132" t="s">
        <v>896</v>
      </c>
      <c r="D420" s="2133">
        <v>46</v>
      </c>
      <c r="E420" s="2133">
        <v>1988</v>
      </c>
      <c r="F420" s="1741">
        <v>19.917999999999999</v>
      </c>
      <c r="G420" s="1741">
        <v>2.3582399999999999</v>
      </c>
      <c r="H420" s="1741">
        <v>0.46</v>
      </c>
      <c r="I420" s="1741">
        <v>17.09976</v>
      </c>
      <c r="J420" s="1741">
        <v>2184.25</v>
      </c>
      <c r="K420" s="2074">
        <v>17.09976</v>
      </c>
      <c r="L420" s="1741">
        <v>2184.25</v>
      </c>
      <c r="M420" s="2075">
        <v>7.8286643012475676E-3</v>
      </c>
      <c r="N420" s="2076">
        <v>79.352000000000004</v>
      </c>
      <c r="O420" s="2077">
        <v>0.62122016963259696</v>
      </c>
      <c r="P420" s="2078">
        <v>469.71985807485407</v>
      </c>
      <c r="Q420" s="2079">
        <v>37.273210177955825</v>
      </c>
    </row>
    <row r="421" spans="1:17">
      <c r="A421" s="1321"/>
      <c r="B421" s="80">
        <v>7</v>
      </c>
      <c r="C421" s="1016"/>
      <c r="D421" s="1017"/>
      <c r="E421" s="1017"/>
      <c r="F421" s="1018"/>
      <c r="G421" s="1018"/>
      <c r="H421" s="1018"/>
      <c r="I421" s="1018"/>
      <c r="J421" s="1018"/>
      <c r="K421" s="1019"/>
      <c r="L421" s="1018"/>
      <c r="M421" s="1020"/>
      <c r="N421" s="1021"/>
      <c r="O421" s="1022"/>
      <c r="P421" s="1023"/>
      <c r="Q421" s="1024"/>
    </row>
    <row r="422" spans="1:17">
      <c r="A422" s="1321"/>
      <c r="B422" s="80">
        <v>8</v>
      </c>
      <c r="C422" s="1016"/>
      <c r="D422" s="1017"/>
      <c r="E422" s="1017"/>
      <c r="F422" s="1018"/>
      <c r="G422" s="1018"/>
      <c r="H422" s="1018"/>
      <c r="I422" s="1018"/>
      <c r="J422" s="1018"/>
      <c r="K422" s="1019"/>
      <c r="L422" s="1018"/>
      <c r="M422" s="1020"/>
      <c r="N422" s="1021"/>
      <c r="O422" s="1022"/>
      <c r="P422" s="1023"/>
      <c r="Q422" s="1024"/>
    </row>
    <row r="423" spans="1:17">
      <c r="A423" s="1321"/>
      <c r="B423" s="80">
        <v>9</v>
      </c>
      <c r="C423" s="1016"/>
      <c r="D423" s="1017"/>
      <c r="E423" s="1017"/>
      <c r="F423" s="1018"/>
      <c r="G423" s="1018"/>
      <c r="H423" s="1018"/>
      <c r="I423" s="1018"/>
      <c r="J423" s="1018"/>
      <c r="K423" s="1019"/>
      <c r="L423" s="1018"/>
      <c r="M423" s="1020"/>
      <c r="N423" s="1021"/>
      <c r="O423" s="1022"/>
      <c r="P423" s="1023"/>
      <c r="Q423" s="1024"/>
    </row>
    <row r="424" spans="1:17" ht="12" thickBot="1">
      <c r="A424" s="1321"/>
      <c r="B424" s="150">
        <v>10</v>
      </c>
      <c r="C424" s="1025"/>
      <c r="D424" s="1026"/>
      <c r="E424" s="1026"/>
      <c r="F424" s="1018"/>
      <c r="G424" s="1027"/>
      <c r="H424" s="1027"/>
      <c r="I424" s="1027"/>
      <c r="J424" s="1027"/>
      <c r="K424" s="1028"/>
      <c r="L424" s="1027"/>
      <c r="M424" s="1029"/>
      <c r="N424" s="1030"/>
      <c r="O424" s="1031"/>
      <c r="P424" s="1032"/>
      <c r="Q424" s="1033"/>
    </row>
    <row r="425" spans="1:17">
      <c r="A425" s="1348" t="s">
        <v>128</v>
      </c>
      <c r="B425" s="151">
        <v>1</v>
      </c>
      <c r="C425" s="2089" t="s">
        <v>897</v>
      </c>
      <c r="D425" s="2090">
        <v>45</v>
      </c>
      <c r="E425" s="2090">
        <v>1985</v>
      </c>
      <c r="F425" s="2091">
        <v>29.32</v>
      </c>
      <c r="G425" s="2091">
        <v>3.8504999999999998</v>
      </c>
      <c r="H425" s="2091">
        <v>7.2</v>
      </c>
      <c r="I425" s="2091">
        <v>18.269494999999999</v>
      </c>
      <c r="J425" s="2091">
        <v>2334.15</v>
      </c>
      <c r="K425" s="2092">
        <v>18.269494999999999</v>
      </c>
      <c r="L425" s="2091">
        <v>2334.15</v>
      </c>
      <c r="M425" s="2093">
        <v>7.8270441059914743E-3</v>
      </c>
      <c r="N425" s="2094">
        <v>79.352000000000004</v>
      </c>
      <c r="O425" s="2095">
        <v>0.62109160389863549</v>
      </c>
      <c r="P425" s="2096">
        <v>469.6226463594885</v>
      </c>
      <c r="Q425" s="2097">
        <v>37.265496233918135</v>
      </c>
    </row>
    <row r="426" spans="1:17">
      <c r="A426" s="1349"/>
      <c r="B426" s="152">
        <v>2</v>
      </c>
      <c r="C426" s="2098" t="s">
        <v>898</v>
      </c>
      <c r="D426" s="2099">
        <v>22</v>
      </c>
      <c r="E426" s="2099">
        <v>1989</v>
      </c>
      <c r="F426" s="2100">
        <v>14.268000000000001</v>
      </c>
      <c r="G426" s="2100">
        <v>1.377</v>
      </c>
      <c r="H426" s="2100">
        <v>3.52</v>
      </c>
      <c r="I426" s="2100">
        <v>9.3710000000000004</v>
      </c>
      <c r="J426" s="2100">
        <v>1148.3</v>
      </c>
      <c r="K426" s="2101">
        <v>9.3710000000000004</v>
      </c>
      <c r="L426" s="2100">
        <v>1148.3</v>
      </c>
      <c r="M426" s="2102">
        <v>8.1607593834363851E-3</v>
      </c>
      <c r="N426" s="2103">
        <v>79.352000000000004</v>
      </c>
      <c r="O426" s="2104">
        <v>0.64757257859444406</v>
      </c>
      <c r="P426" s="2105">
        <v>489.64556300618312</v>
      </c>
      <c r="Q426" s="2106">
        <v>38.854354715666645</v>
      </c>
    </row>
    <row r="427" spans="1:17">
      <c r="A427" s="1349"/>
      <c r="B427" s="152">
        <v>3</v>
      </c>
      <c r="C427" s="2098" t="s">
        <v>899</v>
      </c>
      <c r="D427" s="2099">
        <v>45</v>
      </c>
      <c r="E427" s="2099">
        <v>1979</v>
      </c>
      <c r="F427" s="2100">
        <v>32.003999999999998</v>
      </c>
      <c r="G427" s="2100">
        <v>3.774</v>
      </c>
      <c r="H427" s="2100">
        <v>7.2</v>
      </c>
      <c r="I427" s="2100">
        <v>21.030000999999999</v>
      </c>
      <c r="J427" s="2100">
        <v>2335.3000000000002</v>
      </c>
      <c r="K427" s="2101">
        <v>21.030000999999999</v>
      </c>
      <c r="L427" s="2100">
        <v>2335.3000000000002</v>
      </c>
      <c r="M427" s="2102">
        <v>9.0052674174624231E-3</v>
      </c>
      <c r="N427" s="2103">
        <v>79.352000000000004</v>
      </c>
      <c r="O427" s="2104">
        <v>0.71458598011047825</v>
      </c>
      <c r="P427" s="2105">
        <v>540.31604504774532</v>
      </c>
      <c r="Q427" s="2106">
        <v>42.875158806628683</v>
      </c>
    </row>
    <row r="428" spans="1:17">
      <c r="A428" s="1349"/>
      <c r="B428" s="152">
        <v>4</v>
      </c>
      <c r="C428" s="2098" t="s">
        <v>900</v>
      </c>
      <c r="D428" s="2099">
        <v>40</v>
      </c>
      <c r="E428" s="2099">
        <v>1973</v>
      </c>
      <c r="F428" s="2100">
        <v>29.82</v>
      </c>
      <c r="G428" s="2100">
        <v>3.1619999999999999</v>
      </c>
      <c r="H428" s="2100">
        <v>6.4</v>
      </c>
      <c r="I428" s="2100">
        <v>20.257999999999999</v>
      </c>
      <c r="J428" s="2100">
        <v>2247.54</v>
      </c>
      <c r="K428" s="2101">
        <v>20.257999999999999</v>
      </c>
      <c r="L428" s="2100">
        <v>2247.54</v>
      </c>
      <c r="M428" s="2102">
        <v>9.0134102173932383E-3</v>
      </c>
      <c r="N428" s="2103">
        <v>79.352000000000004</v>
      </c>
      <c r="O428" s="2104">
        <v>0.71523212757058829</v>
      </c>
      <c r="P428" s="2105">
        <v>540.80461304359426</v>
      </c>
      <c r="Q428" s="2106">
        <v>42.913927654235295</v>
      </c>
    </row>
    <row r="429" spans="1:17">
      <c r="A429" s="1349"/>
      <c r="B429" s="152">
        <v>5</v>
      </c>
      <c r="C429" s="2098" t="s">
        <v>901</v>
      </c>
      <c r="D429" s="2099">
        <v>55</v>
      </c>
      <c r="E429" s="2099">
        <v>1968</v>
      </c>
      <c r="F429" s="2100">
        <v>36.478999999999999</v>
      </c>
      <c r="G429" s="2100">
        <v>4.9470000000000001</v>
      </c>
      <c r="H429" s="2100">
        <v>8.8000000000000007</v>
      </c>
      <c r="I429" s="2100">
        <v>22.731998999999998</v>
      </c>
      <c r="J429" s="2100">
        <v>2493.39</v>
      </c>
      <c r="K429" s="2101">
        <v>22.731998999999998</v>
      </c>
      <c r="L429" s="2100">
        <v>2493.39</v>
      </c>
      <c r="M429" s="2102">
        <v>9.1169046960162675E-3</v>
      </c>
      <c r="N429" s="2103">
        <v>79.352000000000004</v>
      </c>
      <c r="O429" s="2104">
        <v>0.72344462143828292</v>
      </c>
      <c r="P429" s="2105">
        <v>547.01428176097602</v>
      </c>
      <c r="Q429" s="2106">
        <v>43.406677286296976</v>
      </c>
    </row>
    <row r="430" spans="1:17">
      <c r="A430" s="1349"/>
      <c r="B430" s="152">
        <v>6</v>
      </c>
      <c r="C430" s="2098" t="s">
        <v>902</v>
      </c>
      <c r="D430" s="2099">
        <v>22</v>
      </c>
      <c r="E430" s="2099">
        <v>1991</v>
      </c>
      <c r="F430" s="2100">
        <v>16.452999999999999</v>
      </c>
      <c r="G430" s="2100">
        <v>2.1930000000000001</v>
      </c>
      <c r="H430" s="2100">
        <v>3.52</v>
      </c>
      <c r="I430" s="2100">
        <v>10.739998999999999</v>
      </c>
      <c r="J430" s="2100">
        <v>1164.8399999999999</v>
      </c>
      <c r="K430" s="2101">
        <v>10.739998999999999</v>
      </c>
      <c r="L430" s="2100">
        <v>1164.8399999999999</v>
      </c>
      <c r="M430" s="2102">
        <v>9.2201495484358371E-3</v>
      </c>
      <c r="N430" s="2103">
        <v>79.352000000000004</v>
      </c>
      <c r="O430" s="2104">
        <v>0.73163730696748053</v>
      </c>
      <c r="P430" s="2105">
        <v>553.20897290615028</v>
      </c>
      <c r="Q430" s="2106">
        <v>43.898238418048834</v>
      </c>
    </row>
    <row r="431" spans="1:17">
      <c r="A431" s="1349"/>
      <c r="B431" s="152">
        <v>7</v>
      </c>
      <c r="C431" s="2098" t="s">
        <v>903</v>
      </c>
      <c r="D431" s="2099">
        <v>40</v>
      </c>
      <c r="E431" s="2099">
        <v>1972</v>
      </c>
      <c r="F431" s="2100">
        <v>32.177999999999997</v>
      </c>
      <c r="G431" s="2100">
        <v>3.57</v>
      </c>
      <c r="H431" s="2100">
        <v>6.4</v>
      </c>
      <c r="I431" s="2100">
        <v>22.207999000000001</v>
      </c>
      <c r="J431" s="2100">
        <v>2236.87</v>
      </c>
      <c r="K431" s="2101">
        <v>22.207999000000001</v>
      </c>
      <c r="L431" s="2100">
        <v>2236.87</v>
      </c>
      <c r="M431" s="2102">
        <v>9.9281580959108048E-3</v>
      </c>
      <c r="N431" s="2103">
        <v>79.352000000000004</v>
      </c>
      <c r="O431" s="2104">
        <v>0.78781920122671423</v>
      </c>
      <c r="P431" s="2105">
        <v>595.68948575464833</v>
      </c>
      <c r="Q431" s="2106">
        <v>47.269152073602854</v>
      </c>
    </row>
    <row r="432" spans="1:17">
      <c r="A432" s="1349"/>
      <c r="B432" s="152">
        <v>8</v>
      </c>
      <c r="C432" s="2098" t="s">
        <v>904</v>
      </c>
      <c r="D432" s="2099">
        <v>22</v>
      </c>
      <c r="E432" s="2099">
        <v>1992</v>
      </c>
      <c r="F432" s="2100">
        <v>17.454999999999998</v>
      </c>
      <c r="G432" s="2100">
        <v>1.936113</v>
      </c>
      <c r="H432" s="2100">
        <v>3.52</v>
      </c>
      <c r="I432" s="2100">
        <v>11.998889</v>
      </c>
      <c r="J432" s="2100">
        <v>1158.3800000000001</v>
      </c>
      <c r="K432" s="2101">
        <v>11.998889</v>
      </c>
      <c r="L432" s="2100">
        <v>1158.3800000000001</v>
      </c>
      <c r="M432" s="2102">
        <v>1.0358335779277956E-2</v>
      </c>
      <c r="N432" s="2103">
        <v>79.352000000000004</v>
      </c>
      <c r="O432" s="2104">
        <v>0.82195466075726442</v>
      </c>
      <c r="P432" s="2105">
        <v>621.5001467566774</v>
      </c>
      <c r="Q432" s="2106">
        <v>49.317279645435868</v>
      </c>
    </row>
    <row r="433" spans="1:17">
      <c r="A433" s="1349"/>
      <c r="B433" s="152">
        <v>9</v>
      </c>
      <c r="C433" s="2098" t="s">
        <v>905</v>
      </c>
      <c r="D433" s="2099">
        <v>46</v>
      </c>
      <c r="E433" s="2099">
        <v>1981</v>
      </c>
      <c r="F433" s="2100">
        <v>37.411999999999999</v>
      </c>
      <c r="G433" s="2100">
        <v>3.6800069999999998</v>
      </c>
      <c r="H433" s="2100">
        <v>7.2</v>
      </c>
      <c r="I433" s="2100">
        <v>26.531998999999999</v>
      </c>
      <c r="J433" s="2100">
        <v>2273.52</v>
      </c>
      <c r="K433" s="2101">
        <v>26.531998999999999</v>
      </c>
      <c r="L433" s="2100">
        <v>2273.52</v>
      </c>
      <c r="M433" s="2102">
        <v>1.1670009060839578E-2</v>
      </c>
      <c r="N433" s="2103">
        <v>79.352000000000004</v>
      </c>
      <c r="O433" s="2104">
        <v>0.92603855899574228</v>
      </c>
      <c r="P433" s="2105">
        <v>700.2005436503747</v>
      </c>
      <c r="Q433" s="2106">
        <v>55.562313539744537</v>
      </c>
    </row>
    <row r="434" spans="1:17" ht="12" thickBot="1">
      <c r="A434" s="1350"/>
      <c r="B434" s="153">
        <v>10</v>
      </c>
      <c r="C434" s="361"/>
      <c r="D434" s="362"/>
      <c r="E434" s="362"/>
      <c r="F434" s="360"/>
      <c r="G434" s="363"/>
      <c r="H434" s="363"/>
      <c r="I434" s="363"/>
      <c r="J434" s="363"/>
      <c r="K434" s="364"/>
      <c r="L434" s="363"/>
      <c r="M434" s="365"/>
      <c r="N434" s="366"/>
      <c r="O434" s="367"/>
      <c r="P434" s="368"/>
      <c r="Q434" s="369"/>
    </row>
    <row r="435" spans="1:17">
      <c r="A435" s="1351" t="s">
        <v>139</v>
      </c>
      <c r="B435" s="17">
        <v>1</v>
      </c>
      <c r="C435" s="2117" t="s">
        <v>906</v>
      </c>
      <c r="D435" s="2118">
        <v>12</v>
      </c>
      <c r="E435" s="2118">
        <v>1988</v>
      </c>
      <c r="F435" s="2134">
        <v>5.6360000000000001</v>
      </c>
      <c r="G435" s="2135">
        <v>1.7849999999999999</v>
      </c>
      <c r="H435" s="2135">
        <v>1.92</v>
      </c>
      <c r="I435" s="2135">
        <v>1.930998</v>
      </c>
      <c r="J435" s="1750">
        <v>608.15</v>
      </c>
      <c r="K435" s="2126">
        <v>1.930998</v>
      </c>
      <c r="L435" s="2119">
        <v>608.15</v>
      </c>
      <c r="M435" s="2121">
        <v>3.1752001973197404E-3</v>
      </c>
      <c r="N435" s="2122">
        <v>79.352000000000004</v>
      </c>
      <c r="O435" s="2123">
        <v>0.25195848605771604</v>
      </c>
      <c r="P435" s="2124">
        <v>190.51201183918442</v>
      </c>
      <c r="Q435" s="2125">
        <v>15.117509163462962</v>
      </c>
    </row>
    <row r="436" spans="1:17">
      <c r="A436" s="1352"/>
      <c r="B436" s="19">
        <v>2</v>
      </c>
      <c r="C436" s="1748" t="s">
        <v>907</v>
      </c>
      <c r="D436" s="1749">
        <v>12</v>
      </c>
      <c r="E436" s="1749">
        <v>1980</v>
      </c>
      <c r="F436" s="1750">
        <v>4.4080000000000004</v>
      </c>
      <c r="G436" s="1750">
        <v>0.67013999999999996</v>
      </c>
      <c r="H436" s="1750">
        <v>1.76</v>
      </c>
      <c r="I436" s="1750">
        <v>1.9778610000000001</v>
      </c>
      <c r="J436" s="1750">
        <v>584.73</v>
      </c>
      <c r="K436" s="2126">
        <v>1.9778610000000001</v>
      </c>
      <c r="L436" s="1750">
        <v>584.73</v>
      </c>
      <c r="M436" s="2127">
        <v>3.3825201374993587E-3</v>
      </c>
      <c r="N436" s="2128">
        <v>79.352000000000004</v>
      </c>
      <c r="O436" s="2129">
        <v>0.2684097379508491</v>
      </c>
      <c r="P436" s="2130">
        <v>202.95120824996152</v>
      </c>
      <c r="Q436" s="2131">
        <v>16.104584277050947</v>
      </c>
    </row>
    <row r="437" spans="1:17">
      <c r="A437" s="1352"/>
      <c r="B437" s="19">
        <v>3</v>
      </c>
      <c r="C437" s="1748" t="s">
        <v>908</v>
      </c>
      <c r="D437" s="1749">
        <v>12</v>
      </c>
      <c r="E437" s="1749">
        <v>1980</v>
      </c>
      <c r="F437" s="1750">
        <v>3.5750000000000002</v>
      </c>
      <c r="G437" s="1750">
        <v>0.36873</v>
      </c>
      <c r="H437" s="1750">
        <v>1.6</v>
      </c>
      <c r="I437" s="1750">
        <v>1.6062699999999999</v>
      </c>
      <c r="J437" s="1750">
        <v>468.68</v>
      </c>
      <c r="K437" s="2126">
        <v>1.6062699999999999</v>
      </c>
      <c r="L437" s="1750">
        <v>468.68</v>
      </c>
      <c r="M437" s="2127">
        <v>3.4272211316889985E-3</v>
      </c>
      <c r="N437" s="2128">
        <v>79.352000000000004</v>
      </c>
      <c r="O437" s="2129">
        <v>0.27195685124178542</v>
      </c>
      <c r="P437" s="2130">
        <v>205.63326790133991</v>
      </c>
      <c r="Q437" s="2131">
        <v>16.317411074507124</v>
      </c>
    </row>
    <row r="438" spans="1:17">
      <c r="A438" s="1352"/>
      <c r="B438" s="19">
        <v>4</v>
      </c>
      <c r="C438" s="1748" t="s">
        <v>909</v>
      </c>
      <c r="D438" s="1749">
        <v>5</v>
      </c>
      <c r="E438" s="1749">
        <v>1962</v>
      </c>
      <c r="F438" s="1750">
        <v>1.292</v>
      </c>
      <c r="G438" s="1750">
        <v>0</v>
      </c>
      <c r="H438" s="1750">
        <v>0</v>
      </c>
      <c r="I438" s="1750">
        <v>1.292001</v>
      </c>
      <c r="J438" s="1750">
        <v>187.09</v>
      </c>
      <c r="K438" s="2126">
        <v>1.292001</v>
      </c>
      <c r="L438" s="1750">
        <v>187.09</v>
      </c>
      <c r="M438" s="2127">
        <v>6.9057726228018597E-3</v>
      </c>
      <c r="N438" s="2128">
        <v>79.352000000000004</v>
      </c>
      <c r="O438" s="2129">
        <v>0.54798686916457318</v>
      </c>
      <c r="P438" s="2130">
        <v>414.34635736811157</v>
      </c>
      <c r="Q438" s="2131">
        <v>32.879212149874384</v>
      </c>
    </row>
    <row r="439" spans="1:17">
      <c r="A439" s="1352"/>
      <c r="B439" s="19">
        <v>5</v>
      </c>
      <c r="C439" s="1748" t="s">
        <v>910</v>
      </c>
      <c r="D439" s="1749">
        <v>45</v>
      </c>
      <c r="E439" s="1749">
        <v>1983</v>
      </c>
      <c r="F439" s="1750">
        <v>22.167999999999999</v>
      </c>
      <c r="G439" s="1750">
        <v>-0.51</v>
      </c>
      <c r="H439" s="1750">
        <v>6.88</v>
      </c>
      <c r="I439" s="1750">
        <v>15.797999000000001</v>
      </c>
      <c r="J439" s="1750">
        <v>2205.25</v>
      </c>
      <c r="K439" s="2126">
        <v>15.797999000000001</v>
      </c>
      <c r="L439" s="1750">
        <v>2205.25</v>
      </c>
      <c r="M439" s="2127">
        <v>7.1638131731096254E-3</v>
      </c>
      <c r="N439" s="2128">
        <v>79.352000000000004</v>
      </c>
      <c r="O439" s="2129">
        <v>0.56846290291259505</v>
      </c>
      <c r="P439" s="2130">
        <v>429.82879038657751</v>
      </c>
      <c r="Q439" s="2131">
        <v>34.107774174755704</v>
      </c>
    </row>
    <row r="440" spans="1:17">
      <c r="A440" s="1352"/>
      <c r="B440" s="19">
        <v>6</v>
      </c>
      <c r="C440" s="1748" t="s">
        <v>911</v>
      </c>
      <c r="D440" s="1749">
        <v>7</v>
      </c>
      <c r="E440" s="1749">
        <v>1989</v>
      </c>
      <c r="F440" s="1750">
        <v>5.22</v>
      </c>
      <c r="G440" s="1750">
        <v>0</v>
      </c>
      <c r="H440" s="1750">
        <v>0</v>
      </c>
      <c r="I440" s="1750">
        <v>5.22</v>
      </c>
      <c r="J440" s="1750">
        <v>461.34</v>
      </c>
      <c r="K440" s="2126">
        <v>5.22</v>
      </c>
      <c r="L440" s="1750">
        <v>461.34</v>
      </c>
      <c r="M440" s="2127">
        <v>1.131486539211861E-2</v>
      </c>
      <c r="N440" s="2128">
        <v>79.352000000000004</v>
      </c>
      <c r="O440" s="2129">
        <v>0.89785719859539603</v>
      </c>
      <c r="P440" s="2130">
        <v>678.89192352711655</v>
      </c>
      <c r="Q440" s="2131">
        <v>53.871431915723754</v>
      </c>
    </row>
    <row r="441" spans="1:17">
      <c r="A441" s="1352"/>
      <c r="B441" s="19">
        <v>7</v>
      </c>
      <c r="C441" s="1748" t="s">
        <v>912</v>
      </c>
      <c r="D441" s="1749">
        <v>6</v>
      </c>
      <c r="E441" s="1749">
        <v>1910</v>
      </c>
      <c r="F441" s="1750">
        <v>5.5620000000000003</v>
      </c>
      <c r="G441" s="1750">
        <v>0.30599999999999999</v>
      </c>
      <c r="H441" s="1750">
        <v>0.96</v>
      </c>
      <c r="I441" s="1750">
        <v>4.2959990000000001</v>
      </c>
      <c r="J441" s="1750">
        <v>303.89999999999998</v>
      </c>
      <c r="K441" s="2126">
        <v>4.2959990000000001</v>
      </c>
      <c r="L441" s="1750">
        <v>303.89999999999998</v>
      </c>
      <c r="M441" s="2127">
        <v>1.4136225732148735E-2</v>
      </c>
      <c r="N441" s="2128">
        <v>79.352000000000004</v>
      </c>
      <c r="O441" s="2129">
        <v>1.1217377842974665</v>
      </c>
      <c r="P441" s="2130">
        <v>848.17354392892412</v>
      </c>
      <c r="Q441" s="2131">
        <v>67.304267057847994</v>
      </c>
    </row>
    <row r="442" spans="1:17">
      <c r="A442" s="1352"/>
      <c r="B442" s="19">
        <v>8</v>
      </c>
      <c r="C442" s="1748" t="s">
        <v>913</v>
      </c>
      <c r="D442" s="1749">
        <v>13</v>
      </c>
      <c r="E442" s="1749">
        <v>1900</v>
      </c>
      <c r="F442" s="1750">
        <v>9.8629999999999995</v>
      </c>
      <c r="G442" s="1750">
        <v>0.33313199999999998</v>
      </c>
      <c r="H442" s="1750">
        <v>1.92</v>
      </c>
      <c r="I442" s="1750">
        <v>7.6098679999999996</v>
      </c>
      <c r="J442" s="1750">
        <v>485.29</v>
      </c>
      <c r="K442" s="2126">
        <v>7.6098679999999996</v>
      </c>
      <c r="L442" s="1750">
        <v>485.29</v>
      </c>
      <c r="M442" s="2127">
        <v>1.5681073172742071E-2</v>
      </c>
      <c r="N442" s="2128">
        <v>79.352000000000004</v>
      </c>
      <c r="O442" s="2129">
        <v>1.2443245184034288</v>
      </c>
      <c r="P442" s="2130">
        <v>940.8643903645243</v>
      </c>
      <c r="Q442" s="2131">
        <v>74.659471104205736</v>
      </c>
    </row>
    <row r="443" spans="1:17">
      <c r="A443" s="1352"/>
      <c r="B443" s="19">
        <v>9</v>
      </c>
      <c r="C443" s="1748" t="s">
        <v>914</v>
      </c>
      <c r="D443" s="1749">
        <v>6</v>
      </c>
      <c r="E443" s="1749">
        <v>1930</v>
      </c>
      <c r="F443" s="1750">
        <v>5.2220000000000004</v>
      </c>
      <c r="G443" s="1750">
        <v>0.10199999999999999</v>
      </c>
      <c r="H443" s="1750">
        <v>0.8</v>
      </c>
      <c r="I443" s="1750">
        <v>4.3200010000000004</v>
      </c>
      <c r="J443" s="1750">
        <v>266.7</v>
      </c>
      <c r="K443" s="2126">
        <v>4.3200010000000004</v>
      </c>
      <c r="L443" s="1750">
        <v>266.7</v>
      </c>
      <c r="M443" s="2127">
        <v>1.6197979002624673E-2</v>
      </c>
      <c r="N443" s="2128">
        <v>79.352000000000004</v>
      </c>
      <c r="O443" s="2129">
        <v>1.285342029816273</v>
      </c>
      <c r="P443" s="2130">
        <v>971.87874015748037</v>
      </c>
      <c r="Q443" s="2131">
        <v>77.12052178897639</v>
      </c>
    </row>
    <row r="444" spans="1:17" ht="12.75" thickBot="1">
      <c r="A444" s="1353"/>
      <c r="B444" s="249">
        <v>10</v>
      </c>
      <c r="C444" s="631"/>
      <c r="D444" s="632"/>
      <c r="E444" s="632"/>
      <c r="F444" s="633"/>
      <c r="G444" s="633"/>
      <c r="H444" s="633"/>
      <c r="I444" s="633"/>
      <c r="J444" s="633"/>
      <c r="K444" s="634"/>
      <c r="L444" s="633"/>
      <c r="M444" s="635"/>
      <c r="N444" s="636"/>
      <c r="O444" s="637"/>
      <c r="P444" s="638"/>
      <c r="Q444" s="639"/>
    </row>
    <row r="445" spans="1:17">
      <c r="F445" s="86"/>
      <c r="G445" s="86"/>
      <c r="H445" s="86"/>
      <c r="I445" s="86"/>
    </row>
    <row r="446" spans="1:17" ht="15">
      <c r="A446" s="1304" t="s">
        <v>228</v>
      </c>
      <c r="B446" s="1304"/>
      <c r="C446" s="1304"/>
      <c r="D446" s="1304"/>
      <c r="E446" s="1304"/>
      <c r="F446" s="1304"/>
      <c r="G446" s="1304"/>
      <c r="H446" s="1304"/>
      <c r="I446" s="1304"/>
      <c r="J446" s="1304"/>
      <c r="K446" s="1304"/>
      <c r="L446" s="1304"/>
      <c r="M446" s="1304"/>
      <c r="N446" s="1304"/>
      <c r="O446" s="1304"/>
      <c r="P446" s="1304"/>
      <c r="Q446" s="1304"/>
    </row>
    <row r="447" spans="1:17" ht="13.5" thickBot="1">
      <c r="A447" s="822"/>
      <c r="B447" s="822"/>
      <c r="C447" s="822"/>
      <c r="D447" s="822"/>
      <c r="E447" s="1261" t="s">
        <v>356</v>
      </c>
      <c r="F447" s="1261"/>
      <c r="G447" s="1261"/>
      <c r="H447" s="1261"/>
      <c r="I447" s="822">
        <v>6.3</v>
      </c>
      <c r="J447" s="822" t="s">
        <v>355</v>
      </c>
      <c r="K447" s="822" t="s">
        <v>357</v>
      </c>
      <c r="L447" s="823">
        <v>269.60000000000002</v>
      </c>
      <c r="M447" s="822"/>
      <c r="N447" s="822"/>
      <c r="O447" s="822"/>
      <c r="P447" s="822"/>
      <c r="Q447" s="822"/>
    </row>
    <row r="448" spans="1:17">
      <c r="A448" s="1305" t="s">
        <v>1</v>
      </c>
      <c r="B448" s="1283" t="s">
        <v>0</v>
      </c>
      <c r="C448" s="1266" t="s">
        <v>2</v>
      </c>
      <c r="D448" s="1266" t="s">
        <v>3</v>
      </c>
      <c r="E448" s="1266" t="s">
        <v>12</v>
      </c>
      <c r="F448" s="1286" t="s">
        <v>13</v>
      </c>
      <c r="G448" s="1287"/>
      <c r="H448" s="1287"/>
      <c r="I448" s="1288"/>
      <c r="J448" s="1266" t="s">
        <v>4</v>
      </c>
      <c r="K448" s="1266" t="s">
        <v>14</v>
      </c>
      <c r="L448" s="1266" t="s">
        <v>5</v>
      </c>
      <c r="M448" s="1266" t="s">
        <v>6</v>
      </c>
      <c r="N448" s="1266" t="s">
        <v>15</v>
      </c>
      <c r="O448" s="1309" t="s">
        <v>16</v>
      </c>
      <c r="P448" s="1266" t="s">
        <v>23</v>
      </c>
      <c r="Q448" s="1270" t="s">
        <v>24</v>
      </c>
    </row>
    <row r="449" spans="1:17" ht="33.75">
      <c r="A449" s="1306"/>
      <c r="B449" s="1284"/>
      <c r="C449" s="1285"/>
      <c r="D449" s="1267"/>
      <c r="E449" s="1267"/>
      <c r="F449" s="15" t="s">
        <v>17</v>
      </c>
      <c r="G449" s="15" t="s">
        <v>18</v>
      </c>
      <c r="H449" s="15" t="s">
        <v>19</v>
      </c>
      <c r="I449" s="15" t="s">
        <v>20</v>
      </c>
      <c r="J449" s="1267"/>
      <c r="K449" s="1267"/>
      <c r="L449" s="1267"/>
      <c r="M449" s="1267"/>
      <c r="N449" s="1267"/>
      <c r="O449" s="1310"/>
      <c r="P449" s="1267"/>
      <c r="Q449" s="1271"/>
    </row>
    <row r="450" spans="1:17">
      <c r="A450" s="1307"/>
      <c r="B450" s="1308"/>
      <c r="C450" s="1267"/>
      <c r="D450" s="96" t="s">
        <v>7</v>
      </c>
      <c r="E450" s="96" t="s">
        <v>8</v>
      </c>
      <c r="F450" s="96" t="s">
        <v>9</v>
      </c>
      <c r="G450" s="96" t="s">
        <v>9</v>
      </c>
      <c r="H450" s="96" t="s">
        <v>9</v>
      </c>
      <c r="I450" s="96" t="s">
        <v>9</v>
      </c>
      <c r="J450" s="96" t="s">
        <v>21</v>
      </c>
      <c r="K450" s="96" t="s">
        <v>9</v>
      </c>
      <c r="L450" s="96" t="s">
        <v>21</v>
      </c>
      <c r="M450" s="96" t="s">
        <v>70</v>
      </c>
      <c r="N450" s="96" t="s">
        <v>408</v>
      </c>
      <c r="O450" s="96" t="s">
        <v>409</v>
      </c>
      <c r="P450" s="97" t="s">
        <v>25</v>
      </c>
      <c r="Q450" s="98" t="s">
        <v>410</v>
      </c>
    </row>
    <row r="451" spans="1:17" ht="12" thickBot="1">
      <c r="A451" s="99">
        <v>1</v>
      </c>
      <c r="B451" s="100">
        <v>2</v>
      </c>
      <c r="C451" s="101">
        <v>3</v>
      </c>
      <c r="D451" s="102">
        <v>4</v>
      </c>
      <c r="E451" s="102">
        <v>5</v>
      </c>
      <c r="F451" s="102">
        <v>6</v>
      </c>
      <c r="G451" s="102">
        <v>7</v>
      </c>
      <c r="H451" s="102">
        <v>8</v>
      </c>
      <c r="I451" s="102">
        <v>9</v>
      </c>
      <c r="J451" s="102">
        <v>10</v>
      </c>
      <c r="K451" s="102">
        <v>11</v>
      </c>
      <c r="L451" s="101">
        <v>12</v>
      </c>
      <c r="M451" s="102">
        <v>13</v>
      </c>
      <c r="N451" s="102">
        <v>14</v>
      </c>
      <c r="O451" s="103">
        <v>15</v>
      </c>
      <c r="P451" s="101">
        <v>16</v>
      </c>
      <c r="Q451" s="104">
        <v>17</v>
      </c>
    </row>
    <row r="452" spans="1:17">
      <c r="A452" s="1311" t="s">
        <v>92</v>
      </c>
      <c r="B452" s="248">
        <v>1</v>
      </c>
      <c r="C452" s="535"/>
      <c r="D452" s="536"/>
      <c r="E452" s="536"/>
      <c r="F452" s="537"/>
      <c r="G452" s="538"/>
      <c r="H452" s="538"/>
      <c r="I452" s="538"/>
      <c r="J452" s="538"/>
      <c r="K452" s="539"/>
      <c r="L452" s="538"/>
      <c r="M452" s="540"/>
      <c r="N452" s="541"/>
      <c r="O452" s="542"/>
      <c r="P452" s="543"/>
      <c r="Q452" s="313"/>
    </row>
    <row r="453" spans="1:17">
      <c r="A453" s="1312"/>
      <c r="B453" s="106">
        <v>2</v>
      </c>
      <c r="C453" s="304"/>
      <c r="D453" s="305"/>
      <c r="E453" s="305"/>
      <c r="F453" s="306"/>
      <c r="G453" s="307"/>
      <c r="H453" s="307"/>
      <c r="I453" s="307"/>
      <c r="J453" s="307"/>
      <c r="K453" s="308"/>
      <c r="L453" s="307"/>
      <c r="M453" s="309"/>
      <c r="N453" s="310"/>
      <c r="O453" s="311"/>
      <c r="P453" s="312"/>
      <c r="Q453" s="314"/>
    </row>
    <row r="454" spans="1:17">
      <c r="A454" s="1312"/>
      <c r="B454" s="106">
        <v>3</v>
      </c>
      <c r="C454" s="304"/>
      <c r="D454" s="305"/>
      <c r="E454" s="305"/>
      <c r="F454" s="306"/>
      <c r="G454" s="307"/>
      <c r="H454" s="307"/>
      <c r="I454" s="307"/>
      <c r="J454" s="307"/>
      <c r="K454" s="308"/>
      <c r="L454" s="307"/>
      <c r="M454" s="309"/>
      <c r="N454" s="310"/>
      <c r="O454" s="311"/>
      <c r="P454" s="312"/>
      <c r="Q454" s="314"/>
    </row>
    <row r="455" spans="1:17">
      <c r="A455" s="1312"/>
      <c r="B455" s="106">
        <v>4</v>
      </c>
      <c r="C455" s="304"/>
      <c r="D455" s="305"/>
      <c r="E455" s="305"/>
      <c r="F455" s="306"/>
      <c r="G455" s="307"/>
      <c r="H455" s="307"/>
      <c r="I455" s="307"/>
      <c r="J455" s="307"/>
      <c r="K455" s="308"/>
      <c r="L455" s="307"/>
      <c r="M455" s="309"/>
      <c r="N455" s="310"/>
      <c r="O455" s="311"/>
      <c r="P455" s="312"/>
      <c r="Q455" s="314"/>
    </row>
    <row r="456" spans="1:17">
      <c r="A456" s="1312"/>
      <c r="B456" s="106">
        <v>5</v>
      </c>
      <c r="C456" s="304"/>
      <c r="D456" s="305"/>
      <c r="E456" s="305"/>
      <c r="F456" s="306"/>
      <c r="G456" s="307"/>
      <c r="H456" s="307"/>
      <c r="I456" s="307"/>
      <c r="J456" s="307"/>
      <c r="K456" s="308"/>
      <c r="L456" s="307"/>
      <c r="M456" s="309"/>
      <c r="N456" s="310"/>
      <c r="O456" s="311"/>
      <c r="P456" s="312"/>
      <c r="Q456" s="314"/>
    </row>
    <row r="457" spans="1:17">
      <c r="A457" s="1312"/>
      <c r="B457" s="106">
        <v>6</v>
      </c>
      <c r="C457" s="304"/>
      <c r="D457" s="305"/>
      <c r="E457" s="305"/>
      <c r="F457" s="306"/>
      <c r="G457" s="307"/>
      <c r="H457" s="307"/>
      <c r="I457" s="307"/>
      <c r="J457" s="307"/>
      <c r="K457" s="308"/>
      <c r="L457" s="307"/>
      <c r="M457" s="309"/>
      <c r="N457" s="310"/>
      <c r="O457" s="311"/>
      <c r="P457" s="312"/>
      <c r="Q457" s="314"/>
    </row>
    <row r="458" spans="1:17">
      <c r="A458" s="1312"/>
      <c r="B458" s="106">
        <v>7</v>
      </c>
      <c r="C458" s="304"/>
      <c r="D458" s="305"/>
      <c r="E458" s="305"/>
      <c r="F458" s="306"/>
      <c r="G458" s="307"/>
      <c r="H458" s="307"/>
      <c r="I458" s="307"/>
      <c r="J458" s="307"/>
      <c r="K458" s="308"/>
      <c r="L458" s="307"/>
      <c r="M458" s="309"/>
      <c r="N458" s="310"/>
      <c r="O458" s="311"/>
      <c r="P458" s="312"/>
      <c r="Q458" s="314"/>
    </row>
    <row r="459" spans="1:17">
      <c r="A459" s="1312"/>
      <c r="B459" s="106">
        <v>8</v>
      </c>
      <c r="C459" s="304"/>
      <c r="D459" s="305"/>
      <c r="E459" s="305"/>
      <c r="F459" s="306"/>
      <c r="G459" s="307"/>
      <c r="H459" s="307"/>
      <c r="I459" s="307"/>
      <c r="J459" s="307"/>
      <c r="K459" s="308"/>
      <c r="L459" s="307"/>
      <c r="M459" s="309"/>
      <c r="N459" s="310"/>
      <c r="O459" s="311"/>
      <c r="P459" s="312"/>
      <c r="Q459" s="314"/>
    </row>
    <row r="460" spans="1:17">
      <c r="A460" s="1312"/>
      <c r="B460" s="106">
        <v>9</v>
      </c>
      <c r="C460" s="304"/>
      <c r="D460" s="305"/>
      <c r="E460" s="305"/>
      <c r="F460" s="306"/>
      <c r="G460" s="307"/>
      <c r="H460" s="307"/>
      <c r="I460" s="307"/>
      <c r="J460" s="307"/>
      <c r="K460" s="308"/>
      <c r="L460" s="307"/>
      <c r="M460" s="309"/>
      <c r="N460" s="310"/>
      <c r="O460" s="311"/>
      <c r="P460" s="312"/>
      <c r="Q460" s="314"/>
    </row>
    <row r="461" spans="1:17" ht="12" thickBot="1">
      <c r="A461" s="1312"/>
      <c r="B461" s="106">
        <v>10</v>
      </c>
      <c r="C461" s="304"/>
      <c r="D461" s="305"/>
      <c r="E461" s="305"/>
      <c r="F461" s="306"/>
      <c r="G461" s="307"/>
      <c r="H461" s="307"/>
      <c r="I461" s="307"/>
      <c r="J461" s="307"/>
      <c r="K461" s="308"/>
      <c r="L461" s="307"/>
      <c r="M461" s="309"/>
      <c r="N461" s="310"/>
      <c r="O461" s="311"/>
      <c r="P461" s="312"/>
      <c r="Q461" s="453"/>
    </row>
    <row r="462" spans="1:17">
      <c r="A462" s="1314" t="s">
        <v>98</v>
      </c>
      <c r="B462" s="11">
        <v>1</v>
      </c>
      <c r="C462" s="315"/>
      <c r="D462" s="316"/>
      <c r="E462" s="316"/>
      <c r="F462" s="317"/>
      <c r="G462" s="317"/>
      <c r="H462" s="317"/>
      <c r="I462" s="317"/>
      <c r="J462" s="317"/>
      <c r="K462" s="318"/>
      <c r="L462" s="317"/>
      <c r="M462" s="319"/>
      <c r="N462" s="320"/>
      <c r="O462" s="321"/>
      <c r="P462" s="322"/>
      <c r="Q462" s="323"/>
    </row>
    <row r="463" spans="1:17">
      <c r="A463" s="1315"/>
      <c r="B463" s="12">
        <v>2</v>
      </c>
      <c r="C463" s="324"/>
      <c r="D463" s="325"/>
      <c r="E463" s="325"/>
      <c r="F463" s="326"/>
      <c r="G463" s="326"/>
      <c r="H463" s="326"/>
      <c r="I463" s="326"/>
      <c r="J463" s="326"/>
      <c r="K463" s="327"/>
      <c r="L463" s="326"/>
      <c r="M463" s="328"/>
      <c r="N463" s="329"/>
      <c r="O463" s="330"/>
      <c r="P463" s="331"/>
      <c r="Q463" s="332"/>
    </row>
    <row r="464" spans="1:17">
      <c r="A464" s="1315"/>
      <c r="B464" s="12">
        <v>3</v>
      </c>
      <c r="C464" s="324"/>
      <c r="D464" s="325"/>
      <c r="E464" s="325"/>
      <c r="F464" s="326"/>
      <c r="G464" s="326"/>
      <c r="H464" s="326"/>
      <c r="I464" s="326"/>
      <c r="J464" s="326"/>
      <c r="K464" s="327"/>
      <c r="L464" s="326"/>
      <c r="M464" s="328"/>
      <c r="N464" s="329"/>
      <c r="O464" s="330"/>
      <c r="P464" s="331"/>
      <c r="Q464" s="332"/>
    </row>
    <row r="465" spans="1:17">
      <c r="A465" s="1315"/>
      <c r="B465" s="12">
        <v>4</v>
      </c>
      <c r="C465" s="324"/>
      <c r="D465" s="325"/>
      <c r="E465" s="325"/>
      <c r="F465" s="326"/>
      <c r="G465" s="326"/>
      <c r="H465" s="326"/>
      <c r="I465" s="326"/>
      <c r="J465" s="326"/>
      <c r="K465" s="327"/>
      <c r="L465" s="326"/>
      <c r="M465" s="328"/>
      <c r="N465" s="329"/>
      <c r="O465" s="330"/>
      <c r="P465" s="331"/>
      <c r="Q465" s="332"/>
    </row>
    <row r="466" spans="1:17">
      <c r="A466" s="1315"/>
      <c r="B466" s="12">
        <v>5</v>
      </c>
      <c r="C466" s="324"/>
      <c r="D466" s="325"/>
      <c r="E466" s="325"/>
      <c r="F466" s="326"/>
      <c r="G466" s="326"/>
      <c r="H466" s="326"/>
      <c r="I466" s="326"/>
      <c r="J466" s="326"/>
      <c r="K466" s="327"/>
      <c r="L466" s="326"/>
      <c r="M466" s="328"/>
      <c r="N466" s="329"/>
      <c r="O466" s="330"/>
      <c r="P466" s="331"/>
      <c r="Q466" s="332"/>
    </row>
    <row r="467" spans="1:17">
      <c r="A467" s="1315"/>
      <c r="B467" s="12">
        <v>6</v>
      </c>
      <c r="C467" s="324"/>
      <c r="D467" s="325"/>
      <c r="E467" s="325"/>
      <c r="F467" s="326"/>
      <c r="G467" s="326"/>
      <c r="H467" s="326"/>
      <c r="I467" s="326"/>
      <c r="J467" s="326"/>
      <c r="K467" s="327"/>
      <c r="L467" s="326"/>
      <c r="M467" s="328"/>
      <c r="N467" s="329"/>
      <c r="O467" s="330"/>
      <c r="P467" s="331"/>
      <c r="Q467" s="332"/>
    </row>
    <row r="468" spans="1:17">
      <c r="A468" s="1315"/>
      <c r="B468" s="12">
        <v>7</v>
      </c>
      <c r="C468" s="324"/>
      <c r="D468" s="325"/>
      <c r="E468" s="325"/>
      <c r="F468" s="326"/>
      <c r="G468" s="326"/>
      <c r="H468" s="326"/>
      <c r="I468" s="326"/>
      <c r="J468" s="326"/>
      <c r="K468" s="327"/>
      <c r="L468" s="326"/>
      <c r="M468" s="328"/>
      <c r="N468" s="329"/>
      <c r="O468" s="330"/>
      <c r="P468" s="331"/>
      <c r="Q468" s="332"/>
    </row>
    <row r="469" spans="1:17">
      <c r="A469" s="1315"/>
      <c r="B469" s="12">
        <v>8</v>
      </c>
      <c r="C469" s="324"/>
      <c r="D469" s="325"/>
      <c r="E469" s="325"/>
      <c r="F469" s="326"/>
      <c r="G469" s="326"/>
      <c r="H469" s="326"/>
      <c r="I469" s="326"/>
      <c r="J469" s="326"/>
      <c r="K469" s="327"/>
      <c r="L469" s="326"/>
      <c r="M469" s="328"/>
      <c r="N469" s="329"/>
      <c r="O469" s="330"/>
      <c r="P469" s="331"/>
      <c r="Q469" s="332"/>
    </row>
    <row r="470" spans="1:17">
      <c r="A470" s="1315"/>
      <c r="B470" s="12">
        <v>9</v>
      </c>
      <c r="C470" s="324"/>
      <c r="D470" s="325"/>
      <c r="E470" s="325"/>
      <c r="F470" s="326"/>
      <c r="G470" s="326"/>
      <c r="H470" s="326"/>
      <c r="I470" s="326"/>
      <c r="J470" s="326"/>
      <c r="K470" s="327"/>
      <c r="L470" s="326"/>
      <c r="M470" s="328"/>
      <c r="N470" s="329"/>
      <c r="O470" s="330"/>
      <c r="P470" s="331"/>
      <c r="Q470" s="332"/>
    </row>
    <row r="471" spans="1:17" ht="12" thickBot="1">
      <c r="A471" s="1316"/>
      <c r="B471" s="42">
        <v>10</v>
      </c>
      <c r="C471" s="324"/>
      <c r="D471" s="325"/>
      <c r="E471" s="325"/>
      <c r="F471" s="326"/>
      <c r="G471" s="326"/>
      <c r="H471" s="326"/>
      <c r="I471" s="326"/>
      <c r="J471" s="326"/>
      <c r="K471" s="327"/>
      <c r="L471" s="326"/>
      <c r="M471" s="328"/>
      <c r="N471" s="329"/>
      <c r="O471" s="330"/>
      <c r="P471" s="331"/>
      <c r="Q471" s="332"/>
    </row>
    <row r="472" spans="1:17">
      <c r="A472" s="1317" t="s">
        <v>107</v>
      </c>
      <c r="B472" s="122">
        <v>1</v>
      </c>
      <c r="C472" s="333"/>
      <c r="D472" s="334"/>
      <c r="E472" s="334"/>
      <c r="F472" s="335"/>
      <c r="G472" s="335"/>
      <c r="H472" s="335"/>
      <c r="I472" s="335"/>
      <c r="J472" s="335"/>
      <c r="K472" s="336"/>
      <c r="L472" s="335"/>
      <c r="M472" s="337"/>
      <c r="N472" s="338"/>
      <c r="O472" s="339"/>
      <c r="P472" s="340"/>
      <c r="Q472" s="341"/>
    </row>
    <row r="473" spans="1:17">
      <c r="A473" s="1318"/>
      <c r="B473" s="131">
        <v>2</v>
      </c>
      <c r="C473" s="342"/>
      <c r="D473" s="343"/>
      <c r="E473" s="343"/>
      <c r="F473" s="344"/>
      <c r="G473" s="344"/>
      <c r="H473" s="344"/>
      <c r="I473" s="344"/>
      <c r="J473" s="344"/>
      <c r="K473" s="345"/>
      <c r="L473" s="344"/>
      <c r="M473" s="346"/>
      <c r="N473" s="347"/>
      <c r="O473" s="348"/>
      <c r="P473" s="349"/>
      <c r="Q473" s="350"/>
    </row>
    <row r="474" spans="1:17">
      <c r="A474" s="1318"/>
      <c r="B474" s="131">
        <v>3</v>
      </c>
      <c r="C474" s="342"/>
      <c r="D474" s="343"/>
      <c r="E474" s="343"/>
      <c r="F474" s="344"/>
      <c r="G474" s="344"/>
      <c r="H474" s="344"/>
      <c r="I474" s="344"/>
      <c r="J474" s="344"/>
      <c r="K474" s="345"/>
      <c r="L474" s="344"/>
      <c r="M474" s="346"/>
      <c r="N474" s="347"/>
      <c r="O474" s="348"/>
      <c r="P474" s="349"/>
      <c r="Q474" s="350"/>
    </row>
    <row r="475" spans="1:17">
      <c r="A475" s="1318"/>
      <c r="B475" s="131">
        <v>4</v>
      </c>
      <c r="C475" s="342"/>
      <c r="D475" s="343"/>
      <c r="E475" s="343"/>
      <c r="F475" s="344"/>
      <c r="G475" s="344"/>
      <c r="H475" s="344"/>
      <c r="I475" s="344"/>
      <c r="J475" s="344"/>
      <c r="K475" s="345"/>
      <c r="L475" s="344"/>
      <c r="M475" s="346"/>
      <c r="N475" s="347"/>
      <c r="O475" s="348"/>
      <c r="P475" s="349"/>
      <c r="Q475" s="350"/>
    </row>
    <row r="476" spans="1:17">
      <c r="A476" s="1318"/>
      <c r="B476" s="131">
        <v>5</v>
      </c>
      <c r="C476" s="342"/>
      <c r="D476" s="343"/>
      <c r="E476" s="343"/>
      <c r="F476" s="344"/>
      <c r="G476" s="344"/>
      <c r="H476" s="344"/>
      <c r="I476" s="344"/>
      <c r="J476" s="344"/>
      <c r="K476" s="345"/>
      <c r="L476" s="344"/>
      <c r="M476" s="346"/>
      <c r="N476" s="347"/>
      <c r="O476" s="348"/>
      <c r="P476" s="349"/>
      <c r="Q476" s="350"/>
    </row>
    <row r="477" spans="1:17">
      <c r="A477" s="1318"/>
      <c r="B477" s="131">
        <v>6</v>
      </c>
      <c r="C477" s="342"/>
      <c r="D477" s="343"/>
      <c r="E477" s="343"/>
      <c r="F477" s="344"/>
      <c r="G477" s="344"/>
      <c r="H477" s="344"/>
      <c r="I477" s="344"/>
      <c r="J477" s="344"/>
      <c r="K477" s="345"/>
      <c r="L477" s="344"/>
      <c r="M477" s="346"/>
      <c r="N477" s="347"/>
      <c r="O477" s="348"/>
      <c r="P477" s="349"/>
      <c r="Q477" s="350"/>
    </row>
    <row r="478" spans="1:17">
      <c r="A478" s="1318"/>
      <c r="B478" s="131">
        <v>7</v>
      </c>
      <c r="C478" s="342"/>
      <c r="D478" s="343"/>
      <c r="E478" s="343"/>
      <c r="F478" s="344"/>
      <c r="G478" s="344"/>
      <c r="H478" s="344"/>
      <c r="I478" s="344"/>
      <c r="J478" s="344"/>
      <c r="K478" s="345"/>
      <c r="L478" s="344"/>
      <c r="M478" s="346"/>
      <c r="N478" s="347"/>
      <c r="O478" s="348"/>
      <c r="P478" s="349"/>
      <c r="Q478" s="350"/>
    </row>
    <row r="479" spans="1:17">
      <c r="A479" s="1318"/>
      <c r="B479" s="131">
        <v>8</v>
      </c>
      <c r="C479" s="342"/>
      <c r="D479" s="343"/>
      <c r="E479" s="343"/>
      <c r="F479" s="344"/>
      <c r="G479" s="344"/>
      <c r="H479" s="344"/>
      <c r="I479" s="344"/>
      <c r="J479" s="344"/>
      <c r="K479" s="345"/>
      <c r="L479" s="344"/>
      <c r="M479" s="346"/>
      <c r="N479" s="347"/>
      <c r="O479" s="348"/>
      <c r="P479" s="349"/>
      <c r="Q479" s="350"/>
    </row>
    <row r="480" spans="1:17">
      <c r="A480" s="1318"/>
      <c r="B480" s="131">
        <v>9</v>
      </c>
      <c r="C480" s="342"/>
      <c r="D480" s="343"/>
      <c r="E480" s="343"/>
      <c r="F480" s="344"/>
      <c r="G480" s="344"/>
      <c r="H480" s="344"/>
      <c r="I480" s="344"/>
      <c r="J480" s="344"/>
      <c r="K480" s="345"/>
      <c r="L480" s="344"/>
      <c r="M480" s="346"/>
      <c r="N480" s="347"/>
      <c r="O480" s="348"/>
      <c r="P480" s="349"/>
      <c r="Q480" s="350"/>
    </row>
    <row r="481" spans="1:17" ht="12" thickBot="1">
      <c r="A481" s="1319"/>
      <c r="B481" s="140">
        <v>10</v>
      </c>
      <c r="C481" s="351"/>
      <c r="D481" s="352"/>
      <c r="E481" s="352"/>
      <c r="F481" s="353"/>
      <c r="G481" s="353"/>
      <c r="H481" s="353"/>
      <c r="I481" s="353"/>
      <c r="J481" s="353"/>
      <c r="K481" s="354"/>
      <c r="L481" s="353"/>
      <c r="M481" s="355"/>
      <c r="N481" s="356"/>
      <c r="O481" s="357"/>
      <c r="P481" s="358"/>
      <c r="Q481" s="359"/>
    </row>
    <row r="482" spans="1:17">
      <c r="A482" s="1320" t="s">
        <v>118</v>
      </c>
      <c r="B482" s="80">
        <v>1</v>
      </c>
      <c r="C482" s="2009" t="s">
        <v>420</v>
      </c>
      <c r="D482" s="2010">
        <v>30</v>
      </c>
      <c r="E482" s="2010">
        <v>1974</v>
      </c>
      <c r="F482" s="2011">
        <v>12.02</v>
      </c>
      <c r="G482" s="2011">
        <v>2.6844869999999998</v>
      </c>
      <c r="H482" s="2011">
        <v>4.8</v>
      </c>
      <c r="I482" s="2011">
        <v>4.5355129999999999</v>
      </c>
      <c r="J482" s="2011">
        <v>1743.53</v>
      </c>
      <c r="K482" s="2012">
        <v>4.5355129999999999</v>
      </c>
      <c r="L482" s="2011">
        <v>1743.53</v>
      </c>
      <c r="M482" s="2013">
        <v>2.6013392370650345E-3</v>
      </c>
      <c r="N482" s="2014">
        <v>77.063000000000002</v>
      </c>
      <c r="O482" s="2015">
        <v>0.20046700562594277</v>
      </c>
      <c r="P482" s="2016">
        <v>156.08035422390208</v>
      </c>
      <c r="Q482" s="2017">
        <v>12.028020337556567</v>
      </c>
    </row>
    <row r="483" spans="1:17">
      <c r="A483" s="1321"/>
      <c r="B483" s="80">
        <v>2</v>
      </c>
      <c r="C483" s="2009" t="s">
        <v>418</v>
      </c>
      <c r="D483" s="2010">
        <v>59</v>
      </c>
      <c r="E483" s="2010">
        <v>1975</v>
      </c>
      <c r="F483" s="2011">
        <v>28.02</v>
      </c>
      <c r="G483" s="2011">
        <v>5.340516</v>
      </c>
      <c r="H483" s="2011">
        <v>9.6</v>
      </c>
      <c r="I483" s="2011">
        <v>13.079492999999999</v>
      </c>
      <c r="J483" s="2011">
        <v>2729.69</v>
      </c>
      <c r="K483" s="2012">
        <v>13.079492999999999</v>
      </c>
      <c r="L483" s="2011">
        <v>2729.69</v>
      </c>
      <c r="M483" s="2013">
        <v>4.7915671742945164E-3</v>
      </c>
      <c r="N483" s="2014">
        <v>77.063000000000002</v>
      </c>
      <c r="O483" s="2015">
        <v>0.36925254115265832</v>
      </c>
      <c r="P483" s="2016">
        <v>287.49403045767099</v>
      </c>
      <c r="Q483" s="2017">
        <v>22.1551524691595</v>
      </c>
    </row>
    <row r="484" spans="1:17">
      <c r="A484" s="1321"/>
      <c r="B484" s="80">
        <v>3</v>
      </c>
      <c r="C484" s="2009" t="s">
        <v>417</v>
      </c>
      <c r="D484" s="2010">
        <v>39</v>
      </c>
      <c r="E484" s="2010">
        <v>1990</v>
      </c>
      <c r="F484" s="2011">
        <v>22.152999999999999</v>
      </c>
      <c r="G484" s="2011">
        <v>4.6764960000000002</v>
      </c>
      <c r="H484" s="2011">
        <v>6.32</v>
      </c>
      <c r="I484" s="2011">
        <v>11.156506</v>
      </c>
      <c r="J484" s="2011">
        <v>2218.0300000000002</v>
      </c>
      <c r="K484" s="2012">
        <v>11.156506</v>
      </c>
      <c r="L484" s="2011">
        <v>2218.0300000000002</v>
      </c>
      <c r="M484" s="2013">
        <v>5.0299166377370903E-3</v>
      </c>
      <c r="N484" s="2014">
        <v>77.063000000000002</v>
      </c>
      <c r="O484" s="2015">
        <v>0.38762046585393339</v>
      </c>
      <c r="P484" s="2016">
        <v>301.7949982642254</v>
      </c>
      <c r="Q484" s="2017">
        <v>23.257227951236004</v>
      </c>
    </row>
    <row r="485" spans="1:17">
      <c r="A485" s="1321"/>
      <c r="B485" s="80">
        <v>4</v>
      </c>
      <c r="C485" s="2009" t="s">
        <v>416</v>
      </c>
      <c r="D485" s="2010">
        <v>39</v>
      </c>
      <c r="E485" s="2010">
        <v>1990</v>
      </c>
      <c r="F485" s="2011">
        <v>21.957999999999998</v>
      </c>
      <c r="G485" s="2011">
        <v>3.9683609999999998</v>
      </c>
      <c r="H485" s="2011">
        <v>6.4</v>
      </c>
      <c r="I485" s="2011">
        <v>11.589639999999999</v>
      </c>
      <c r="J485" s="2011">
        <v>2294.0500000000002</v>
      </c>
      <c r="K485" s="2012">
        <v>11.589639999999999</v>
      </c>
      <c r="L485" s="2011">
        <v>2294.0500000000002</v>
      </c>
      <c r="M485" s="2013">
        <v>5.0520433294827917E-3</v>
      </c>
      <c r="N485" s="2014">
        <v>77.063000000000002</v>
      </c>
      <c r="O485" s="2015">
        <v>0.38932561509993241</v>
      </c>
      <c r="P485" s="2016">
        <v>303.12259976896752</v>
      </c>
      <c r="Q485" s="2017">
        <v>23.359536905995945</v>
      </c>
    </row>
    <row r="486" spans="1:17">
      <c r="A486" s="1321"/>
      <c r="B486" s="80">
        <v>5</v>
      </c>
      <c r="C486" s="2009" t="s">
        <v>419</v>
      </c>
      <c r="D486" s="2010">
        <v>58</v>
      </c>
      <c r="E486" s="2010">
        <v>1991</v>
      </c>
      <c r="F486" s="2011">
        <v>26.318999999999999</v>
      </c>
      <c r="G486" s="2011">
        <v>3.8432580000000001</v>
      </c>
      <c r="H486" s="2011">
        <v>9.44</v>
      </c>
      <c r="I486" s="2011">
        <v>13.035743999999999</v>
      </c>
      <c r="J486" s="2011">
        <v>2439.79</v>
      </c>
      <c r="K486" s="2012">
        <v>13.035743999999999</v>
      </c>
      <c r="L486" s="2011">
        <v>2439.79</v>
      </c>
      <c r="M486" s="2013">
        <v>5.3429778792437052E-3</v>
      </c>
      <c r="N486" s="2014">
        <v>77.063000000000002</v>
      </c>
      <c r="O486" s="2015">
        <v>0.41174590430815766</v>
      </c>
      <c r="P486" s="2016">
        <v>320.57867275462235</v>
      </c>
      <c r="Q486" s="2017">
        <v>24.704754258489462</v>
      </c>
    </row>
    <row r="487" spans="1:17">
      <c r="A487" s="1321"/>
      <c r="B487" s="80">
        <v>6</v>
      </c>
      <c r="C487" s="2009" t="s">
        <v>424</v>
      </c>
      <c r="D487" s="2010">
        <v>50</v>
      </c>
      <c r="E487" s="2010">
        <v>1972</v>
      </c>
      <c r="F487" s="2011">
        <v>27.297000000000001</v>
      </c>
      <c r="G487" s="2011">
        <v>4.6114709999999999</v>
      </c>
      <c r="H487" s="2011">
        <v>8</v>
      </c>
      <c r="I487" s="2011">
        <v>14.685528</v>
      </c>
      <c r="J487" s="2011">
        <v>2601.9</v>
      </c>
      <c r="K487" s="2012">
        <v>14.685528</v>
      </c>
      <c r="L487" s="2011">
        <v>2601.9</v>
      </c>
      <c r="M487" s="2013">
        <v>5.6441554248818169E-3</v>
      </c>
      <c r="N487" s="2014">
        <v>77.063000000000002</v>
      </c>
      <c r="O487" s="2015">
        <v>0.43495554950766746</v>
      </c>
      <c r="P487" s="2016">
        <v>338.64932549290899</v>
      </c>
      <c r="Q487" s="2017">
        <v>26.097332970460048</v>
      </c>
    </row>
    <row r="488" spans="1:17">
      <c r="A488" s="1321"/>
      <c r="B488" s="80">
        <v>7</v>
      </c>
      <c r="C488" s="2009" t="s">
        <v>425</v>
      </c>
      <c r="D488" s="2010">
        <v>59</v>
      </c>
      <c r="E488" s="2010">
        <v>1991</v>
      </c>
      <c r="F488" s="2011">
        <v>28.638000000000002</v>
      </c>
      <c r="G488" s="2011">
        <v>5.0840370000000004</v>
      </c>
      <c r="H488" s="2011">
        <v>9.6</v>
      </c>
      <c r="I488" s="2011">
        <v>13.953965</v>
      </c>
      <c r="J488" s="2011">
        <v>2442.5500000000002</v>
      </c>
      <c r="K488" s="2012">
        <v>13.953965</v>
      </c>
      <c r="L488" s="2011">
        <v>2442.5500000000002</v>
      </c>
      <c r="M488" s="2013">
        <v>5.7128676997400254E-3</v>
      </c>
      <c r="N488" s="2014">
        <v>77.063000000000002</v>
      </c>
      <c r="O488" s="2015">
        <v>0.44025072354506561</v>
      </c>
      <c r="P488" s="2016">
        <v>342.77206198440155</v>
      </c>
      <c r="Q488" s="2017">
        <v>26.415043412703938</v>
      </c>
    </row>
    <row r="489" spans="1:17">
      <c r="A489" s="1321"/>
      <c r="B489" s="80">
        <v>8</v>
      </c>
      <c r="C489" s="2009" t="s">
        <v>421</v>
      </c>
      <c r="D489" s="2010">
        <v>50</v>
      </c>
      <c r="E489" s="2010">
        <v>1971</v>
      </c>
      <c r="F489" s="2011">
        <v>26.495000000000001</v>
      </c>
      <c r="G489" s="2011">
        <v>3.7439610000000001</v>
      </c>
      <c r="H489" s="2011">
        <v>8</v>
      </c>
      <c r="I489" s="2011">
        <v>14.751039</v>
      </c>
      <c r="J489" s="2011">
        <v>2564.8000000000002</v>
      </c>
      <c r="K489" s="2012">
        <v>14.751039</v>
      </c>
      <c r="L489" s="2011">
        <v>2564.8000000000002</v>
      </c>
      <c r="M489" s="2013">
        <v>5.7513408452900807E-3</v>
      </c>
      <c r="N489" s="2014">
        <v>77.063000000000002</v>
      </c>
      <c r="O489" s="2015">
        <v>0.44321557956058949</v>
      </c>
      <c r="P489" s="2016">
        <v>345.08045071740486</v>
      </c>
      <c r="Q489" s="2017">
        <v>26.592934773635371</v>
      </c>
    </row>
    <row r="490" spans="1:17">
      <c r="A490" s="1321"/>
      <c r="B490" s="80">
        <v>9</v>
      </c>
      <c r="C490" s="2009" t="s">
        <v>422</v>
      </c>
      <c r="D490" s="2010">
        <v>30</v>
      </c>
      <c r="E490" s="2010">
        <v>1990</v>
      </c>
      <c r="F490" s="2011">
        <v>17.577000000000002</v>
      </c>
      <c r="G490" s="2011">
        <v>2.8613040000000001</v>
      </c>
      <c r="H490" s="2011">
        <v>4.8</v>
      </c>
      <c r="I490" s="2011">
        <v>9.9156949999999995</v>
      </c>
      <c r="J490" s="2011">
        <v>1613.04</v>
      </c>
      <c r="K490" s="2012">
        <v>9.9156949999999995</v>
      </c>
      <c r="L490" s="2011">
        <v>1613.04</v>
      </c>
      <c r="M490" s="2013">
        <v>6.14720961662451E-3</v>
      </c>
      <c r="N490" s="2014">
        <v>77.063000000000002</v>
      </c>
      <c r="O490" s="2015">
        <v>0.47372241468593462</v>
      </c>
      <c r="P490" s="2016">
        <v>368.8325769974706</v>
      </c>
      <c r="Q490" s="2017">
        <v>28.423344881156076</v>
      </c>
    </row>
    <row r="491" spans="1:17" ht="12" thickBot="1">
      <c r="A491" s="1321"/>
      <c r="B491" s="150">
        <v>10</v>
      </c>
      <c r="C491" s="2018" t="s">
        <v>423</v>
      </c>
      <c r="D491" s="2019">
        <v>51</v>
      </c>
      <c r="E491" s="2019">
        <v>1972</v>
      </c>
      <c r="F491" s="2020">
        <v>29.943999999999999</v>
      </c>
      <c r="G491" s="2020">
        <v>5.6062770000000004</v>
      </c>
      <c r="H491" s="2020">
        <v>8</v>
      </c>
      <c r="I491" s="2020">
        <v>16.337721999999999</v>
      </c>
      <c r="J491" s="2020">
        <v>2608.15</v>
      </c>
      <c r="K491" s="2021">
        <v>16.337721999999999</v>
      </c>
      <c r="L491" s="2020">
        <v>2608.15</v>
      </c>
      <c r="M491" s="2022">
        <v>6.2641036750186911E-3</v>
      </c>
      <c r="N491" s="2023">
        <v>77.063000000000002</v>
      </c>
      <c r="O491" s="2024">
        <v>0.48273062150796542</v>
      </c>
      <c r="P491" s="2025">
        <v>375.84622050112148</v>
      </c>
      <c r="Q491" s="2026">
        <v>28.963837290477926</v>
      </c>
    </row>
    <row r="492" spans="1:17">
      <c r="A492" s="1348" t="s">
        <v>128</v>
      </c>
      <c r="B492" s="151">
        <v>1</v>
      </c>
      <c r="C492" s="2027" t="s">
        <v>426</v>
      </c>
      <c r="D492" s="2028">
        <v>40</v>
      </c>
      <c r="E492" s="2028">
        <v>1985</v>
      </c>
      <c r="F492" s="2029">
        <v>13.8</v>
      </c>
      <c r="G492" s="2029">
        <v>4.4577059999999999</v>
      </c>
      <c r="H492" s="2029">
        <v>6.4</v>
      </c>
      <c r="I492" s="2029">
        <v>2.9422920000000001</v>
      </c>
      <c r="J492" s="2029">
        <v>2285.42</v>
      </c>
      <c r="K492" s="2030">
        <v>2.9422920000000001</v>
      </c>
      <c r="L492" s="2029">
        <v>2285.42</v>
      </c>
      <c r="M492" s="2031">
        <v>1.2874185051325359E-3</v>
      </c>
      <c r="N492" s="2032">
        <v>77.063000000000002</v>
      </c>
      <c r="O492" s="2033">
        <v>9.9212332261028616E-2</v>
      </c>
      <c r="P492" s="2034">
        <v>77.24511030795216</v>
      </c>
      <c r="Q492" s="2035">
        <v>5.9527399356617181</v>
      </c>
    </row>
    <row r="493" spans="1:17">
      <c r="A493" s="1349"/>
      <c r="B493" s="152">
        <v>2</v>
      </c>
      <c r="C493" s="2036" t="s">
        <v>427</v>
      </c>
      <c r="D493" s="2037">
        <v>40</v>
      </c>
      <c r="E493" s="2037">
        <v>1982</v>
      </c>
      <c r="F493" s="2038">
        <v>15.079000000000001</v>
      </c>
      <c r="G493" s="2038">
        <v>4.274616</v>
      </c>
      <c r="H493" s="2038">
        <v>6.4</v>
      </c>
      <c r="I493" s="2038">
        <v>4.4043869999999998</v>
      </c>
      <c r="J493" s="2038">
        <v>1944.42</v>
      </c>
      <c r="K493" s="2039">
        <v>4.4043869999999998</v>
      </c>
      <c r="L493" s="2038">
        <v>1944.42</v>
      </c>
      <c r="M493" s="2040">
        <v>2.2651417903539355E-3</v>
      </c>
      <c r="N493" s="2041">
        <v>77.063000000000002</v>
      </c>
      <c r="O493" s="2042">
        <v>0.17455862179004533</v>
      </c>
      <c r="P493" s="2043">
        <v>135.90850742123615</v>
      </c>
      <c r="Q493" s="2044">
        <v>10.473517307402723</v>
      </c>
    </row>
    <row r="494" spans="1:17">
      <c r="A494" s="1349"/>
      <c r="B494" s="152">
        <v>3</v>
      </c>
      <c r="C494" s="2036" t="s">
        <v>430</v>
      </c>
      <c r="D494" s="2037">
        <v>36</v>
      </c>
      <c r="E494" s="2037">
        <v>1972</v>
      </c>
      <c r="F494" s="2038">
        <v>10.882999999999999</v>
      </c>
      <c r="G494" s="2038">
        <v>0.824874</v>
      </c>
      <c r="H494" s="2038">
        <v>5.76</v>
      </c>
      <c r="I494" s="2038">
        <v>4.298127</v>
      </c>
      <c r="J494" s="2038">
        <v>1508.84</v>
      </c>
      <c r="K494" s="2039">
        <v>4.298127</v>
      </c>
      <c r="L494" s="2038">
        <v>1508.84</v>
      </c>
      <c r="M494" s="2040">
        <v>2.8486300734338965E-3</v>
      </c>
      <c r="N494" s="2041">
        <v>77.063000000000002</v>
      </c>
      <c r="O494" s="2042">
        <v>0.21952397934903636</v>
      </c>
      <c r="P494" s="2043">
        <v>170.91780440603381</v>
      </c>
      <c r="Q494" s="2044">
        <v>13.171438760942184</v>
      </c>
    </row>
    <row r="495" spans="1:17">
      <c r="A495" s="1349"/>
      <c r="B495" s="152">
        <v>4</v>
      </c>
      <c r="C495" s="2036" t="s">
        <v>429</v>
      </c>
      <c r="D495" s="2037">
        <v>24</v>
      </c>
      <c r="E495" s="2037">
        <v>1969</v>
      </c>
      <c r="F495" s="2038">
        <v>8.8680000000000003</v>
      </c>
      <c r="G495" s="2038">
        <v>1.1942159999999999</v>
      </c>
      <c r="H495" s="2038">
        <v>3.84</v>
      </c>
      <c r="I495" s="2038">
        <v>3.8337859999999999</v>
      </c>
      <c r="J495" s="2038">
        <v>1020.69</v>
      </c>
      <c r="K495" s="2039">
        <v>3.8337859999999999</v>
      </c>
      <c r="L495" s="2038">
        <v>1020.69</v>
      </c>
      <c r="M495" s="2040">
        <v>3.7560728526780901E-3</v>
      </c>
      <c r="N495" s="2041">
        <v>77.063000000000002</v>
      </c>
      <c r="O495" s="2042">
        <v>0.28945424224593169</v>
      </c>
      <c r="P495" s="2043">
        <v>225.36437116068541</v>
      </c>
      <c r="Q495" s="2044">
        <v>17.367254534755897</v>
      </c>
    </row>
    <row r="496" spans="1:17">
      <c r="A496" s="1349"/>
      <c r="B496" s="152">
        <v>5</v>
      </c>
      <c r="C496" s="2036" t="s">
        <v>322</v>
      </c>
      <c r="D496" s="2037">
        <v>20</v>
      </c>
      <c r="E496" s="2037">
        <v>1990</v>
      </c>
      <c r="F496" s="2038">
        <v>9.3610000000000007</v>
      </c>
      <c r="G496" s="2038">
        <v>1.7417009999999999</v>
      </c>
      <c r="H496" s="2038">
        <v>3.2</v>
      </c>
      <c r="I496" s="2038">
        <v>4.4192980000000004</v>
      </c>
      <c r="J496" s="2038">
        <v>1074.54</v>
      </c>
      <c r="K496" s="2039">
        <v>4.4192980000000004</v>
      </c>
      <c r="L496" s="2038">
        <v>1074.54</v>
      </c>
      <c r="M496" s="2040">
        <v>4.1127347516146445E-3</v>
      </c>
      <c r="N496" s="2041">
        <v>77.063000000000002</v>
      </c>
      <c r="O496" s="2042">
        <v>0.31693967816367935</v>
      </c>
      <c r="P496" s="2043">
        <v>246.76408509687866</v>
      </c>
      <c r="Q496" s="2044">
        <v>19.016380689820764</v>
      </c>
    </row>
    <row r="497" spans="1:17">
      <c r="A497" s="1349"/>
      <c r="B497" s="152">
        <v>6</v>
      </c>
      <c r="C497" s="2036" t="s">
        <v>230</v>
      </c>
      <c r="D497" s="2037">
        <v>16</v>
      </c>
      <c r="E497" s="2037">
        <v>1989</v>
      </c>
      <c r="F497" s="2038">
        <v>6.7610000000000001</v>
      </c>
      <c r="G497" s="2038">
        <v>0</v>
      </c>
      <c r="H497" s="2038">
        <v>0</v>
      </c>
      <c r="I497" s="2038">
        <v>6.7609999999999992</v>
      </c>
      <c r="J497" s="2038">
        <v>1072.46</v>
      </c>
      <c r="K497" s="2039">
        <v>6.7609999999999992</v>
      </c>
      <c r="L497" s="2038">
        <v>1072.46</v>
      </c>
      <c r="M497" s="2040">
        <v>6.3041978255599269E-3</v>
      </c>
      <c r="N497" s="2041">
        <v>77.063000000000002</v>
      </c>
      <c r="O497" s="2042">
        <v>0.48582039703112467</v>
      </c>
      <c r="P497" s="2043">
        <v>378.25186953359565</v>
      </c>
      <c r="Q497" s="2044">
        <v>29.149223821867484</v>
      </c>
    </row>
    <row r="498" spans="1:17">
      <c r="A498" s="1349"/>
      <c r="B498" s="152">
        <v>7</v>
      </c>
      <c r="C498" s="2036" t="s">
        <v>229</v>
      </c>
      <c r="D498" s="2037">
        <v>26</v>
      </c>
      <c r="E498" s="2037">
        <v>1985</v>
      </c>
      <c r="F498" s="2038">
        <v>11.715999999999999</v>
      </c>
      <c r="G498" s="2038">
        <v>0</v>
      </c>
      <c r="H498" s="2038">
        <v>0</v>
      </c>
      <c r="I498" s="2038">
        <v>11.716001</v>
      </c>
      <c r="J498" s="2038">
        <v>1415.92</v>
      </c>
      <c r="K498" s="2039">
        <v>11.716001</v>
      </c>
      <c r="L498" s="2038">
        <v>1415.92</v>
      </c>
      <c r="M498" s="2040">
        <v>8.2744794903666877E-3</v>
      </c>
      <c r="N498" s="2041">
        <v>77.063000000000002</v>
      </c>
      <c r="O498" s="2042">
        <v>0.63765621296612807</v>
      </c>
      <c r="P498" s="2043">
        <v>496.46876942200123</v>
      </c>
      <c r="Q498" s="2044">
        <v>38.259372777967684</v>
      </c>
    </row>
    <row r="499" spans="1:17">
      <c r="A499" s="1349"/>
      <c r="B499" s="152">
        <v>8</v>
      </c>
      <c r="C499" s="2036" t="s">
        <v>428</v>
      </c>
      <c r="D499" s="2037">
        <v>45</v>
      </c>
      <c r="E499" s="2037">
        <v>1978</v>
      </c>
      <c r="F499" s="2038">
        <v>29.58</v>
      </c>
      <c r="G499" s="2038">
        <v>3.5066069999999998</v>
      </c>
      <c r="H499" s="2038">
        <v>7.2</v>
      </c>
      <c r="I499" s="2038">
        <v>18.873391000000002</v>
      </c>
      <c r="J499" s="2038">
        <v>2206.29</v>
      </c>
      <c r="K499" s="2039">
        <v>18.873391000000002</v>
      </c>
      <c r="L499" s="2038">
        <v>2206.29</v>
      </c>
      <c r="M499" s="2040">
        <v>8.554356408269086E-3</v>
      </c>
      <c r="N499" s="2041">
        <v>77.063000000000002</v>
      </c>
      <c r="O499" s="2042">
        <v>0.65922436789044059</v>
      </c>
      <c r="P499" s="2043">
        <v>513.26138449614507</v>
      </c>
      <c r="Q499" s="2044">
        <v>39.553462073426431</v>
      </c>
    </row>
    <row r="500" spans="1:17">
      <c r="A500" s="1349"/>
      <c r="B500" s="152">
        <v>9</v>
      </c>
      <c r="C500" s="2036" t="s">
        <v>321</v>
      </c>
      <c r="D500" s="2037">
        <v>37</v>
      </c>
      <c r="E500" s="2037">
        <v>1970</v>
      </c>
      <c r="F500" s="2038">
        <v>25.539000000000001</v>
      </c>
      <c r="G500" s="2038">
        <v>2.0864609999999999</v>
      </c>
      <c r="H500" s="2038">
        <v>5.76</v>
      </c>
      <c r="I500" s="2038">
        <v>17.692539</v>
      </c>
      <c r="J500" s="2038">
        <v>1579.46</v>
      </c>
      <c r="K500" s="2039">
        <v>17.692539</v>
      </c>
      <c r="L500" s="2038">
        <v>1579.46</v>
      </c>
      <c r="M500" s="2040">
        <v>1.1201637901561293E-2</v>
      </c>
      <c r="N500" s="2041">
        <v>77.063000000000002</v>
      </c>
      <c r="O500" s="2042">
        <v>0.86323182160801792</v>
      </c>
      <c r="P500" s="2043">
        <v>672.09827409367767</v>
      </c>
      <c r="Q500" s="2044">
        <v>51.793909296481083</v>
      </c>
    </row>
    <row r="501" spans="1:17" ht="12" thickBot="1">
      <c r="A501" s="1350"/>
      <c r="B501" s="153">
        <v>10</v>
      </c>
      <c r="C501" s="2045"/>
      <c r="D501" s="2046"/>
      <c r="E501" s="2046"/>
      <c r="F501" s="2047"/>
      <c r="G501" s="2047"/>
      <c r="H501" s="2047"/>
      <c r="I501" s="2047"/>
      <c r="J501" s="2047"/>
      <c r="K501" s="2048"/>
      <c r="L501" s="2047"/>
      <c r="M501" s="2049"/>
      <c r="N501" s="2050"/>
      <c r="O501" s="2051"/>
      <c r="P501" s="2052"/>
      <c r="Q501" s="2053"/>
    </row>
    <row r="502" spans="1:17">
      <c r="A502" s="1351" t="s">
        <v>139</v>
      </c>
      <c r="B502" s="17">
        <v>1</v>
      </c>
      <c r="C502" s="2054" t="s">
        <v>330</v>
      </c>
      <c r="D502" s="2055">
        <v>11</v>
      </c>
      <c r="E502" s="2055">
        <v>1976</v>
      </c>
      <c r="F502" s="2056">
        <v>2.0059999999999998</v>
      </c>
      <c r="G502" s="2056">
        <v>0</v>
      </c>
      <c r="H502" s="2056">
        <v>0</v>
      </c>
      <c r="I502" s="2056">
        <v>2.0060000000000002</v>
      </c>
      <c r="J502" s="2056">
        <v>496.05</v>
      </c>
      <c r="K502" s="2057">
        <v>2.0060000000000002</v>
      </c>
      <c r="L502" s="2056">
        <v>496.05</v>
      </c>
      <c r="M502" s="2058">
        <v>4.0439471827436752E-3</v>
      </c>
      <c r="N502" s="2059">
        <v>77.063000000000002</v>
      </c>
      <c r="O502" s="2060">
        <v>0.31163870174377584</v>
      </c>
      <c r="P502" s="2061">
        <v>242.63683096462051</v>
      </c>
      <c r="Q502" s="2062">
        <v>18.698322104626548</v>
      </c>
    </row>
    <row r="503" spans="1:17">
      <c r="A503" s="1352"/>
      <c r="B503" s="19">
        <v>2</v>
      </c>
      <c r="C503" s="2063" t="s">
        <v>325</v>
      </c>
      <c r="D503" s="2064">
        <v>18</v>
      </c>
      <c r="E503" s="2064">
        <v>1989</v>
      </c>
      <c r="F503" s="2065">
        <v>7.2939999999999996</v>
      </c>
      <c r="G503" s="2065">
        <v>0.92003999999999997</v>
      </c>
      <c r="H503" s="2065">
        <v>0</v>
      </c>
      <c r="I503" s="2065">
        <v>6.373958</v>
      </c>
      <c r="J503" s="2065">
        <v>937.87</v>
      </c>
      <c r="K503" s="2066">
        <v>6.373958</v>
      </c>
      <c r="L503" s="2065">
        <v>937.87</v>
      </c>
      <c r="M503" s="2067">
        <v>6.7962062972480195E-3</v>
      </c>
      <c r="N503" s="2068">
        <v>77.063000000000002</v>
      </c>
      <c r="O503" s="2069">
        <v>0.52373604588482414</v>
      </c>
      <c r="P503" s="2070">
        <v>407.77237783488118</v>
      </c>
      <c r="Q503" s="2071">
        <v>31.424162753089451</v>
      </c>
    </row>
    <row r="504" spans="1:17">
      <c r="A504" s="1352"/>
      <c r="B504" s="19">
        <v>3</v>
      </c>
      <c r="C504" s="2063" t="s">
        <v>326</v>
      </c>
      <c r="D504" s="2064">
        <v>12</v>
      </c>
      <c r="E504" s="2064">
        <v>1968</v>
      </c>
      <c r="F504" s="2065">
        <v>4.2519999999999998</v>
      </c>
      <c r="G504" s="2065">
        <v>0.32956200000000002</v>
      </c>
      <c r="H504" s="2065">
        <v>0.12</v>
      </c>
      <c r="I504" s="2065">
        <v>3.8024379999999995</v>
      </c>
      <c r="J504" s="2065">
        <v>536.53</v>
      </c>
      <c r="K504" s="2066">
        <v>3.8024379999999995</v>
      </c>
      <c r="L504" s="2065">
        <v>536.53</v>
      </c>
      <c r="M504" s="2067">
        <v>7.0870929864126882E-3</v>
      </c>
      <c r="N504" s="2068">
        <v>77.063000000000002</v>
      </c>
      <c r="O504" s="2069">
        <v>0.54615264681192099</v>
      </c>
      <c r="P504" s="2070">
        <v>425.22557918476127</v>
      </c>
      <c r="Q504" s="2071">
        <v>32.769158808715254</v>
      </c>
    </row>
    <row r="505" spans="1:17">
      <c r="A505" s="1352"/>
      <c r="B505" s="19">
        <v>4</v>
      </c>
      <c r="C505" s="2063" t="s">
        <v>328</v>
      </c>
      <c r="D505" s="2064">
        <v>6</v>
      </c>
      <c r="E505" s="2064">
        <v>1968</v>
      </c>
      <c r="F505" s="2065">
        <v>2.7679999999999998</v>
      </c>
      <c r="G505" s="2065">
        <v>0</v>
      </c>
      <c r="H505" s="2065">
        <v>0</v>
      </c>
      <c r="I505" s="2065">
        <v>2.7679999999999998</v>
      </c>
      <c r="J505" s="2065">
        <v>252.14</v>
      </c>
      <c r="K505" s="2066">
        <v>2.7679999999999998</v>
      </c>
      <c r="L505" s="2065">
        <v>252.14</v>
      </c>
      <c r="M505" s="2067">
        <v>1.0978028079638297E-2</v>
      </c>
      <c r="N505" s="2068">
        <v>77.063000000000002</v>
      </c>
      <c r="O505" s="2069">
        <v>0.84599977790116609</v>
      </c>
      <c r="P505" s="2070">
        <v>658.68168477829784</v>
      </c>
      <c r="Q505" s="2071">
        <v>50.759986674069964</v>
      </c>
    </row>
    <row r="506" spans="1:17">
      <c r="A506" s="1352"/>
      <c r="B506" s="19">
        <v>5</v>
      </c>
      <c r="C506" s="2063" t="s">
        <v>323</v>
      </c>
      <c r="D506" s="2064">
        <v>24</v>
      </c>
      <c r="E506" s="2064">
        <v>1962</v>
      </c>
      <c r="F506" s="2065">
        <v>14.51</v>
      </c>
      <c r="G506" s="2065">
        <v>1.788162</v>
      </c>
      <c r="H506" s="2065">
        <v>0</v>
      </c>
      <c r="I506" s="2065">
        <v>12.721838999999999</v>
      </c>
      <c r="J506" s="2065">
        <v>1108.08</v>
      </c>
      <c r="K506" s="2066">
        <v>12.721838999999999</v>
      </c>
      <c r="L506" s="2065">
        <v>1108.08</v>
      </c>
      <c r="M506" s="2067">
        <v>1.1480975200346546E-2</v>
      </c>
      <c r="N506" s="2068">
        <v>77.063000000000002</v>
      </c>
      <c r="O506" s="2069">
        <v>0.88475839186430594</v>
      </c>
      <c r="P506" s="2070">
        <v>688.85851202079277</v>
      </c>
      <c r="Q506" s="2071">
        <v>53.085503511858356</v>
      </c>
    </row>
    <row r="507" spans="1:17">
      <c r="A507" s="1352"/>
      <c r="B507" s="19">
        <v>6</v>
      </c>
      <c r="C507" s="2063" t="s">
        <v>324</v>
      </c>
      <c r="D507" s="2064">
        <v>17</v>
      </c>
      <c r="E507" s="2064">
        <v>1983</v>
      </c>
      <c r="F507" s="2065">
        <v>18.510000000000002</v>
      </c>
      <c r="G507" s="2065">
        <v>1.385364</v>
      </c>
      <c r="H507" s="2065">
        <v>2.88</v>
      </c>
      <c r="I507" s="2065">
        <v>14.24464</v>
      </c>
      <c r="J507" s="2065">
        <v>1153.81</v>
      </c>
      <c r="K507" s="2066">
        <v>14.24464</v>
      </c>
      <c r="L507" s="2065">
        <v>1153.81</v>
      </c>
      <c r="M507" s="2067">
        <v>1.2345741499900332E-2</v>
      </c>
      <c r="N507" s="2068">
        <v>77.063000000000002</v>
      </c>
      <c r="O507" s="2069">
        <v>0.95139987720681929</v>
      </c>
      <c r="P507" s="2070">
        <v>740.74448999401989</v>
      </c>
      <c r="Q507" s="2071">
        <v>57.083992632409156</v>
      </c>
    </row>
    <row r="508" spans="1:17">
      <c r="A508" s="1352"/>
      <c r="B508" s="19">
        <v>7</v>
      </c>
      <c r="C508" s="2063" t="s">
        <v>329</v>
      </c>
      <c r="D508" s="2064">
        <v>6</v>
      </c>
      <c r="E508" s="2064">
        <v>1961</v>
      </c>
      <c r="F508" s="2065">
        <v>4.9279999999999999</v>
      </c>
      <c r="G508" s="2065">
        <v>0</v>
      </c>
      <c r="H508" s="2065">
        <v>0</v>
      </c>
      <c r="I508" s="2065">
        <v>4.9279999999999999</v>
      </c>
      <c r="J508" s="2065">
        <v>362.24</v>
      </c>
      <c r="K508" s="2066">
        <v>4.9279999999999999</v>
      </c>
      <c r="L508" s="2065">
        <v>362.24</v>
      </c>
      <c r="M508" s="2067">
        <v>1.3604240282685512E-2</v>
      </c>
      <c r="N508" s="2068">
        <v>77.063000000000002</v>
      </c>
      <c r="O508" s="2069">
        <v>1.0483835689045937</v>
      </c>
      <c r="P508" s="2070">
        <v>816.2544169611308</v>
      </c>
      <c r="Q508" s="2071">
        <v>62.903014134275622</v>
      </c>
    </row>
    <row r="509" spans="1:17">
      <c r="A509" s="1352"/>
      <c r="B509" s="19">
        <v>8</v>
      </c>
      <c r="C509" s="2063" t="s">
        <v>327</v>
      </c>
      <c r="D509" s="2064">
        <v>8</v>
      </c>
      <c r="E509" s="2064">
        <v>1972</v>
      </c>
      <c r="F509" s="2065">
        <v>7.1150000000000002</v>
      </c>
      <c r="G509" s="2065">
        <v>0.34236299999999997</v>
      </c>
      <c r="H509" s="2065">
        <v>0.67</v>
      </c>
      <c r="I509" s="2065">
        <v>6.1026360000000004</v>
      </c>
      <c r="J509" s="2065">
        <v>440.39</v>
      </c>
      <c r="K509" s="2066">
        <v>6.1026360000000004</v>
      </c>
      <c r="L509" s="2065">
        <v>440.39</v>
      </c>
      <c r="M509" s="2067">
        <v>1.3857344626353916E-2</v>
      </c>
      <c r="N509" s="2068">
        <v>77.063000000000002</v>
      </c>
      <c r="O509" s="2069">
        <v>1.0678885489407117</v>
      </c>
      <c r="P509" s="2070">
        <v>831.44067758123492</v>
      </c>
      <c r="Q509" s="2071">
        <v>64.073312936442704</v>
      </c>
    </row>
    <row r="510" spans="1:17">
      <c r="A510" s="1352"/>
      <c r="B510" s="19">
        <v>9</v>
      </c>
      <c r="C510" s="1098"/>
      <c r="D510" s="1099"/>
      <c r="E510" s="1099"/>
      <c r="F510" s="1100"/>
      <c r="G510" s="1100"/>
      <c r="H510" s="1100"/>
      <c r="I510" s="1100"/>
      <c r="J510" s="1100"/>
      <c r="K510" s="1101"/>
      <c r="L510" s="1100"/>
      <c r="M510" s="1102"/>
      <c r="N510" s="1103"/>
      <c r="O510" s="1104"/>
      <c r="P510" s="1105"/>
      <c r="Q510" s="1106"/>
    </row>
    <row r="511" spans="1:17" ht="12.75" thickBot="1">
      <c r="A511" s="1353"/>
      <c r="B511" s="249">
        <v>10</v>
      </c>
      <c r="C511" s="620"/>
      <c r="D511" s="621"/>
      <c r="E511" s="621"/>
      <c r="F511" s="622"/>
      <c r="G511" s="622"/>
      <c r="H511" s="622"/>
      <c r="I511" s="622"/>
      <c r="J511" s="622"/>
      <c r="K511" s="623"/>
      <c r="L511" s="622"/>
      <c r="M511" s="624"/>
      <c r="N511" s="625"/>
      <c r="O511" s="626"/>
      <c r="P511" s="627"/>
      <c r="Q511" s="628"/>
    </row>
    <row r="512" spans="1:17">
      <c r="F512" s="86"/>
      <c r="G512" s="86"/>
      <c r="H512" s="86"/>
      <c r="I512" s="86"/>
    </row>
    <row r="513" spans="1:17">
      <c r="F513" s="86"/>
      <c r="G513" s="86"/>
      <c r="H513" s="86"/>
      <c r="I513" s="86"/>
    </row>
    <row r="514" spans="1:17" ht="16.5" customHeight="1">
      <c r="A514" s="1304" t="s">
        <v>231</v>
      </c>
      <c r="B514" s="1304"/>
      <c r="C514" s="1304"/>
      <c r="D514" s="1304"/>
      <c r="E514" s="1304"/>
      <c r="F514" s="1304"/>
      <c r="G514" s="1304"/>
      <c r="H514" s="1304"/>
      <c r="I514" s="1304"/>
      <c r="J514" s="1304"/>
      <c r="K514" s="1304"/>
      <c r="L514" s="1304"/>
      <c r="M514" s="1304"/>
      <c r="N514" s="1304"/>
      <c r="O514" s="1304"/>
      <c r="P514" s="1304"/>
      <c r="Q514" s="1304"/>
    </row>
    <row r="515" spans="1:17" ht="13.5" thickBot="1">
      <c r="A515" s="822"/>
      <c r="B515" s="822"/>
      <c r="C515" s="822"/>
      <c r="D515" s="822"/>
      <c r="E515" s="1261" t="s">
        <v>356</v>
      </c>
      <c r="F515" s="1261"/>
      <c r="G515" s="1261"/>
      <c r="H515" s="1261"/>
      <c r="I515" s="822">
        <v>5.5</v>
      </c>
      <c r="J515" s="822" t="s">
        <v>355</v>
      </c>
      <c r="K515" s="822" t="s">
        <v>357</v>
      </c>
      <c r="L515" s="823">
        <v>251</v>
      </c>
      <c r="M515" s="822"/>
      <c r="N515" s="822"/>
      <c r="O515" s="822"/>
      <c r="P515" s="822"/>
      <c r="Q515" s="822"/>
    </row>
    <row r="516" spans="1:17">
      <c r="A516" s="1305" t="s">
        <v>1</v>
      </c>
      <c r="B516" s="1283" t="s">
        <v>0</v>
      </c>
      <c r="C516" s="1266" t="s">
        <v>2</v>
      </c>
      <c r="D516" s="1266" t="s">
        <v>3</v>
      </c>
      <c r="E516" s="1266" t="s">
        <v>12</v>
      </c>
      <c r="F516" s="1286" t="s">
        <v>13</v>
      </c>
      <c r="G516" s="1287"/>
      <c r="H516" s="1287"/>
      <c r="I516" s="1288"/>
      <c r="J516" s="1266" t="s">
        <v>4</v>
      </c>
      <c r="K516" s="1266" t="s">
        <v>14</v>
      </c>
      <c r="L516" s="1266" t="s">
        <v>5</v>
      </c>
      <c r="M516" s="1266" t="s">
        <v>6</v>
      </c>
      <c r="N516" s="1266" t="s">
        <v>15</v>
      </c>
      <c r="O516" s="1309" t="s">
        <v>16</v>
      </c>
      <c r="P516" s="1266" t="s">
        <v>23</v>
      </c>
      <c r="Q516" s="1270" t="s">
        <v>24</v>
      </c>
    </row>
    <row r="517" spans="1:17" ht="33.75">
      <c r="A517" s="1306"/>
      <c r="B517" s="1284"/>
      <c r="C517" s="1285"/>
      <c r="D517" s="1267"/>
      <c r="E517" s="1267"/>
      <c r="F517" s="15" t="s">
        <v>17</v>
      </c>
      <c r="G517" s="15" t="s">
        <v>18</v>
      </c>
      <c r="H517" s="15" t="s">
        <v>19</v>
      </c>
      <c r="I517" s="15" t="s">
        <v>20</v>
      </c>
      <c r="J517" s="1267"/>
      <c r="K517" s="1267"/>
      <c r="L517" s="1267"/>
      <c r="M517" s="1267"/>
      <c r="N517" s="1267"/>
      <c r="O517" s="1310"/>
      <c r="P517" s="1267"/>
      <c r="Q517" s="1271"/>
    </row>
    <row r="518" spans="1:17">
      <c r="A518" s="1307"/>
      <c r="B518" s="1308"/>
      <c r="C518" s="1267"/>
      <c r="D518" s="96" t="s">
        <v>7</v>
      </c>
      <c r="E518" s="96" t="s">
        <v>8</v>
      </c>
      <c r="F518" s="96" t="s">
        <v>9</v>
      </c>
      <c r="G518" s="96" t="s">
        <v>9</v>
      </c>
      <c r="H518" s="96" t="s">
        <v>9</v>
      </c>
      <c r="I518" s="96" t="s">
        <v>9</v>
      </c>
      <c r="J518" s="96" t="s">
        <v>21</v>
      </c>
      <c r="K518" s="96" t="s">
        <v>9</v>
      </c>
      <c r="L518" s="96" t="s">
        <v>21</v>
      </c>
      <c r="M518" s="96" t="s">
        <v>70</v>
      </c>
      <c r="N518" s="96" t="s">
        <v>408</v>
      </c>
      <c r="O518" s="96" t="s">
        <v>409</v>
      </c>
      <c r="P518" s="97" t="s">
        <v>25</v>
      </c>
      <c r="Q518" s="98" t="s">
        <v>410</v>
      </c>
    </row>
    <row r="519" spans="1:17" ht="12" thickBot="1">
      <c r="A519" s="773">
        <v>1</v>
      </c>
      <c r="B519" s="774">
        <v>2</v>
      </c>
      <c r="C519" s="775">
        <v>3</v>
      </c>
      <c r="D519" s="776">
        <v>4</v>
      </c>
      <c r="E519" s="776">
        <v>5</v>
      </c>
      <c r="F519" s="776">
        <v>6</v>
      </c>
      <c r="G519" s="776">
        <v>7</v>
      </c>
      <c r="H519" s="776">
        <v>8</v>
      </c>
      <c r="I519" s="776">
        <v>9</v>
      </c>
      <c r="J519" s="776">
        <v>10</v>
      </c>
      <c r="K519" s="776">
        <v>11</v>
      </c>
      <c r="L519" s="775">
        <v>12</v>
      </c>
      <c r="M519" s="776">
        <v>13</v>
      </c>
      <c r="N519" s="776">
        <v>14</v>
      </c>
      <c r="O519" s="777">
        <v>15</v>
      </c>
      <c r="P519" s="775">
        <v>16</v>
      </c>
      <c r="Q519" s="778">
        <v>17</v>
      </c>
    </row>
    <row r="520" spans="1:17">
      <c r="A520" s="1358" t="s">
        <v>92</v>
      </c>
      <c r="B520" s="248">
        <v>1</v>
      </c>
      <c r="C520" s="2234" t="s">
        <v>441</v>
      </c>
      <c r="D520" s="2235">
        <v>45</v>
      </c>
      <c r="E520" s="2235">
        <v>1975</v>
      </c>
      <c r="F520" s="2235">
        <v>13.673999999999999</v>
      </c>
      <c r="G520" s="2235">
        <v>3.2811870000000001</v>
      </c>
      <c r="H520" s="2235">
        <v>7.2</v>
      </c>
      <c r="I520" s="2236">
        <v>3.192815</v>
      </c>
      <c r="J520" s="2235">
        <v>2325.2199999999998</v>
      </c>
      <c r="K520" s="2237">
        <v>3.192815</v>
      </c>
      <c r="L520" s="2235">
        <v>2325.2199999999998</v>
      </c>
      <c r="M520" s="2238">
        <v>1.3731238334437172E-3</v>
      </c>
      <c r="N520" s="2239">
        <v>67.906999999999996</v>
      </c>
      <c r="O520" s="2240">
        <v>9.3244720157662497E-2</v>
      </c>
      <c r="P520" s="2240">
        <v>82.387430006623035</v>
      </c>
      <c r="Q520" s="2241">
        <v>5.5946832094597507</v>
      </c>
    </row>
    <row r="521" spans="1:17">
      <c r="A521" s="1359"/>
      <c r="B521" s="106">
        <v>2</v>
      </c>
      <c r="C521" s="1178" t="s">
        <v>442</v>
      </c>
      <c r="D521" s="2228">
        <v>44</v>
      </c>
      <c r="E521" s="2228">
        <v>1985</v>
      </c>
      <c r="F521" s="2228">
        <v>13.05</v>
      </c>
      <c r="G521" s="2228">
        <v>3.9730020000000001</v>
      </c>
      <c r="H521" s="2228">
        <v>6.32</v>
      </c>
      <c r="I521" s="2229">
        <v>2.7569980000000003</v>
      </c>
      <c r="J521" s="2228">
        <v>2285.27</v>
      </c>
      <c r="K521" s="2230">
        <v>2.7569980000000003</v>
      </c>
      <c r="L521" s="2228">
        <v>2285.27</v>
      </c>
      <c r="M521" s="2231">
        <v>1.2064211231058038E-3</v>
      </c>
      <c r="N521" s="2232">
        <v>67.906999999999996</v>
      </c>
      <c r="O521" s="2233">
        <v>8.1924439206745817E-2</v>
      </c>
      <c r="P521" s="2233">
        <v>72.385267386348232</v>
      </c>
      <c r="Q521" s="2242">
        <v>4.9154663524047493</v>
      </c>
    </row>
    <row r="522" spans="1:17">
      <c r="A522" s="1359"/>
      <c r="B522" s="106">
        <v>3</v>
      </c>
      <c r="C522" s="1007"/>
      <c r="D522" s="1008"/>
      <c r="E522" s="1008"/>
      <c r="F522" s="1009"/>
      <c r="G522" s="1010"/>
      <c r="H522" s="1010"/>
      <c r="I522" s="1010"/>
      <c r="J522" s="1010"/>
      <c r="K522" s="1011"/>
      <c r="L522" s="1011"/>
      <c r="M522" s="1011"/>
      <c r="N522" s="1013"/>
      <c r="O522" s="1014"/>
      <c r="P522" s="1015"/>
      <c r="Q522" s="1143"/>
    </row>
    <row r="523" spans="1:17">
      <c r="A523" s="1359"/>
      <c r="B523" s="106">
        <v>4</v>
      </c>
      <c r="C523" s="1007"/>
      <c r="D523" s="1008"/>
      <c r="E523" s="1008"/>
      <c r="F523" s="1009"/>
      <c r="G523" s="1010"/>
      <c r="H523" s="1010"/>
      <c r="I523" s="1010"/>
      <c r="J523" s="1010"/>
      <c r="K523" s="1011"/>
      <c r="L523" s="1011"/>
      <c r="M523" s="1011"/>
      <c r="N523" s="1013"/>
      <c r="O523" s="1014"/>
      <c r="P523" s="1015"/>
      <c r="Q523" s="1143"/>
    </row>
    <row r="524" spans="1:17">
      <c r="A524" s="1359"/>
      <c r="B524" s="106">
        <v>5</v>
      </c>
      <c r="C524" s="1007"/>
      <c r="D524" s="1008"/>
      <c r="E524" s="1008"/>
      <c r="F524" s="1009"/>
      <c r="G524" s="1010"/>
      <c r="H524" s="1010"/>
      <c r="I524" s="1010"/>
      <c r="J524" s="1010"/>
      <c r="K524" s="1011"/>
      <c r="L524" s="1011"/>
      <c r="M524" s="1011"/>
      <c r="N524" s="1013"/>
      <c r="O524" s="1014"/>
      <c r="P524" s="1015"/>
      <c r="Q524" s="1143"/>
    </row>
    <row r="525" spans="1:17">
      <c r="A525" s="1359"/>
      <c r="B525" s="106">
        <v>6</v>
      </c>
      <c r="C525" s="1007"/>
      <c r="D525" s="1008"/>
      <c r="E525" s="1008"/>
      <c r="F525" s="1009"/>
      <c r="G525" s="1010"/>
      <c r="H525" s="1010"/>
      <c r="I525" s="1010"/>
      <c r="J525" s="1010"/>
      <c r="K525" s="1011"/>
      <c r="L525" s="1011"/>
      <c r="M525" s="1012"/>
      <c r="N525" s="1013"/>
      <c r="O525" s="1014"/>
      <c r="P525" s="1015"/>
      <c r="Q525" s="1143"/>
    </row>
    <row r="526" spans="1:17">
      <c r="A526" s="1359"/>
      <c r="B526" s="106">
        <v>7</v>
      </c>
      <c r="C526" s="1007"/>
      <c r="D526" s="1008"/>
      <c r="E526" s="1008"/>
      <c r="F526" s="1009"/>
      <c r="G526" s="1010"/>
      <c r="H526" s="1010"/>
      <c r="I526" s="1010"/>
      <c r="J526" s="1010"/>
      <c r="K526" s="1011"/>
      <c r="L526" s="1011"/>
      <c r="M526" s="1012"/>
      <c r="N526" s="1013"/>
      <c r="O526" s="1014"/>
      <c r="P526" s="1015"/>
      <c r="Q526" s="1143"/>
    </row>
    <row r="527" spans="1:17">
      <c r="A527" s="1359"/>
      <c r="B527" s="106">
        <v>8</v>
      </c>
      <c r="C527" s="1007"/>
      <c r="D527" s="1008"/>
      <c r="E527" s="1008"/>
      <c r="F527" s="1009"/>
      <c r="G527" s="1010"/>
      <c r="H527" s="1010"/>
      <c r="I527" s="1010"/>
      <c r="J527" s="1010"/>
      <c r="K527" s="1011"/>
      <c r="L527" s="1011"/>
      <c r="M527" s="1012"/>
      <c r="N527" s="1013"/>
      <c r="O527" s="1014"/>
      <c r="P527" s="1015"/>
      <c r="Q527" s="1143"/>
    </row>
    <row r="528" spans="1:17">
      <c r="A528" s="1359"/>
      <c r="B528" s="106">
        <v>9</v>
      </c>
      <c r="C528" s="1007"/>
      <c r="D528" s="1008"/>
      <c r="E528" s="1008"/>
      <c r="F528" s="1009"/>
      <c r="G528" s="1010"/>
      <c r="H528" s="1010"/>
      <c r="I528" s="1010"/>
      <c r="J528" s="1010"/>
      <c r="K528" s="1011"/>
      <c r="L528" s="1011"/>
      <c r="M528" s="1012"/>
      <c r="N528" s="1013"/>
      <c r="O528" s="1014"/>
      <c r="P528" s="1015"/>
      <c r="Q528" s="1143"/>
    </row>
    <row r="529" spans="1:17" ht="12" thickBot="1">
      <c r="A529" s="1360"/>
      <c r="B529" s="454">
        <v>10</v>
      </c>
      <c r="C529" s="2243"/>
      <c r="D529" s="2244"/>
      <c r="E529" s="2244"/>
      <c r="F529" s="2245"/>
      <c r="G529" s="2246"/>
      <c r="H529" s="2246"/>
      <c r="I529" s="2246"/>
      <c r="J529" s="2246"/>
      <c r="K529" s="2247"/>
      <c r="L529" s="2247"/>
      <c r="M529" s="2248"/>
      <c r="N529" s="2249"/>
      <c r="O529" s="2250"/>
      <c r="P529" s="2251"/>
      <c r="Q529" s="2252"/>
    </row>
    <row r="530" spans="1:17">
      <c r="A530" s="1354" t="s">
        <v>98</v>
      </c>
      <c r="B530" s="31">
        <v>1</v>
      </c>
      <c r="C530" s="2220"/>
      <c r="D530" s="2221"/>
      <c r="E530" s="2221"/>
      <c r="F530" s="2222"/>
      <c r="G530" s="2222"/>
      <c r="H530" s="2222"/>
      <c r="I530" s="2222"/>
      <c r="J530" s="2222"/>
      <c r="K530" s="2223"/>
      <c r="L530" s="2223"/>
      <c r="M530" s="2223"/>
      <c r="N530" s="2224"/>
      <c r="O530" s="2225"/>
      <c r="P530" s="2226"/>
      <c r="Q530" s="2227"/>
    </row>
    <row r="531" spans="1:17">
      <c r="A531" s="1315"/>
      <c r="B531" s="12">
        <v>2</v>
      </c>
      <c r="C531" s="1144"/>
      <c r="D531" s="1145"/>
      <c r="E531" s="1145"/>
      <c r="F531" s="1146"/>
      <c r="G531" s="1146"/>
      <c r="H531" s="1146"/>
      <c r="I531" s="1146"/>
      <c r="J531" s="1146"/>
      <c r="K531" s="1147"/>
      <c r="L531" s="1147"/>
      <c r="M531" s="1147"/>
      <c r="N531" s="1148"/>
      <c r="O531" s="1149"/>
      <c r="P531" s="1150"/>
      <c r="Q531" s="1151"/>
    </row>
    <row r="532" spans="1:17">
      <c r="A532" s="1315"/>
      <c r="B532" s="12">
        <v>3</v>
      </c>
      <c r="C532" s="1144"/>
      <c r="D532" s="1145"/>
      <c r="E532" s="1145"/>
      <c r="F532" s="1146"/>
      <c r="G532" s="1146"/>
      <c r="H532" s="1146"/>
      <c r="I532" s="1146"/>
      <c r="J532" s="1146"/>
      <c r="K532" s="1147"/>
      <c r="L532" s="1147"/>
      <c r="M532" s="1147"/>
      <c r="N532" s="1148"/>
      <c r="O532" s="1149"/>
      <c r="P532" s="1150"/>
      <c r="Q532" s="1151"/>
    </row>
    <row r="533" spans="1:17">
      <c r="A533" s="1315"/>
      <c r="B533" s="12">
        <v>4</v>
      </c>
      <c r="C533" s="1144"/>
      <c r="D533" s="1145"/>
      <c r="E533" s="1145"/>
      <c r="F533" s="1146"/>
      <c r="G533" s="1146"/>
      <c r="H533" s="1146"/>
      <c r="I533" s="1146"/>
      <c r="J533" s="1146"/>
      <c r="K533" s="1147"/>
      <c r="L533" s="1147"/>
      <c r="M533" s="1147"/>
      <c r="N533" s="1148"/>
      <c r="O533" s="1149"/>
      <c r="P533" s="1150"/>
      <c r="Q533" s="1151"/>
    </row>
    <row r="534" spans="1:17">
      <c r="A534" s="1315"/>
      <c r="B534" s="12">
        <v>5</v>
      </c>
      <c r="C534" s="1144"/>
      <c r="D534" s="1145"/>
      <c r="E534" s="1145"/>
      <c r="F534" s="1146"/>
      <c r="G534" s="1146"/>
      <c r="H534" s="1146"/>
      <c r="I534" s="1146"/>
      <c r="J534" s="1146"/>
      <c r="K534" s="1147"/>
      <c r="L534" s="1147"/>
      <c r="M534" s="1147"/>
      <c r="N534" s="1148"/>
      <c r="O534" s="1149"/>
      <c r="P534" s="1150"/>
      <c r="Q534" s="1151"/>
    </row>
    <row r="535" spans="1:17">
      <c r="A535" s="1315"/>
      <c r="B535" s="12">
        <v>6</v>
      </c>
      <c r="C535" s="1144"/>
      <c r="D535" s="1145"/>
      <c r="E535" s="1145"/>
      <c r="F535" s="1146"/>
      <c r="G535" s="1146"/>
      <c r="H535" s="1146"/>
      <c r="I535" s="1146"/>
      <c r="J535" s="1146"/>
      <c r="K535" s="1147"/>
      <c r="L535" s="1147"/>
      <c r="M535" s="1147"/>
      <c r="N535" s="1148"/>
      <c r="O535" s="1149"/>
      <c r="P535" s="1150"/>
      <c r="Q535" s="1151"/>
    </row>
    <row r="536" spans="1:17">
      <c r="A536" s="1315"/>
      <c r="B536" s="12">
        <v>7</v>
      </c>
      <c r="C536" s="1144"/>
      <c r="D536" s="1145"/>
      <c r="E536" s="1145"/>
      <c r="F536" s="1146"/>
      <c r="G536" s="1146"/>
      <c r="H536" s="1146"/>
      <c r="I536" s="1146"/>
      <c r="J536" s="1146"/>
      <c r="K536" s="1147"/>
      <c r="L536" s="1147"/>
      <c r="M536" s="1147"/>
      <c r="N536" s="1148"/>
      <c r="O536" s="1149"/>
      <c r="P536" s="1150"/>
      <c r="Q536" s="1151"/>
    </row>
    <row r="537" spans="1:17">
      <c r="A537" s="1315"/>
      <c r="B537" s="12">
        <v>8</v>
      </c>
      <c r="C537" s="1144"/>
      <c r="D537" s="1145"/>
      <c r="E537" s="1145"/>
      <c r="F537" s="1146"/>
      <c r="G537" s="1146"/>
      <c r="H537" s="1146"/>
      <c r="I537" s="1146"/>
      <c r="J537" s="1146"/>
      <c r="K537" s="1147"/>
      <c r="L537" s="1147"/>
      <c r="M537" s="1147"/>
      <c r="N537" s="1148"/>
      <c r="O537" s="1149"/>
      <c r="P537" s="1150"/>
      <c r="Q537" s="1151"/>
    </row>
    <row r="538" spans="1:17">
      <c r="A538" s="1315"/>
      <c r="B538" s="12">
        <v>9</v>
      </c>
      <c r="C538" s="1144"/>
      <c r="D538" s="1145"/>
      <c r="E538" s="1145"/>
      <c r="F538" s="1146"/>
      <c r="G538" s="1146"/>
      <c r="H538" s="1146"/>
      <c r="I538" s="1146"/>
      <c r="J538" s="1146"/>
      <c r="K538" s="1147"/>
      <c r="L538" s="1147"/>
      <c r="M538" s="1147"/>
      <c r="N538" s="1148"/>
      <c r="O538" s="1149"/>
      <c r="P538" s="1150"/>
      <c r="Q538" s="1151"/>
    </row>
    <row r="539" spans="1:17" ht="12" thickBot="1">
      <c r="A539" s="1316"/>
      <c r="B539" s="42">
        <v>10</v>
      </c>
      <c r="C539" s="1144"/>
      <c r="D539" s="1145"/>
      <c r="E539" s="1145"/>
      <c r="F539" s="1146"/>
      <c r="G539" s="1146"/>
      <c r="H539" s="1146"/>
      <c r="I539" s="1146"/>
      <c r="J539" s="1146"/>
      <c r="K539" s="1147"/>
      <c r="L539" s="1147"/>
      <c r="M539" s="1147"/>
      <c r="N539" s="1148"/>
      <c r="O539" s="1149"/>
      <c r="P539" s="1150"/>
      <c r="Q539" s="1151"/>
    </row>
    <row r="540" spans="1:17">
      <c r="A540" s="1317" t="s">
        <v>107</v>
      </c>
      <c r="B540" s="122">
        <v>1</v>
      </c>
      <c r="C540" s="1152"/>
      <c r="D540" s="1153"/>
      <c r="E540" s="1153"/>
      <c r="F540" s="1154"/>
      <c r="G540" s="1154"/>
      <c r="H540" s="1154"/>
      <c r="I540" s="1154"/>
      <c r="J540" s="1154"/>
      <c r="K540" s="1155"/>
      <c r="L540" s="1155"/>
      <c r="M540" s="1155"/>
      <c r="N540" s="1156"/>
      <c r="O540" s="1157"/>
      <c r="P540" s="1158"/>
      <c r="Q540" s="1159"/>
    </row>
    <row r="541" spans="1:17">
      <c r="A541" s="1318"/>
      <c r="B541" s="131">
        <v>2</v>
      </c>
      <c r="C541" s="1160"/>
      <c r="D541" s="1161"/>
      <c r="E541" s="1161"/>
      <c r="F541" s="1162"/>
      <c r="G541" s="1162"/>
      <c r="H541" s="1162"/>
      <c r="I541" s="1162"/>
      <c r="J541" s="1162"/>
      <c r="K541" s="1163"/>
      <c r="L541" s="1163"/>
      <c r="M541" s="1163"/>
      <c r="N541" s="1164"/>
      <c r="O541" s="1165"/>
      <c r="P541" s="1166"/>
      <c r="Q541" s="1167"/>
    </row>
    <row r="542" spans="1:17">
      <c r="A542" s="1318"/>
      <c r="B542" s="131">
        <v>3</v>
      </c>
      <c r="C542" s="1160"/>
      <c r="D542" s="1161"/>
      <c r="E542" s="1161"/>
      <c r="F542" s="1162"/>
      <c r="G542" s="1162"/>
      <c r="H542" s="1162"/>
      <c r="I542" s="1162"/>
      <c r="J542" s="1162"/>
      <c r="K542" s="1163"/>
      <c r="L542" s="1163"/>
      <c r="M542" s="1168"/>
      <c r="N542" s="1164"/>
      <c r="O542" s="1165"/>
      <c r="P542" s="1166"/>
      <c r="Q542" s="1167"/>
    </row>
    <row r="543" spans="1:17">
      <c r="A543" s="1318"/>
      <c r="B543" s="131">
        <v>4</v>
      </c>
      <c r="C543" s="1160"/>
      <c r="D543" s="1161"/>
      <c r="E543" s="1161"/>
      <c r="F543" s="1162"/>
      <c r="G543" s="1162"/>
      <c r="H543" s="1162"/>
      <c r="I543" s="1162"/>
      <c r="J543" s="1162"/>
      <c r="K543" s="1163"/>
      <c r="L543" s="1163"/>
      <c r="M543" s="1168"/>
      <c r="N543" s="1164"/>
      <c r="O543" s="1165"/>
      <c r="P543" s="1166"/>
      <c r="Q543" s="1167"/>
    </row>
    <row r="544" spans="1:17">
      <c r="A544" s="1318"/>
      <c r="B544" s="131">
        <v>5</v>
      </c>
      <c r="C544" s="1160"/>
      <c r="D544" s="1161"/>
      <c r="E544" s="1161"/>
      <c r="F544" s="1162"/>
      <c r="G544" s="1162"/>
      <c r="H544" s="1162"/>
      <c r="I544" s="1162"/>
      <c r="J544" s="1162"/>
      <c r="K544" s="1163"/>
      <c r="L544" s="1163"/>
      <c r="M544" s="1168"/>
      <c r="N544" s="1164"/>
      <c r="O544" s="1165"/>
      <c r="P544" s="1166"/>
      <c r="Q544" s="1167"/>
    </row>
    <row r="545" spans="1:17">
      <c r="A545" s="1318"/>
      <c r="B545" s="131">
        <v>6</v>
      </c>
      <c r="C545" s="1160"/>
      <c r="D545" s="1161"/>
      <c r="E545" s="1161"/>
      <c r="F545" s="1162"/>
      <c r="G545" s="1162"/>
      <c r="H545" s="1162"/>
      <c r="I545" s="1162"/>
      <c r="J545" s="1162"/>
      <c r="K545" s="1163"/>
      <c r="L545" s="1163"/>
      <c r="M545" s="1168"/>
      <c r="N545" s="1164"/>
      <c r="O545" s="1165"/>
      <c r="P545" s="1166"/>
      <c r="Q545" s="1167"/>
    </row>
    <row r="546" spans="1:17">
      <c r="A546" s="1318"/>
      <c r="B546" s="131">
        <v>7</v>
      </c>
      <c r="C546" s="1160"/>
      <c r="D546" s="1161"/>
      <c r="E546" s="1161"/>
      <c r="F546" s="1162"/>
      <c r="G546" s="1162"/>
      <c r="H546" s="1162"/>
      <c r="I546" s="1162"/>
      <c r="J546" s="1162"/>
      <c r="K546" s="1163"/>
      <c r="L546" s="1163"/>
      <c r="M546" s="1168"/>
      <c r="N546" s="1164"/>
      <c r="O546" s="1165"/>
      <c r="P546" s="1166"/>
      <c r="Q546" s="1167"/>
    </row>
    <row r="547" spans="1:17">
      <c r="A547" s="1318"/>
      <c r="B547" s="131">
        <v>8</v>
      </c>
      <c r="C547" s="1160"/>
      <c r="D547" s="1161"/>
      <c r="E547" s="1161"/>
      <c r="F547" s="1162"/>
      <c r="G547" s="1162"/>
      <c r="H547" s="1162"/>
      <c r="I547" s="1162"/>
      <c r="J547" s="1162"/>
      <c r="K547" s="1163"/>
      <c r="L547" s="1163"/>
      <c r="M547" s="1168"/>
      <c r="N547" s="1164"/>
      <c r="O547" s="1165"/>
      <c r="P547" s="1166"/>
      <c r="Q547" s="1167"/>
    </row>
    <row r="548" spans="1:17">
      <c r="A548" s="1318"/>
      <c r="B548" s="131">
        <v>9</v>
      </c>
      <c r="C548" s="1160"/>
      <c r="D548" s="1161"/>
      <c r="E548" s="1161"/>
      <c r="F548" s="1162"/>
      <c r="G548" s="1162"/>
      <c r="H548" s="1162"/>
      <c r="I548" s="1162"/>
      <c r="J548" s="1162"/>
      <c r="K548" s="1163"/>
      <c r="L548" s="1163"/>
      <c r="M548" s="1168"/>
      <c r="N548" s="1164"/>
      <c r="O548" s="1165"/>
      <c r="P548" s="1166"/>
      <c r="Q548" s="1167"/>
    </row>
    <row r="549" spans="1:17" ht="12" thickBot="1">
      <c r="A549" s="1319"/>
      <c r="B549" s="140">
        <v>10</v>
      </c>
      <c r="C549" s="1169"/>
      <c r="D549" s="1170"/>
      <c r="E549" s="1170"/>
      <c r="F549" s="1171"/>
      <c r="G549" s="1171"/>
      <c r="H549" s="1171"/>
      <c r="I549" s="1171"/>
      <c r="J549" s="1171"/>
      <c r="K549" s="1172"/>
      <c r="L549" s="1172"/>
      <c r="M549" s="1173"/>
      <c r="N549" s="1174"/>
      <c r="O549" s="1175"/>
      <c r="P549" s="1176"/>
      <c r="Q549" s="1177"/>
    </row>
    <row r="550" spans="1:17">
      <c r="A550" s="1320" t="s">
        <v>118</v>
      </c>
      <c r="B550" s="80">
        <v>1</v>
      </c>
      <c r="C550" s="2253" t="s">
        <v>235</v>
      </c>
      <c r="D550" s="2254">
        <v>32</v>
      </c>
      <c r="E550" s="2254">
        <v>1967</v>
      </c>
      <c r="F550" s="2255">
        <v>9.3539999999999992</v>
      </c>
      <c r="G550" s="2255">
        <v>0</v>
      </c>
      <c r="H550" s="2255">
        <v>0</v>
      </c>
      <c r="I550" s="2255">
        <v>9.3540010000000002</v>
      </c>
      <c r="J550" s="2255">
        <v>1535</v>
      </c>
      <c r="K550" s="2256">
        <v>9.3540010000000002</v>
      </c>
      <c r="L550" s="2255">
        <v>1535</v>
      </c>
      <c r="M550" s="2257">
        <v>6.0938117263843652E-3</v>
      </c>
      <c r="N550" s="2258">
        <v>67.906999999999996</v>
      </c>
      <c r="O550" s="2259">
        <v>0.41381247290358308</v>
      </c>
      <c r="P550" s="2260">
        <v>365.62870358306191</v>
      </c>
      <c r="Q550" s="2261">
        <v>24.828748374214985</v>
      </c>
    </row>
    <row r="551" spans="1:17">
      <c r="A551" s="1321"/>
      <c r="B551" s="80">
        <v>2</v>
      </c>
      <c r="C551" s="2253" t="s">
        <v>234</v>
      </c>
      <c r="D551" s="2254">
        <v>44</v>
      </c>
      <c r="E551" s="2254">
        <v>1964</v>
      </c>
      <c r="F551" s="2255">
        <v>19.286000000000001</v>
      </c>
      <c r="G551" s="2255">
        <v>2.5973280000000001</v>
      </c>
      <c r="H551" s="2255">
        <v>4.8</v>
      </c>
      <c r="I551" s="2255">
        <v>11.888674</v>
      </c>
      <c r="J551" s="2255">
        <v>1865.95</v>
      </c>
      <c r="K551" s="2256">
        <v>11.888674</v>
      </c>
      <c r="L551" s="2255">
        <v>1865.95</v>
      </c>
      <c r="M551" s="2257">
        <v>6.3713786543047775E-3</v>
      </c>
      <c r="N551" s="2258">
        <v>67.906999999999996</v>
      </c>
      <c r="O551" s="2259">
        <v>0.43266121027787452</v>
      </c>
      <c r="P551" s="2260">
        <v>382.28271925828665</v>
      </c>
      <c r="Q551" s="2261">
        <v>25.959672616672471</v>
      </c>
    </row>
    <row r="552" spans="1:17">
      <c r="A552" s="1321"/>
      <c r="B552" s="80">
        <v>3</v>
      </c>
      <c r="C552" s="2253" t="s">
        <v>232</v>
      </c>
      <c r="D552" s="2254">
        <v>20</v>
      </c>
      <c r="E552" s="2254">
        <v>1973</v>
      </c>
      <c r="F552" s="2255">
        <v>11.961</v>
      </c>
      <c r="G552" s="2255">
        <v>1.5609569999999999</v>
      </c>
      <c r="H552" s="2255">
        <v>3.2</v>
      </c>
      <c r="I552" s="2255">
        <v>7.2000440000000001</v>
      </c>
      <c r="J552" s="2255">
        <v>929.05</v>
      </c>
      <c r="K552" s="2256">
        <v>7.2000440000000001</v>
      </c>
      <c r="L552" s="2255">
        <v>929.05</v>
      </c>
      <c r="M552" s="2257">
        <v>7.7498993595608422E-3</v>
      </c>
      <c r="N552" s="2258">
        <v>67.906999999999996</v>
      </c>
      <c r="O552" s="2259">
        <v>0.52627241580969808</v>
      </c>
      <c r="P552" s="2260">
        <v>464.99396157365055</v>
      </c>
      <c r="Q552" s="2261">
        <v>31.576344948581884</v>
      </c>
    </row>
    <row r="553" spans="1:17">
      <c r="A553" s="1321"/>
      <c r="B553" s="80">
        <v>4</v>
      </c>
      <c r="C553" s="2253" t="s">
        <v>236</v>
      </c>
      <c r="D553" s="2254">
        <v>50</v>
      </c>
      <c r="E553" s="2254">
        <v>1971</v>
      </c>
      <c r="F553" s="2255">
        <v>33.691000000000003</v>
      </c>
      <c r="G553" s="2255">
        <v>4.2009210000000001</v>
      </c>
      <c r="H553" s="2255">
        <v>8</v>
      </c>
      <c r="I553" s="2255">
        <v>21.490079999999999</v>
      </c>
      <c r="J553" s="2255">
        <v>2518.19</v>
      </c>
      <c r="K553" s="2256">
        <v>21.490079999999999</v>
      </c>
      <c r="L553" s="2255">
        <v>2518.19</v>
      </c>
      <c r="M553" s="2257">
        <v>8.5339390594037778E-3</v>
      </c>
      <c r="N553" s="2258">
        <v>67.906999999999996</v>
      </c>
      <c r="O553" s="2259">
        <v>0.5795141997069323</v>
      </c>
      <c r="P553" s="2260">
        <v>512.03634356422663</v>
      </c>
      <c r="Q553" s="2261">
        <v>34.770851982415941</v>
      </c>
    </row>
    <row r="554" spans="1:17">
      <c r="A554" s="1321"/>
      <c r="B554" s="80">
        <v>5</v>
      </c>
      <c r="C554" s="2253" t="s">
        <v>233</v>
      </c>
      <c r="D554" s="2254">
        <v>43</v>
      </c>
      <c r="E554" s="2254">
        <v>1971</v>
      </c>
      <c r="F554" s="2255">
        <v>15.113</v>
      </c>
      <c r="G554" s="2255">
        <v>0</v>
      </c>
      <c r="H554" s="2255">
        <v>0</v>
      </c>
      <c r="I554" s="2255">
        <v>15.112999</v>
      </c>
      <c r="J554" s="2255">
        <v>1764.69</v>
      </c>
      <c r="K554" s="2256">
        <v>15.112999</v>
      </c>
      <c r="L554" s="2255">
        <v>1764.69</v>
      </c>
      <c r="M554" s="2257">
        <v>8.5641098436552588E-3</v>
      </c>
      <c r="N554" s="2258">
        <v>67.906999999999996</v>
      </c>
      <c r="O554" s="2259">
        <v>0.58156300715309761</v>
      </c>
      <c r="P554" s="2260">
        <v>513.84659061931552</v>
      </c>
      <c r="Q554" s="2261">
        <v>34.893780429185853</v>
      </c>
    </row>
    <row r="555" spans="1:17">
      <c r="A555" s="1321"/>
      <c r="B555" s="80">
        <v>6</v>
      </c>
      <c r="C555" s="544"/>
      <c r="D555" s="545"/>
      <c r="E555" s="545"/>
      <c r="F555" s="546"/>
      <c r="G555" s="546"/>
      <c r="H555" s="546"/>
      <c r="I555" s="546"/>
      <c r="J555" s="546"/>
      <c r="K555" s="547"/>
      <c r="L555" s="546"/>
      <c r="M555" s="548"/>
      <c r="N555" s="549"/>
      <c r="O555" s="550"/>
      <c r="P555" s="551"/>
      <c r="Q555" s="552"/>
    </row>
    <row r="556" spans="1:17">
      <c r="A556" s="1321"/>
      <c r="B556" s="80">
        <v>7</v>
      </c>
      <c r="C556" s="544"/>
      <c r="D556" s="545"/>
      <c r="E556" s="545"/>
      <c r="F556" s="546"/>
      <c r="G556" s="546"/>
      <c r="H556" s="546"/>
      <c r="I556" s="546"/>
      <c r="J556" s="546"/>
      <c r="K556" s="547"/>
      <c r="L556" s="546"/>
      <c r="M556" s="548"/>
      <c r="N556" s="549"/>
      <c r="O556" s="550"/>
      <c r="P556" s="551"/>
      <c r="Q556" s="552"/>
    </row>
    <row r="557" spans="1:17">
      <c r="A557" s="1321"/>
      <c r="B557" s="80">
        <v>8</v>
      </c>
      <c r="C557" s="544"/>
      <c r="D557" s="545"/>
      <c r="E557" s="545"/>
      <c r="F557" s="546"/>
      <c r="G557" s="546"/>
      <c r="H557" s="546"/>
      <c r="I557" s="546"/>
      <c r="J557" s="546"/>
      <c r="K557" s="547"/>
      <c r="L557" s="546"/>
      <c r="M557" s="548"/>
      <c r="N557" s="549"/>
      <c r="O557" s="550"/>
      <c r="P557" s="551"/>
      <c r="Q557" s="552"/>
    </row>
    <row r="558" spans="1:17" ht="12.75" customHeight="1">
      <c r="A558" s="1321"/>
      <c r="B558" s="80">
        <v>9</v>
      </c>
      <c r="C558" s="544"/>
      <c r="D558" s="545"/>
      <c r="E558" s="545"/>
      <c r="F558" s="546"/>
      <c r="G558" s="546"/>
      <c r="H558" s="546"/>
      <c r="I558" s="546"/>
      <c r="J558" s="546"/>
      <c r="K558" s="547"/>
      <c r="L558" s="546"/>
      <c r="M558" s="548"/>
      <c r="N558" s="549"/>
      <c r="O558" s="550"/>
      <c r="P558" s="551"/>
      <c r="Q558" s="552"/>
    </row>
    <row r="559" spans="1:17" ht="12" thickBot="1">
      <c r="A559" s="1321"/>
      <c r="B559" s="150">
        <v>10</v>
      </c>
      <c r="C559" s="589"/>
      <c r="D559" s="590"/>
      <c r="E559" s="590"/>
      <c r="F559" s="591"/>
      <c r="G559" s="591"/>
      <c r="H559" s="591"/>
      <c r="I559" s="591"/>
      <c r="J559" s="591"/>
      <c r="K559" s="592"/>
      <c r="L559" s="591"/>
      <c r="M559" s="593"/>
      <c r="N559" s="594"/>
      <c r="O559" s="595"/>
      <c r="P559" s="596"/>
      <c r="Q559" s="597"/>
    </row>
    <row r="560" spans="1:17">
      <c r="A560" s="1348" t="s">
        <v>128</v>
      </c>
      <c r="B560" s="151">
        <v>1</v>
      </c>
      <c r="C560" s="2262" t="s">
        <v>238</v>
      </c>
      <c r="D560" s="2263">
        <v>29</v>
      </c>
      <c r="E560" s="2263">
        <v>1960</v>
      </c>
      <c r="F560" s="2264">
        <v>4.5549999999999997</v>
      </c>
      <c r="G560" s="2264">
        <v>0</v>
      </c>
      <c r="H560" s="2264">
        <v>0</v>
      </c>
      <c r="I560" s="2264">
        <v>4.5549989999999996</v>
      </c>
      <c r="J560" s="2264">
        <v>1187.67</v>
      </c>
      <c r="K560" s="2265">
        <v>4.5549989999999996</v>
      </c>
      <c r="L560" s="2264">
        <v>1187.67</v>
      </c>
      <c r="M560" s="2266">
        <v>3.8352395867538957E-3</v>
      </c>
      <c r="N560" s="2267">
        <v>67.906999999999996</v>
      </c>
      <c r="O560" s="2268">
        <v>0.26043961461769677</v>
      </c>
      <c r="P560" s="2269">
        <v>230.11437520523376</v>
      </c>
      <c r="Q560" s="2270">
        <v>15.626376877061809</v>
      </c>
    </row>
    <row r="561" spans="1:17">
      <c r="A561" s="1349"/>
      <c r="B561" s="152">
        <v>2</v>
      </c>
      <c r="C561" s="2271" t="s">
        <v>239</v>
      </c>
      <c r="D561" s="2272">
        <v>32</v>
      </c>
      <c r="E561" s="2272">
        <v>1965</v>
      </c>
      <c r="F561" s="2273">
        <v>9.9589999999999996</v>
      </c>
      <c r="G561" s="2273">
        <v>0</v>
      </c>
      <c r="H561" s="2273">
        <v>0</v>
      </c>
      <c r="I561" s="2273">
        <v>9.9590019999999999</v>
      </c>
      <c r="J561" s="2273">
        <v>1419.59</v>
      </c>
      <c r="K561" s="2274">
        <v>9.9590019999999999</v>
      </c>
      <c r="L561" s="2273">
        <v>1419.59</v>
      </c>
      <c r="M561" s="2275">
        <v>7.015407265478061E-3</v>
      </c>
      <c r="N561" s="2276">
        <v>67.906999999999996</v>
      </c>
      <c r="O561" s="2277">
        <v>0.47639526117681869</v>
      </c>
      <c r="P561" s="2278">
        <v>420.92443592868369</v>
      </c>
      <c r="Q561" s="2279">
        <v>28.583715670609124</v>
      </c>
    </row>
    <row r="562" spans="1:17">
      <c r="A562" s="1349"/>
      <c r="B562" s="152">
        <v>3</v>
      </c>
      <c r="C562" s="2271" t="s">
        <v>240</v>
      </c>
      <c r="D562" s="2272">
        <v>45</v>
      </c>
      <c r="E562" s="2272">
        <v>1982</v>
      </c>
      <c r="F562" s="2273">
        <v>16.116</v>
      </c>
      <c r="G562" s="2273">
        <v>2.8989419999999999</v>
      </c>
      <c r="H562" s="2273">
        <v>0.44500000000000001</v>
      </c>
      <c r="I562" s="2273">
        <v>12.772057</v>
      </c>
      <c r="J562" s="2273">
        <v>1563.22</v>
      </c>
      <c r="K562" s="2274">
        <v>12.772057</v>
      </c>
      <c r="L562" s="2273">
        <v>1563.22</v>
      </c>
      <c r="M562" s="2275">
        <v>8.1703515819910189E-3</v>
      </c>
      <c r="N562" s="2276">
        <v>67.906999999999996</v>
      </c>
      <c r="O562" s="2277">
        <v>0.55482406487826408</v>
      </c>
      <c r="P562" s="2278">
        <v>490.22109491946117</v>
      </c>
      <c r="Q562" s="2279">
        <v>33.289443892695843</v>
      </c>
    </row>
    <row r="563" spans="1:17">
      <c r="A563" s="1349"/>
      <c r="B563" s="152">
        <v>4</v>
      </c>
      <c r="C563" s="2271" t="s">
        <v>237</v>
      </c>
      <c r="D563" s="2272">
        <v>6</v>
      </c>
      <c r="E563" s="2272">
        <v>1956</v>
      </c>
      <c r="F563" s="2273">
        <v>5.0330000000000004</v>
      </c>
      <c r="G563" s="2273">
        <v>0.61307100000000003</v>
      </c>
      <c r="H563" s="2273">
        <v>0.96</v>
      </c>
      <c r="I563" s="2273">
        <v>3.4599289999999998</v>
      </c>
      <c r="J563" s="2273">
        <v>327.26</v>
      </c>
      <c r="K563" s="2274">
        <v>3.4599289999999998</v>
      </c>
      <c r="L563" s="2273">
        <v>327.26</v>
      </c>
      <c r="M563" s="2275">
        <v>1.0572416427305506E-2</v>
      </c>
      <c r="N563" s="2276">
        <v>67.906999999999996</v>
      </c>
      <c r="O563" s="2277">
        <v>0.71794108232903497</v>
      </c>
      <c r="P563" s="2278">
        <v>634.3449856383304</v>
      </c>
      <c r="Q563" s="2279">
        <v>43.076464939742102</v>
      </c>
    </row>
    <row r="564" spans="1:17">
      <c r="A564" s="1349"/>
      <c r="B564" s="152">
        <v>5</v>
      </c>
      <c r="C564" s="553"/>
      <c r="D564" s="554"/>
      <c r="E564" s="554"/>
      <c r="F564" s="555"/>
      <c r="G564" s="555"/>
      <c r="H564" s="555"/>
      <c r="I564" s="555"/>
      <c r="J564" s="555"/>
      <c r="K564" s="556"/>
      <c r="L564" s="555"/>
      <c r="M564" s="557"/>
      <c r="N564" s="558"/>
      <c r="O564" s="559"/>
      <c r="P564" s="560"/>
      <c r="Q564" s="561"/>
    </row>
    <row r="565" spans="1:17">
      <c r="A565" s="1349"/>
      <c r="B565" s="152">
        <v>6</v>
      </c>
      <c r="C565" s="553"/>
      <c r="D565" s="554"/>
      <c r="E565" s="554"/>
      <c r="F565" s="555"/>
      <c r="G565" s="555"/>
      <c r="H565" s="555"/>
      <c r="I565" s="555"/>
      <c r="J565" s="555"/>
      <c r="K565" s="556"/>
      <c r="L565" s="555"/>
      <c r="M565" s="557"/>
      <c r="N565" s="558"/>
      <c r="O565" s="559"/>
      <c r="P565" s="560"/>
      <c r="Q565" s="561"/>
    </row>
    <row r="566" spans="1:17">
      <c r="A566" s="1349"/>
      <c r="B566" s="152">
        <v>7</v>
      </c>
      <c r="C566" s="553"/>
      <c r="D566" s="554"/>
      <c r="E566" s="554"/>
      <c r="F566" s="555"/>
      <c r="G566" s="555"/>
      <c r="H566" s="555"/>
      <c r="I566" s="555"/>
      <c r="J566" s="555"/>
      <c r="K566" s="556"/>
      <c r="L566" s="555"/>
      <c r="M566" s="557"/>
      <c r="N566" s="558"/>
      <c r="O566" s="559"/>
      <c r="P566" s="560"/>
      <c r="Q566" s="561"/>
    </row>
    <row r="567" spans="1:17">
      <c r="A567" s="1349"/>
      <c r="B567" s="152">
        <v>8</v>
      </c>
      <c r="C567" s="553"/>
      <c r="D567" s="554"/>
      <c r="E567" s="554"/>
      <c r="F567" s="555"/>
      <c r="G567" s="555"/>
      <c r="H567" s="555"/>
      <c r="I567" s="555"/>
      <c r="J567" s="555"/>
      <c r="K567" s="556"/>
      <c r="L567" s="555"/>
      <c r="M567" s="557"/>
      <c r="N567" s="558"/>
      <c r="O567" s="559"/>
      <c r="P567" s="560"/>
      <c r="Q567" s="561"/>
    </row>
    <row r="568" spans="1:17" ht="12.75" customHeight="1">
      <c r="A568" s="1349"/>
      <c r="B568" s="152">
        <v>9</v>
      </c>
      <c r="C568" s="553"/>
      <c r="D568" s="554"/>
      <c r="E568" s="554"/>
      <c r="F568" s="555"/>
      <c r="G568" s="555"/>
      <c r="H568" s="555"/>
      <c r="I568" s="555"/>
      <c r="J568" s="555"/>
      <c r="K568" s="556"/>
      <c r="L568" s="555"/>
      <c r="M568" s="557"/>
      <c r="N568" s="558"/>
      <c r="O568" s="559"/>
      <c r="P568" s="560"/>
      <c r="Q568" s="561"/>
    </row>
    <row r="569" spans="1:17" ht="12" thickBot="1">
      <c r="A569" s="1350"/>
      <c r="B569" s="153">
        <v>10</v>
      </c>
      <c r="C569" s="562"/>
      <c r="D569" s="563"/>
      <c r="E569" s="563"/>
      <c r="F569" s="564"/>
      <c r="G569" s="564"/>
      <c r="H569" s="564"/>
      <c r="I569" s="564"/>
      <c r="J569" s="564"/>
      <c r="K569" s="565"/>
      <c r="L569" s="564"/>
      <c r="M569" s="566"/>
      <c r="N569" s="567"/>
      <c r="O569" s="568"/>
      <c r="P569" s="569"/>
      <c r="Q569" s="570"/>
    </row>
    <row r="570" spans="1:17">
      <c r="A570" s="1351" t="s">
        <v>139</v>
      </c>
      <c r="B570" s="17">
        <v>1</v>
      </c>
      <c r="C570" s="571"/>
      <c r="D570" s="572"/>
      <c r="E570" s="572"/>
      <c r="F570" s="573"/>
      <c r="G570" s="573"/>
      <c r="H570" s="573"/>
      <c r="I570" s="573"/>
      <c r="J570" s="573"/>
      <c r="K570" s="574"/>
      <c r="L570" s="573"/>
      <c r="M570" s="575"/>
      <c r="N570" s="576"/>
      <c r="O570" s="577"/>
      <c r="P570" s="578"/>
      <c r="Q570" s="579"/>
    </row>
    <row r="571" spans="1:17">
      <c r="A571" s="1352"/>
      <c r="B571" s="19">
        <v>2</v>
      </c>
      <c r="C571" s="580"/>
      <c r="D571" s="581"/>
      <c r="E571" s="581"/>
      <c r="F571" s="582"/>
      <c r="G571" s="582"/>
      <c r="H571" s="582"/>
      <c r="I571" s="582"/>
      <c r="J571" s="582"/>
      <c r="K571" s="583"/>
      <c r="L571" s="582"/>
      <c r="M571" s="584"/>
      <c r="N571" s="585"/>
      <c r="O571" s="586"/>
      <c r="P571" s="587"/>
      <c r="Q571" s="588"/>
    </row>
    <row r="572" spans="1:17">
      <c r="A572" s="1352"/>
      <c r="B572" s="19">
        <v>3</v>
      </c>
      <c r="C572" s="227"/>
      <c r="D572" s="228"/>
      <c r="E572" s="228"/>
      <c r="F572" s="155"/>
      <c r="G572" s="155"/>
      <c r="H572" s="155"/>
      <c r="I572" s="155"/>
      <c r="J572" s="155"/>
      <c r="K572" s="229"/>
      <c r="L572" s="155"/>
      <c r="M572" s="230"/>
      <c r="N572" s="231"/>
      <c r="O572" s="62"/>
      <c r="P572" s="232"/>
      <c r="Q572" s="233"/>
    </row>
    <row r="573" spans="1:17">
      <c r="A573" s="1352"/>
      <c r="B573" s="19">
        <v>4</v>
      </c>
      <c r="C573" s="227"/>
      <c r="D573" s="228"/>
      <c r="E573" s="228"/>
      <c r="F573" s="155"/>
      <c r="G573" s="155"/>
      <c r="H573" s="155"/>
      <c r="I573" s="155"/>
      <c r="J573" s="155"/>
      <c r="K573" s="229"/>
      <c r="L573" s="155"/>
      <c r="M573" s="230"/>
      <c r="N573" s="231"/>
      <c r="O573" s="62"/>
      <c r="P573" s="232"/>
      <c r="Q573" s="233"/>
    </row>
    <row r="574" spans="1:17">
      <c r="A574" s="1352"/>
      <c r="B574" s="19">
        <v>5</v>
      </c>
      <c r="C574" s="227"/>
      <c r="D574" s="228"/>
      <c r="E574" s="228"/>
      <c r="F574" s="155"/>
      <c r="G574" s="155"/>
      <c r="H574" s="155"/>
      <c r="I574" s="155"/>
      <c r="J574" s="155"/>
      <c r="K574" s="229"/>
      <c r="L574" s="155"/>
      <c r="M574" s="230"/>
      <c r="N574" s="231"/>
      <c r="O574" s="62"/>
      <c r="P574" s="232"/>
      <c r="Q574" s="233"/>
    </row>
    <row r="575" spans="1:17">
      <c r="A575" s="1352"/>
      <c r="B575" s="19">
        <v>6</v>
      </c>
      <c r="C575" s="227"/>
      <c r="D575" s="228"/>
      <c r="E575" s="228"/>
      <c r="F575" s="155"/>
      <c r="G575" s="155"/>
      <c r="H575" s="155"/>
      <c r="I575" s="155"/>
      <c r="J575" s="155"/>
      <c r="K575" s="229"/>
      <c r="L575" s="155"/>
      <c r="M575" s="230"/>
      <c r="N575" s="231"/>
      <c r="O575" s="62"/>
      <c r="P575" s="232"/>
      <c r="Q575" s="233"/>
    </row>
    <row r="576" spans="1:17">
      <c r="A576" s="1352"/>
      <c r="B576" s="19">
        <v>7</v>
      </c>
      <c r="C576" s="227"/>
      <c r="D576" s="228"/>
      <c r="E576" s="228"/>
      <c r="F576" s="155"/>
      <c r="G576" s="155"/>
      <c r="H576" s="155"/>
      <c r="I576" s="155"/>
      <c r="J576" s="155"/>
      <c r="K576" s="229"/>
      <c r="L576" s="155"/>
      <c r="M576" s="230"/>
      <c r="N576" s="231"/>
      <c r="O576" s="62"/>
      <c r="P576" s="232"/>
      <c r="Q576" s="233"/>
    </row>
    <row r="577" spans="1:17">
      <c r="A577" s="1352"/>
      <c r="B577" s="19">
        <v>8</v>
      </c>
      <c r="C577" s="227"/>
      <c r="D577" s="228"/>
      <c r="E577" s="228"/>
      <c r="F577" s="155"/>
      <c r="G577" s="155"/>
      <c r="H577" s="155"/>
      <c r="I577" s="155"/>
      <c r="J577" s="155"/>
      <c r="K577" s="229"/>
      <c r="L577" s="155"/>
      <c r="M577" s="230"/>
      <c r="N577" s="231"/>
      <c r="O577" s="62"/>
      <c r="P577" s="232"/>
      <c r="Q577" s="233"/>
    </row>
    <row r="578" spans="1:17" ht="12.75" customHeight="1">
      <c r="A578" s="1352"/>
      <c r="B578" s="19">
        <v>9</v>
      </c>
      <c r="C578" s="227"/>
      <c r="D578" s="228"/>
      <c r="E578" s="228"/>
      <c r="F578" s="155"/>
      <c r="G578" s="155"/>
      <c r="H578" s="155"/>
      <c r="I578" s="155"/>
      <c r="J578" s="155"/>
      <c r="K578" s="229"/>
      <c r="L578" s="155"/>
      <c r="M578" s="230"/>
      <c r="N578" s="231"/>
      <c r="O578" s="62"/>
      <c r="P578" s="232"/>
      <c r="Q578" s="233"/>
    </row>
    <row r="579" spans="1:17" ht="12.75" thickBot="1">
      <c r="A579" s="1353"/>
      <c r="B579" s="249">
        <v>10</v>
      </c>
      <c r="C579" s="234"/>
      <c r="D579" s="235"/>
      <c r="E579" s="235"/>
      <c r="F579" s="156"/>
      <c r="G579" s="156"/>
      <c r="H579" s="156"/>
      <c r="I579" s="156"/>
      <c r="J579" s="156"/>
      <c r="K579" s="236"/>
      <c r="L579" s="156"/>
      <c r="M579" s="237"/>
      <c r="N579" s="238"/>
      <c r="O579" s="239"/>
      <c r="P579" s="240"/>
      <c r="Q579" s="157"/>
    </row>
    <row r="580" spans="1:17">
      <c r="F580" s="86"/>
      <c r="G580" s="86"/>
      <c r="H580" s="86"/>
      <c r="I580" s="86"/>
    </row>
    <row r="581" spans="1:17">
      <c r="F581" s="86"/>
      <c r="G581" s="86"/>
      <c r="H581" s="86"/>
      <c r="I581" s="86"/>
    </row>
    <row r="582" spans="1:17" ht="15">
      <c r="A582" s="1304" t="s">
        <v>241</v>
      </c>
      <c r="B582" s="1304"/>
      <c r="C582" s="1304"/>
      <c r="D582" s="1304"/>
      <c r="E582" s="1304"/>
      <c r="F582" s="1304"/>
      <c r="G582" s="1304"/>
      <c r="H582" s="1304"/>
      <c r="I582" s="1304"/>
      <c r="J582" s="1304"/>
      <c r="K582" s="1304"/>
      <c r="L582" s="1304"/>
      <c r="M582" s="1304"/>
      <c r="N582" s="1304"/>
      <c r="O582" s="1304"/>
      <c r="P582" s="1304"/>
      <c r="Q582" s="1304"/>
    </row>
    <row r="583" spans="1:17" ht="13.5" thickBot="1">
      <c r="A583" s="822"/>
      <c r="B583" s="822"/>
      <c r="C583" s="822"/>
      <c r="D583" s="822"/>
      <c r="E583" s="1261" t="s">
        <v>356</v>
      </c>
      <c r="F583" s="1261"/>
      <c r="G583" s="1261"/>
      <c r="H583" s="1261"/>
      <c r="I583" s="822">
        <v>7.4</v>
      </c>
      <c r="J583" s="822" t="s">
        <v>355</v>
      </c>
      <c r="K583" s="822" t="s">
        <v>357</v>
      </c>
      <c r="L583" s="823">
        <v>212</v>
      </c>
      <c r="M583" s="822"/>
      <c r="N583" s="822"/>
      <c r="O583" s="822"/>
      <c r="P583" s="822"/>
      <c r="Q583" s="822"/>
    </row>
    <row r="584" spans="1:17">
      <c r="A584" s="1305" t="s">
        <v>1</v>
      </c>
      <c r="B584" s="1283" t="s">
        <v>0</v>
      </c>
      <c r="C584" s="1266" t="s">
        <v>2</v>
      </c>
      <c r="D584" s="1266" t="s">
        <v>3</v>
      </c>
      <c r="E584" s="1266" t="s">
        <v>12</v>
      </c>
      <c r="F584" s="1286" t="s">
        <v>13</v>
      </c>
      <c r="G584" s="1287"/>
      <c r="H584" s="1287"/>
      <c r="I584" s="1288"/>
      <c r="J584" s="1266" t="s">
        <v>4</v>
      </c>
      <c r="K584" s="1266" t="s">
        <v>14</v>
      </c>
      <c r="L584" s="1266" t="s">
        <v>5</v>
      </c>
      <c r="M584" s="1266" t="s">
        <v>6</v>
      </c>
      <c r="N584" s="1266" t="s">
        <v>15</v>
      </c>
      <c r="O584" s="1309" t="s">
        <v>16</v>
      </c>
      <c r="P584" s="1266" t="s">
        <v>23</v>
      </c>
      <c r="Q584" s="1270" t="s">
        <v>24</v>
      </c>
    </row>
    <row r="585" spans="1:17" ht="33.75">
      <c r="A585" s="1306"/>
      <c r="B585" s="1284"/>
      <c r="C585" s="1285"/>
      <c r="D585" s="1267"/>
      <c r="E585" s="1267"/>
      <c r="F585" s="15" t="s">
        <v>17</v>
      </c>
      <c r="G585" s="15" t="s">
        <v>18</v>
      </c>
      <c r="H585" s="15" t="s">
        <v>19</v>
      </c>
      <c r="I585" s="15" t="s">
        <v>20</v>
      </c>
      <c r="J585" s="1267"/>
      <c r="K585" s="1267"/>
      <c r="L585" s="1267"/>
      <c r="M585" s="1267"/>
      <c r="N585" s="1267"/>
      <c r="O585" s="1310"/>
      <c r="P585" s="1267"/>
      <c r="Q585" s="1271"/>
    </row>
    <row r="586" spans="1:17">
      <c r="A586" s="1307"/>
      <c r="B586" s="1308"/>
      <c r="C586" s="1267"/>
      <c r="D586" s="96" t="s">
        <v>7</v>
      </c>
      <c r="E586" s="96" t="s">
        <v>8</v>
      </c>
      <c r="F586" s="96" t="s">
        <v>9</v>
      </c>
      <c r="G586" s="96" t="s">
        <v>9</v>
      </c>
      <c r="H586" s="96" t="s">
        <v>9</v>
      </c>
      <c r="I586" s="96" t="s">
        <v>9</v>
      </c>
      <c r="J586" s="96" t="s">
        <v>21</v>
      </c>
      <c r="K586" s="96" t="s">
        <v>9</v>
      </c>
      <c r="L586" s="96" t="s">
        <v>21</v>
      </c>
      <c r="M586" s="96" t="s">
        <v>70</v>
      </c>
      <c r="N586" s="96" t="s">
        <v>408</v>
      </c>
      <c r="O586" s="96" t="s">
        <v>409</v>
      </c>
      <c r="P586" s="97" t="s">
        <v>25</v>
      </c>
      <c r="Q586" s="98" t="s">
        <v>410</v>
      </c>
    </row>
    <row r="587" spans="1:17" ht="12" thickBot="1">
      <c r="A587" s="773">
        <v>1</v>
      </c>
      <c r="B587" s="774">
        <v>2</v>
      </c>
      <c r="C587" s="775">
        <v>3</v>
      </c>
      <c r="D587" s="776">
        <v>4</v>
      </c>
      <c r="E587" s="776">
        <v>5</v>
      </c>
      <c r="F587" s="776">
        <v>6</v>
      </c>
      <c r="G587" s="776">
        <v>7</v>
      </c>
      <c r="H587" s="776">
        <v>8</v>
      </c>
      <c r="I587" s="776">
        <v>9</v>
      </c>
      <c r="J587" s="776">
        <v>10</v>
      </c>
      <c r="K587" s="776">
        <v>11</v>
      </c>
      <c r="L587" s="775">
        <v>12</v>
      </c>
      <c r="M587" s="776">
        <v>13</v>
      </c>
      <c r="N587" s="776">
        <v>14</v>
      </c>
      <c r="O587" s="777">
        <v>15</v>
      </c>
      <c r="P587" s="775">
        <v>16</v>
      </c>
      <c r="Q587" s="778">
        <v>17</v>
      </c>
    </row>
    <row r="588" spans="1:17">
      <c r="A588" s="1358" t="s">
        <v>92</v>
      </c>
      <c r="B588" s="248">
        <v>1</v>
      </c>
      <c r="C588" s="2107" t="s">
        <v>242</v>
      </c>
      <c r="D588" s="2108">
        <v>50</v>
      </c>
      <c r="E588" s="2108">
        <v>1993</v>
      </c>
      <c r="F588" s="2109">
        <v>21.253</v>
      </c>
      <c r="G588" s="2110">
        <v>3.6254249999999999</v>
      </c>
      <c r="H588" s="2110">
        <v>7.84</v>
      </c>
      <c r="I588" s="2110">
        <v>9.7875739999999993</v>
      </c>
      <c r="J588" s="2110">
        <v>2469.6799999999998</v>
      </c>
      <c r="K588" s="2111">
        <v>9.7875739999999993</v>
      </c>
      <c r="L588" s="2110">
        <v>2469.6799999999998</v>
      </c>
      <c r="M588" s="2112">
        <v>3.9630940040815002E-3</v>
      </c>
      <c r="N588" s="2113">
        <v>79.243000000000009</v>
      </c>
      <c r="O588" s="2114">
        <v>0.31404745816543034</v>
      </c>
      <c r="P588" s="2115">
        <v>237.78564024489</v>
      </c>
      <c r="Q588" s="2116">
        <v>18.842847489925823</v>
      </c>
    </row>
    <row r="589" spans="1:17">
      <c r="A589" s="1359"/>
      <c r="B589" s="106">
        <v>2</v>
      </c>
      <c r="C589" s="1178"/>
      <c r="D589" s="1008"/>
      <c r="E589" s="1008"/>
      <c r="F589" s="1010"/>
      <c r="G589" s="1010"/>
      <c r="H589" s="1010"/>
      <c r="I589" s="1010"/>
      <c r="J589" s="1010"/>
      <c r="K589" s="1011"/>
      <c r="L589" s="1010"/>
      <c r="M589" s="1012"/>
      <c r="N589" s="1013"/>
      <c r="O589" s="1014"/>
      <c r="P589" s="1015"/>
      <c r="Q589" s="1143"/>
    </row>
    <row r="590" spans="1:17">
      <c r="A590" s="1359"/>
      <c r="B590" s="106">
        <v>3</v>
      </c>
      <c r="C590" s="105"/>
      <c r="D590" s="106"/>
      <c r="E590" s="106"/>
      <c r="F590" s="107"/>
      <c r="G590" s="108"/>
      <c r="H590" s="108"/>
      <c r="I590" s="108"/>
      <c r="J590" s="108"/>
      <c r="K590" s="109"/>
      <c r="L590" s="108"/>
      <c r="M590" s="110"/>
      <c r="N590" s="111"/>
      <c r="O590" s="112"/>
      <c r="P590" s="113"/>
      <c r="Q590" s="1239"/>
    </row>
    <row r="591" spans="1:17">
      <c r="A591" s="1359"/>
      <c r="B591" s="106">
        <v>4</v>
      </c>
      <c r="C591" s="105"/>
      <c r="D591" s="106"/>
      <c r="E591" s="106"/>
      <c r="F591" s="107"/>
      <c r="G591" s="108"/>
      <c r="H591" s="108"/>
      <c r="I591" s="108"/>
      <c r="J591" s="108"/>
      <c r="K591" s="109"/>
      <c r="L591" s="108"/>
      <c r="M591" s="110"/>
      <c r="N591" s="111"/>
      <c r="O591" s="112"/>
      <c r="P591" s="113"/>
      <c r="Q591" s="1239"/>
    </row>
    <row r="592" spans="1:17">
      <c r="A592" s="1359"/>
      <c r="B592" s="106">
        <v>5</v>
      </c>
      <c r="C592" s="105"/>
      <c r="D592" s="106"/>
      <c r="E592" s="106"/>
      <c r="F592" s="107"/>
      <c r="G592" s="108"/>
      <c r="H592" s="108"/>
      <c r="I592" s="108"/>
      <c r="J592" s="108"/>
      <c r="K592" s="109"/>
      <c r="L592" s="108"/>
      <c r="M592" s="110"/>
      <c r="N592" s="111"/>
      <c r="O592" s="112"/>
      <c r="P592" s="113"/>
      <c r="Q592" s="1239"/>
    </row>
    <row r="593" spans="1:17">
      <c r="A593" s="1359"/>
      <c r="B593" s="106">
        <v>6</v>
      </c>
      <c r="C593" s="105"/>
      <c r="D593" s="106"/>
      <c r="E593" s="106"/>
      <c r="F593" s="107"/>
      <c r="G593" s="108"/>
      <c r="H593" s="108"/>
      <c r="I593" s="108"/>
      <c r="J593" s="108"/>
      <c r="K593" s="109"/>
      <c r="L593" s="108"/>
      <c r="M593" s="110"/>
      <c r="N593" s="111"/>
      <c r="O593" s="112"/>
      <c r="P593" s="113"/>
      <c r="Q593" s="1239"/>
    </row>
    <row r="594" spans="1:17">
      <c r="A594" s="1359"/>
      <c r="B594" s="106">
        <v>7</v>
      </c>
      <c r="C594" s="105"/>
      <c r="D594" s="106"/>
      <c r="E594" s="106"/>
      <c r="F594" s="107"/>
      <c r="G594" s="108"/>
      <c r="H594" s="108"/>
      <c r="I594" s="108"/>
      <c r="J594" s="108"/>
      <c r="K594" s="109"/>
      <c r="L594" s="108"/>
      <c r="M594" s="110"/>
      <c r="N594" s="111"/>
      <c r="O594" s="112"/>
      <c r="P594" s="113"/>
      <c r="Q594" s="1239"/>
    </row>
    <row r="595" spans="1:17">
      <c r="A595" s="1359"/>
      <c r="B595" s="106">
        <v>8</v>
      </c>
      <c r="C595" s="105"/>
      <c r="D595" s="106"/>
      <c r="E595" s="106"/>
      <c r="F595" s="107"/>
      <c r="G595" s="108"/>
      <c r="H595" s="108"/>
      <c r="I595" s="108"/>
      <c r="J595" s="108"/>
      <c r="K595" s="109"/>
      <c r="L595" s="108"/>
      <c r="M595" s="110"/>
      <c r="N595" s="111"/>
      <c r="O595" s="112"/>
      <c r="P595" s="113"/>
      <c r="Q595" s="1239"/>
    </row>
    <row r="596" spans="1:17">
      <c r="A596" s="1359"/>
      <c r="B596" s="106">
        <v>9</v>
      </c>
      <c r="C596" s="105"/>
      <c r="D596" s="106"/>
      <c r="E596" s="106"/>
      <c r="F596" s="107"/>
      <c r="G596" s="108"/>
      <c r="H596" s="108"/>
      <c r="I596" s="108"/>
      <c r="J596" s="108"/>
      <c r="K596" s="109"/>
      <c r="L596" s="108"/>
      <c r="M596" s="110"/>
      <c r="N596" s="111"/>
      <c r="O596" s="112"/>
      <c r="P596" s="113"/>
      <c r="Q596" s="1239"/>
    </row>
    <row r="597" spans="1:17" ht="12" thickBot="1">
      <c r="A597" s="1360"/>
      <c r="B597" s="454">
        <v>10</v>
      </c>
      <c r="C597" s="1250"/>
      <c r="D597" s="454"/>
      <c r="E597" s="454"/>
      <c r="F597" s="1251"/>
      <c r="G597" s="1252"/>
      <c r="H597" s="1252"/>
      <c r="I597" s="1252"/>
      <c r="J597" s="1252"/>
      <c r="K597" s="1253"/>
      <c r="L597" s="1252"/>
      <c r="M597" s="1254"/>
      <c r="N597" s="1255"/>
      <c r="O597" s="1256"/>
      <c r="P597" s="1257"/>
      <c r="Q597" s="1258"/>
    </row>
    <row r="598" spans="1:17">
      <c r="A598" s="1354" t="s">
        <v>98</v>
      </c>
      <c r="B598" s="31">
        <v>1</v>
      </c>
      <c r="C598" s="1245"/>
      <c r="D598" s="31"/>
      <c r="E598" s="31"/>
      <c r="F598" s="1246"/>
      <c r="G598" s="1246"/>
      <c r="H598" s="1246"/>
      <c r="I598" s="1246"/>
      <c r="J598" s="1246"/>
      <c r="K598" s="1247"/>
      <c r="L598" s="1246"/>
      <c r="M598" s="1248"/>
      <c r="N598" s="1220"/>
      <c r="O598" s="1249"/>
      <c r="P598" s="1221"/>
      <c r="Q598" s="1222"/>
    </row>
    <row r="599" spans="1:17">
      <c r="A599" s="1315"/>
      <c r="B599" s="12">
        <v>2</v>
      </c>
      <c r="C599" s="9"/>
      <c r="D599" s="12"/>
      <c r="E599" s="12"/>
      <c r="F599" s="117"/>
      <c r="G599" s="117"/>
      <c r="H599" s="117"/>
      <c r="I599" s="117"/>
      <c r="J599" s="117"/>
      <c r="K599" s="63"/>
      <c r="L599" s="117"/>
      <c r="M599" s="118"/>
      <c r="N599" s="119"/>
      <c r="O599" s="54"/>
      <c r="P599" s="120"/>
      <c r="Q599" s="121"/>
    </row>
    <row r="600" spans="1:17">
      <c r="A600" s="1315"/>
      <c r="B600" s="12">
        <v>3</v>
      </c>
      <c r="C600" s="9"/>
      <c r="D600" s="12"/>
      <c r="E600" s="12"/>
      <c r="F600" s="117"/>
      <c r="G600" s="117"/>
      <c r="H600" s="117"/>
      <c r="I600" s="117"/>
      <c r="J600" s="117"/>
      <c r="K600" s="63"/>
      <c r="L600" s="117"/>
      <c r="M600" s="118"/>
      <c r="N600" s="119"/>
      <c r="O600" s="54"/>
      <c r="P600" s="120"/>
      <c r="Q600" s="121"/>
    </row>
    <row r="601" spans="1:17">
      <c r="A601" s="1315"/>
      <c r="B601" s="12">
        <v>4</v>
      </c>
      <c r="C601" s="9"/>
      <c r="D601" s="12"/>
      <c r="E601" s="12"/>
      <c r="F601" s="117"/>
      <c r="G601" s="117"/>
      <c r="H601" s="117"/>
      <c r="I601" s="117"/>
      <c r="J601" s="117"/>
      <c r="K601" s="63"/>
      <c r="L601" s="117"/>
      <c r="M601" s="118"/>
      <c r="N601" s="119"/>
      <c r="O601" s="54"/>
      <c r="P601" s="120"/>
      <c r="Q601" s="121"/>
    </row>
    <row r="602" spans="1:17">
      <c r="A602" s="1315"/>
      <c r="B602" s="12">
        <v>5</v>
      </c>
      <c r="C602" s="9"/>
      <c r="D602" s="12"/>
      <c r="E602" s="12"/>
      <c r="F602" s="117"/>
      <c r="G602" s="117"/>
      <c r="H602" s="117"/>
      <c r="I602" s="117"/>
      <c r="J602" s="117"/>
      <c r="K602" s="63"/>
      <c r="L602" s="117"/>
      <c r="M602" s="118"/>
      <c r="N602" s="119"/>
      <c r="O602" s="54"/>
      <c r="P602" s="120"/>
      <c r="Q602" s="121"/>
    </row>
    <row r="603" spans="1:17">
      <c r="A603" s="1315"/>
      <c r="B603" s="12">
        <v>6</v>
      </c>
      <c r="C603" s="9"/>
      <c r="D603" s="12"/>
      <c r="E603" s="12"/>
      <c r="F603" s="117"/>
      <c r="G603" s="117"/>
      <c r="H603" s="117"/>
      <c r="I603" s="117"/>
      <c r="J603" s="117"/>
      <c r="K603" s="63"/>
      <c r="L603" s="117"/>
      <c r="M603" s="118"/>
      <c r="N603" s="119"/>
      <c r="O603" s="54"/>
      <c r="P603" s="120"/>
      <c r="Q603" s="121"/>
    </row>
    <row r="604" spans="1:17">
      <c r="A604" s="1315"/>
      <c r="B604" s="12">
        <v>7</v>
      </c>
      <c r="C604" s="9"/>
      <c r="D604" s="12"/>
      <c r="E604" s="12"/>
      <c r="F604" s="117"/>
      <c r="G604" s="117"/>
      <c r="H604" s="117"/>
      <c r="I604" s="117"/>
      <c r="J604" s="117"/>
      <c r="K604" s="63"/>
      <c r="L604" s="117"/>
      <c r="M604" s="118"/>
      <c r="N604" s="119"/>
      <c r="O604" s="54"/>
      <c r="P604" s="120"/>
      <c r="Q604" s="121"/>
    </row>
    <row r="605" spans="1:17">
      <c r="A605" s="1315"/>
      <c r="B605" s="12">
        <v>8</v>
      </c>
      <c r="C605" s="9"/>
      <c r="D605" s="12"/>
      <c r="E605" s="12"/>
      <c r="F605" s="117"/>
      <c r="G605" s="117"/>
      <c r="H605" s="117"/>
      <c r="I605" s="117"/>
      <c r="J605" s="117"/>
      <c r="K605" s="63"/>
      <c r="L605" s="117"/>
      <c r="M605" s="118"/>
      <c r="N605" s="119"/>
      <c r="O605" s="54"/>
      <c r="P605" s="120"/>
      <c r="Q605" s="121"/>
    </row>
    <row r="606" spans="1:17">
      <c r="A606" s="1315"/>
      <c r="B606" s="12">
        <v>9</v>
      </c>
      <c r="C606" s="9"/>
      <c r="D606" s="12"/>
      <c r="E606" s="12"/>
      <c r="F606" s="117"/>
      <c r="G606" s="117"/>
      <c r="H606" s="117"/>
      <c r="I606" s="117"/>
      <c r="J606" s="117"/>
      <c r="K606" s="63"/>
      <c r="L606" s="117"/>
      <c r="M606" s="118"/>
      <c r="N606" s="119"/>
      <c r="O606" s="54"/>
      <c r="P606" s="120"/>
      <c r="Q606" s="121"/>
    </row>
    <row r="607" spans="1:17" ht="12" thickBot="1">
      <c r="A607" s="1316"/>
      <c r="B607" s="42">
        <v>10</v>
      </c>
      <c r="C607" s="9"/>
      <c r="D607" s="12"/>
      <c r="E607" s="12"/>
      <c r="F607" s="117"/>
      <c r="G607" s="117"/>
      <c r="H607" s="117"/>
      <c r="I607" s="117"/>
      <c r="J607" s="117"/>
      <c r="K607" s="63"/>
      <c r="L607" s="117"/>
      <c r="M607" s="118"/>
      <c r="N607" s="119"/>
      <c r="O607" s="54"/>
      <c r="P607" s="120"/>
      <c r="Q607" s="121"/>
    </row>
    <row r="608" spans="1:17">
      <c r="A608" s="1317" t="s">
        <v>107</v>
      </c>
      <c r="B608" s="122">
        <v>1</v>
      </c>
      <c r="C608" s="123"/>
      <c r="D608" s="122"/>
      <c r="E608" s="122"/>
      <c r="F608" s="124"/>
      <c r="G608" s="124"/>
      <c r="H608" s="124"/>
      <c r="I608" s="124"/>
      <c r="J608" s="124"/>
      <c r="K608" s="125"/>
      <c r="L608" s="124"/>
      <c r="M608" s="126"/>
      <c r="N608" s="127"/>
      <c r="O608" s="128"/>
      <c r="P608" s="129"/>
      <c r="Q608" s="130"/>
    </row>
    <row r="609" spans="1:17">
      <c r="A609" s="1318"/>
      <c r="B609" s="131">
        <v>2</v>
      </c>
      <c r="C609" s="132"/>
      <c r="D609" s="131"/>
      <c r="E609" s="131"/>
      <c r="F609" s="133"/>
      <c r="G609" s="133"/>
      <c r="H609" s="133"/>
      <c r="I609" s="133"/>
      <c r="J609" s="133"/>
      <c r="K609" s="134"/>
      <c r="L609" s="133"/>
      <c r="M609" s="135"/>
      <c r="N609" s="136"/>
      <c r="O609" s="137"/>
      <c r="P609" s="138"/>
      <c r="Q609" s="139"/>
    </row>
    <row r="610" spans="1:17">
      <c r="A610" s="1318"/>
      <c r="B610" s="131">
        <v>3</v>
      </c>
      <c r="C610" s="132"/>
      <c r="D610" s="131"/>
      <c r="E610" s="131"/>
      <c r="F610" s="133"/>
      <c r="G610" s="133"/>
      <c r="H610" s="133"/>
      <c r="I610" s="133"/>
      <c r="J610" s="133"/>
      <c r="K610" s="134"/>
      <c r="L610" s="133"/>
      <c r="M610" s="135"/>
      <c r="N610" s="136"/>
      <c r="O610" s="137"/>
      <c r="P610" s="138"/>
      <c r="Q610" s="139"/>
    </row>
    <row r="611" spans="1:17">
      <c r="A611" s="1318"/>
      <c r="B611" s="131">
        <v>4</v>
      </c>
      <c r="C611" s="132"/>
      <c r="D611" s="131"/>
      <c r="E611" s="131"/>
      <c r="F611" s="133"/>
      <c r="G611" s="133"/>
      <c r="H611" s="133"/>
      <c r="I611" s="133"/>
      <c r="J611" s="133"/>
      <c r="K611" s="134"/>
      <c r="L611" s="133"/>
      <c r="M611" s="135"/>
      <c r="N611" s="136"/>
      <c r="O611" s="137"/>
      <c r="P611" s="138"/>
      <c r="Q611" s="139"/>
    </row>
    <row r="612" spans="1:17">
      <c r="A612" s="1318"/>
      <c r="B612" s="131">
        <v>5</v>
      </c>
      <c r="C612" s="132"/>
      <c r="D612" s="131"/>
      <c r="E612" s="131"/>
      <c r="F612" s="133"/>
      <c r="G612" s="133"/>
      <c r="H612" s="133"/>
      <c r="I612" s="133"/>
      <c r="J612" s="133"/>
      <c r="K612" s="134"/>
      <c r="L612" s="133"/>
      <c r="M612" s="135"/>
      <c r="N612" s="136"/>
      <c r="O612" s="137"/>
      <c r="P612" s="138"/>
      <c r="Q612" s="139"/>
    </row>
    <row r="613" spans="1:17">
      <c r="A613" s="1318"/>
      <c r="B613" s="131">
        <v>6</v>
      </c>
      <c r="C613" s="132"/>
      <c r="D613" s="131"/>
      <c r="E613" s="131"/>
      <c r="F613" s="133"/>
      <c r="G613" s="133"/>
      <c r="H613" s="133"/>
      <c r="I613" s="133"/>
      <c r="J613" s="133"/>
      <c r="K613" s="134"/>
      <c r="L613" s="133"/>
      <c r="M613" s="135"/>
      <c r="N613" s="136"/>
      <c r="O613" s="137"/>
      <c r="P613" s="138"/>
      <c r="Q613" s="139"/>
    </row>
    <row r="614" spans="1:17">
      <c r="A614" s="1318"/>
      <c r="B614" s="131">
        <v>7</v>
      </c>
      <c r="C614" s="132"/>
      <c r="D614" s="131"/>
      <c r="E614" s="131"/>
      <c r="F614" s="133"/>
      <c r="G614" s="133"/>
      <c r="H614" s="133"/>
      <c r="I614" s="133"/>
      <c r="J614" s="133"/>
      <c r="K614" s="134"/>
      <c r="L614" s="133"/>
      <c r="M614" s="135"/>
      <c r="N614" s="136"/>
      <c r="O614" s="137"/>
      <c r="P614" s="138"/>
      <c r="Q614" s="139"/>
    </row>
    <row r="615" spans="1:17">
      <c r="A615" s="1318"/>
      <c r="B615" s="131">
        <v>8</v>
      </c>
      <c r="C615" s="132"/>
      <c r="D615" s="131"/>
      <c r="E615" s="131"/>
      <c r="F615" s="133"/>
      <c r="G615" s="133"/>
      <c r="H615" s="133"/>
      <c r="I615" s="133"/>
      <c r="J615" s="133"/>
      <c r="K615" s="134"/>
      <c r="L615" s="133"/>
      <c r="M615" s="135"/>
      <c r="N615" s="136"/>
      <c r="O615" s="137"/>
      <c r="P615" s="138"/>
      <c r="Q615" s="139"/>
    </row>
    <row r="616" spans="1:17">
      <c r="A616" s="1318"/>
      <c r="B616" s="131">
        <v>9</v>
      </c>
      <c r="C616" s="132"/>
      <c r="D616" s="131"/>
      <c r="E616" s="131"/>
      <c r="F616" s="133"/>
      <c r="G616" s="133"/>
      <c r="H616" s="133"/>
      <c r="I616" s="133"/>
      <c r="J616" s="133"/>
      <c r="K616" s="134"/>
      <c r="L616" s="133"/>
      <c r="M616" s="135"/>
      <c r="N616" s="136"/>
      <c r="O616" s="137"/>
      <c r="P616" s="138"/>
      <c r="Q616" s="139"/>
    </row>
    <row r="617" spans="1:17" ht="12" thickBot="1">
      <c r="A617" s="1319"/>
      <c r="B617" s="140">
        <v>10</v>
      </c>
      <c r="C617" s="141"/>
      <c r="D617" s="140"/>
      <c r="E617" s="140"/>
      <c r="F617" s="142"/>
      <c r="G617" s="142"/>
      <c r="H617" s="142"/>
      <c r="I617" s="142"/>
      <c r="J617" s="142"/>
      <c r="K617" s="143"/>
      <c r="L617" s="142"/>
      <c r="M617" s="144"/>
      <c r="N617" s="145"/>
      <c r="O617" s="146"/>
      <c r="P617" s="147"/>
      <c r="Q617" s="148"/>
    </row>
    <row r="618" spans="1:17">
      <c r="A618" s="1320" t="s">
        <v>118</v>
      </c>
      <c r="B618" s="80">
        <v>1</v>
      </c>
      <c r="C618" s="2072" t="s">
        <v>251</v>
      </c>
      <c r="D618" s="2073">
        <v>30</v>
      </c>
      <c r="E618" s="2073">
        <v>1980</v>
      </c>
      <c r="F618" s="1741">
        <v>17.655000000000001</v>
      </c>
      <c r="G618" s="1741">
        <v>4.5116399999999999</v>
      </c>
      <c r="H618" s="1741">
        <v>3.84</v>
      </c>
      <c r="I618" s="1741">
        <v>9.3033590000000004</v>
      </c>
      <c r="J618" s="1741">
        <v>1363.59</v>
      </c>
      <c r="K618" s="2074">
        <v>9.3033590000000004</v>
      </c>
      <c r="L618" s="1741">
        <v>1363.59</v>
      </c>
      <c r="M618" s="2075">
        <v>6.8226952383047693E-3</v>
      </c>
      <c r="N618" s="2076">
        <v>79.243000000000009</v>
      </c>
      <c r="O618" s="2077">
        <v>0.5406508387689849</v>
      </c>
      <c r="P618" s="2078">
        <v>409.36171429828619</v>
      </c>
      <c r="Q618" s="2079">
        <v>32.439050326139096</v>
      </c>
    </row>
    <row r="619" spans="1:17">
      <c r="A619" s="1321"/>
      <c r="B619" s="80">
        <v>2</v>
      </c>
      <c r="C619" s="2072" t="s">
        <v>244</v>
      </c>
      <c r="D619" s="2073">
        <v>52</v>
      </c>
      <c r="E619" s="2073">
        <v>1985</v>
      </c>
      <c r="F619" s="1741">
        <v>34.085999999999999</v>
      </c>
      <c r="G619" s="1741">
        <v>5.8006799999999998</v>
      </c>
      <c r="H619" s="1741">
        <v>7.6783999999999999</v>
      </c>
      <c r="I619" s="1741">
        <v>20.606919999999999</v>
      </c>
      <c r="J619" s="1741">
        <v>2741.26</v>
      </c>
      <c r="K619" s="2074">
        <v>20.606919999999999</v>
      </c>
      <c r="L619" s="1741">
        <v>2741.26</v>
      </c>
      <c r="M619" s="2075">
        <v>7.5173168542932798E-3</v>
      </c>
      <c r="N619" s="2076">
        <v>79.243000000000009</v>
      </c>
      <c r="O619" s="2077">
        <v>0.59569473948476248</v>
      </c>
      <c r="P619" s="2078">
        <v>451.03901125759677</v>
      </c>
      <c r="Q619" s="2079">
        <v>35.741684369085739</v>
      </c>
    </row>
    <row r="620" spans="1:17">
      <c r="A620" s="1321"/>
      <c r="B620" s="80">
        <v>3</v>
      </c>
      <c r="C620" s="2072" t="s">
        <v>247</v>
      </c>
      <c r="D620" s="2073">
        <v>25</v>
      </c>
      <c r="E620" s="2073">
        <v>1982</v>
      </c>
      <c r="F620" s="1741">
        <v>16.282</v>
      </c>
      <c r="G620" s="1741">
        <v>1.9872700000000001</v>
      </c>
      <c r="H620" s="1741">
        <v>3.84</v>
      </c>
      <c r="I620" s="1741">
        <v>10.45473</v>
      </c>
      <c r="J620" s="1741">
        <v>1353.96</v>
      </c>
      <c r="K620" s="2074">
        <v>10.45473</v>
      </c>
      <c r="L620" s="1741">
        <v>1353.96</v>
      </c>
      <c r="M620" s="2075">
        <v>7.7215944341044044E-3</v>
      </c>
      <c r="N620" s="2076">
        <v>79.243000000000009</v>
      </c>
      <c r="O620" s="2077">
        <v>0.61188230774173535</v>
      </c>
      <c r="P620" s="2078">
        <v>463.29566604626427</v>
      </c>
      <c r="Q620" s="2079">
        <v>36.71293846450412</v>
      </c>
    </row>
    <row r="621" spans="1:17">
      <c r="A621" s="1321"/>
      <c r="B621" s="80">
        <v>4</v>
      </c>
      <c r="C621" s="2072" t="s">
        <v>245</v>
      </c>
      <c r="D621" s="2073">
        <v>37</v>
      </c>
      <c r="E621" s="2073">
        <v>1983</v>
      </c>
      <c r="F621" s="1741">
        <v>26.236000000000001</v>
      </c>
      <c r="G621" s="1741">
        <v>4.1537199999999999</v>
      </c>
      <c r="H621" s="1741">
        <v>5.76</v>
      </c>
      <c r="I621" s="1741">
        <v>16.322285000000001</v>
      </c>
      <c r="J621" s="1741">
        <v>2108.85</v>
      </c>
      <c r="K621" s="2074">
        <v>16.322285000000001</v>
      </c>
      <c r="L621" s="1741">
        <v>2108.85</v>
      </c>
      <c r="M621" s="2075">
        <v>7.7398985228916244E-3</v>
      </c>
      <c r="N621" s="2076">
        <v>79.243000000000009</v>
      </c>
      <c r="O621" s="2077">
        <v>0.61333277864950109</v>
      </c>
      <c r="P621" s="2078">
        <v>464.39391137349747</v>
      </c>
      <c r="Q621" s="2079">
        <v>36.799966718970062</v>
      </c>
    </row>
    <row r="622" spans="1:17">
      <c r="A622" s="1321"/>
      <c r="B622" s="80">
        <v>5</v>
      </c>
      <c r="C622" s="2072" t="s">
        <v>246</v>
      </c>
      <c r="D622" s="2073">
        <v>15</v>
      </c>
      <c r="E622" s="2073">
        <v>1979</v>
      </c>
      <c r="F622" s="1741">
        <v>8.9640000000000004</v>
      </c>
      <c r="G622" s="1741">
        <v>1.55759</v>
      </c>
      <c r="H622" s="1741">
        <v>1.93</v>
      </c>
      <c r="I622" s="1741">
        <v>5.476407</v>
      </c>
      <c r="J622" s="1741">
        <v>706.88</v>
      </c>
      <c r="K622" s="2074">
        <v>5.476407</v>
      </c>
      <c r="L622" s="1741">
        <v>706.88</v>
      </c>
      <c r="M622" s="2075">
        <v>7.7472937415119965E-3</v>
      </c>
      <c r="N622" s="2076">
        <v>79.243000000000009</v>
      </c>
      <c r="O622" s="2077">
        <v>0.61391879795863524</v>
      </c>
      <c r="P622" s="2078">
        <v>464.8376244907198</v>
      </c>
      <c r="Q622" s="2079">
        <v>36.835127877518111</v>
      </c>
    </row>
    <row r="623" spans="1:17">
      <c r="A623" s="1321"/>
      <c r="B623" s="80">
        <v>6</v>
      </c>
      <c r="C623" s="2072" t="s">
        <v>252</v>
      </c>
      <c r="D623" s="2073">
        <v>26</v>
      </c>
      <c r="E623" s="2073">
        <v>1982</v>
      </c>
      <c r="F623" s="1741">
        <v>17.105</v>
      </c>
      <c r="G623" s="1741">
        <v>1.988774</v>
      </c>
      <c r="H623" s="1741">
        <v>3.84</v>
      </c>
      <c r="I623" s="1741">
        <v>11.276225999999999</v>
      </c>
      <c r="J623" s="1741">
        <v>1351.11</v>
      </c>
      <c r="K623" s="2074">
        <v>11.276225999999999</v>
      </c>
      <c r="L623" s="1741">
        <v>1351.11</v>
      </c>
      <c r="M623" s="2075">
        <v>8.3458978173501785E-3</v>
      </c>
      <c r="N623" s="2076">
        <v>79.243000000000009</v>
      </c>
      <c r="O623" s="2077">
        <v>0.66135398074028029</v>
      </c>
      <c r="P623" s="2078">
        <v>500.75386904101072</v>
      </c>
      <c r="Q623" s="2079">
        <v>39.681238844416818</v>
      </c>
    </row>
    <row r="624" spans="1:17">
      <c r="A624" s="1321"/>
      <c r="B624" s="80">
        <v>7</v>
      </c>
      <c r="C624" s="2072" t="s">
        <v>248</v>
      </c>
      <c r="D624" s="2073">
        <v>26</v>
      </c>
      <c r="E624" s="2073">
        <v>1984</v>
      </c>
      <c r="F624" s="1741">
        <v>16.981999999999999</v>
      </c>
      <c r="G624" s="1741">
        <v>1.732523</v>
      </c>
      <c r="H624" s="1741">
        <v>3.76</v>
      </c>
      <c r="I624" s="1741">
        <v>11.489475000000001</v>
      </c>
      <c r="J624" s="1741">
        <v>1357.72</v>
      </c>
      <c r="K624" s="2074">
        <v>11.489475000000001</v>
      </c>
      <c r="L624" s="1741">
        <v>1357.72</v>
      </c>
      <c r="M624" s="2075">
        <v>8.4623302300916251E-3</v>
      </c>
      <c r="N624" s="2076">
        <v>79.243000000000009</v>
      </c>
      <c r="O624" s="2077">
        <v>0.67058043442315074</v>
      </c>
      <c r="P624" s="2078">
        <v>507.73981380549748</v>
      </c>
      <c r="Q624" s="2079">
        <v>40.234826065389036</v>
      </c>
    </row>
    <row r="625" spans="1:17">
      <c r="A625" s="1321"/>
      <c r="B625" s="80">
        <v>8</v>
      </c>
      <c r="C625" s="2072" t="s">
        <v>249</v>
      </c>
      <c r="D625" s="2073">
        <v>37</v>
      </c>
      <c r="E625" s="2073">
        <v>1987</v>
      </c>
      <c r="F625" s="1741">
        <v>22.654</v>
      </c>
      <c r="G625" s="1741">
        <v>1.7724299999999999</v>
      </c>
      <c r="H625" s="1741">
        <v>4.84</v>
      </c>
      <c r="I625" s="1741">
        <v>16.041573</v>
      </c>
      <c r="J625" s="1741">
        <v>1832.06</v>
      </c>
      <c r="K625" s="2074">
        <v>16.041573</v>
      </c>
      <c r="L625" s="1741">
        <v>1832.06</v>
      </c>
      <c r="M625" s="2075">
        <v>8.7560303701843829E-3</v>
      </c>
      <c r="N625" s="2076">
        <v>79.243000000000009</v>
      </c>
      <c r="O625" s="2077">
        <v>0.69385411462452118</v>
      </c>
      <c r="P625" s="2078">
        <v>525.36182221106299</v>
      </c>
      <c r="Q625" s="2079">
        <v>41.63124687747127</v>
      </c>
    </row>
    <row r="626" spans="1:17">
      <c r="A626" s="1321"/>
      <c r="B626" s="80">
        <v>9</v>
      </c>
      <c r="C626" s="2072" t="s">
        <v>250</v>
      </c>
      <c r="D626" s="2073">
        <v>12</v>
      </c>
      <c r="E626" s="2073">
        <v>1981</v>
      </c>
      <c r="F626" s="1741">
        <v>9.2149999999999999</v>
      </c>
      <c r="G626" s="1741">
        <v>1.047345</v>
      </c>
      <c r="H626" s="1741">
        <v>1.84</v>
      </c>
      <c r="I626" s="1741">
        <v>6.3276560000000002</v>
      </c>
      <c r="J626" s="1741">
        <v>716.05</v>
      </c>
      <c r="K626" s="2074">
        <v>6.3276560000000002</v>
      </c>
      <c r="L626" s="1741">
        <v>716.05</v>
      </c>
      <c r="M626" s="2075">
        <v>8.8368912785420015E-3</v>
      </c>
      <c r="N626" s="2076">
        <v>79.243000000000009</v>
      </c>
      <c r="O626" s="2077">
        <v>0.70026177558550395</v>
      </c>
      <c r="P626" s="2078">
        <v>530.21347671252011</v>
      </c>
      <c r="Q626" s="2079">
        <v>42.015706535130235</v>
      </c>
    </row>
    <row r="627" spans="1:17" ht="12" thickBot="1">
      <c r="A627" s="1321"/>
      <c r="B627" s="150">
        <v>10</v>
      </c>
      <c r="C627" s="2080" t="s">
        <v>243</v>
      </c>
      <c r="D627" s="2081">
        <v>14</v>
      </c>
      <c r="E627" s="2081">
        <v>1981</v>
      </c>
      <c r="F627" s="2082">
        <v>11.912000000000001</v>
      </c>
      <c r="G627" s="2082">
        <v>1.39646</v>
      </c>
      <c r="H627" s="2082">
        <v>2.08</v>
      </c>
      <c r="I627" s="2082">
        <v>8.4355399999999996</v>
      </c>
      <c r="J627" s="2082">
        <v>779.03</v>
      </c>
      <c r="K627" s="2083">
        <v>8.4355399999999996</v>
      </c>
      <c r="L627" s="2082">
        <v>779.03</v>
      </c>
      <c r="M627" s="2084">
        <v>1.0828260785849069E-2</v>
      </c>
      <c r="N627" s="2085">
        <v>79.243000000000009</v>
      </c>
      <c r="O627" s="2086">
        <v>0.85806386945303792</v>
      </c>
      <c r="P627" s="2087">
        <v>649.69564715094418</v>
      </c>
      <c r="Q627" s="2088">
        <v>51.483832167182278</v>
      </c>
    </row>
    <row r="628" spans="1:17">
      <c r="A628" s="1348" t="s">
        <v>128</v>
      </c>
      <c r="B628" s="151">
        <v>1</v>
      </c>
      <c r="C628" s="2089" t="s">
        <v>253</v>
      </c>
      <c r="D628" s="2090">
        <v>47</v>
      </c>
      <c r="E628" s="2090">
        <v>1969</v>
      </c>
      <c r="F628" s="2091">
        <v>26.446000000000002</v>
      </c>
      <c r="G628" s="2091">
        <v>3.4374400000000001</v>
      </c>
      <c r="H628" s="2091">
        <v>7.44</v>
      </c>
      <c r="I628" s="2091">
        <v>15.568557999999999</v>
      </c>
      <c r="J628" s="2091">
        <v>1893.25</v>
      </c>
      <c r="K628" s="2092">
        <v>15.568557999999999</v>
      </c>
      <c r="L628" s="2091">
        <v>1893.25</v>
      </c>
      <c r="M628" s="2093">
        <v>8.2231918658391655E-3</v>
      </c>
      <c r="N628" s="2094">
        <v>79.243000000000009</v>
      </c>
      <c r="O628" s="2095">
        <v>0.65163039302469306</v>
      </c>
      <c r="P628" s="2096">
        <v>493.39151195034992</v>
      </c>
      <c r="Q628" s="2097">
        <v>39.097823581481585</v>
      </c>
    </row>
    <row r="629" spans="1:17">
      <c r="A629" s="1349"/>
      <c r="B629" s="152">
        <v>2</v>
      </c>
      <c r="C629" s="2098" t="s">
        <v>256</v>
      </c>
      <c r="D629" s="2099">
        <v>14</v>
      </c>
      <c r="E629" s="2099">
        <v>1983</v>
      </c>
      <c r="F629" s="2100">
        <v>10.63</v>
      </c>
      <c r="G629" s="2100">
        <v>1.4233150000000001</v>
      </c>
      <c r="H629" s="2100">
        <v>2.08</v>
      </c>
      <c r="I629" s="2100">
        <v>7.1266870000000004</v>
      </c>
      <c r="J629" s="2100">
        <v>786.5</v>
      </c>
      <c r="K629" s="2101">
        <v>7.1266870000000004</v>
      </c>
      <c r="L629" s="2100">
        <v>786.5</v>
      </c>
      <c r="M629" s="2102">
        <v>9.0612676414494608E-3</v>
      </c>
      <c r="N629" s="2103">
        <v>79.243000000000009</v>
      </c>
      <c r="O629" s="2104">
        <v>0.7180420317113797</v>
      </c>
      <c r="P629" s="2105">
        <v>543.67605848696769</v>
      </c>
      <c r="Q629" s="2106">
        <v>43.082521902682785</v>
      </c>
    </row>
    <row r="630" spans="1:17">
      <c r="A630" s="1349"/>
      <c r="B630" s="152">
        <v>3</v>
      </c>
      <c r="C630" s="2098" t="s">
        <v>258</v>
      </c>
      <c r="D630" s="2099">
        <v>16</v>
      </c>
      <c r="E630" s="2099">
        <v>1988</v>
      </c>
      <c r="F630" s="2100">
        <v>12.994999999999999</v>
      </c>
      <c r="G630" s="2100">
        <v>1.0742</v>
      </c>
      <c r="H630" s="2100">
        <v>2.56</v>
      </c>
      <c r="I630" s="2100">
        <v>9.3608010000000004</v>
      </c>
      <c r="J630" s="2100">
        <v>937.26</v>
      </c>
      <c r="K630" s="2101">
        <v>9.3608010000000004</v>
      </c>
      <c r="L630" s="2100">
        <v>937.26</v>
      </c>
      <c r="M630" s="2102">
        <v>9.987411177261379E-3</v>
      </c>
      <c r="N630" s="2103">
        <v>79.243000000000009</v>
      </c>
      <c r="O630" s="2104">
        <v>0.79143242391972357</v>
      </c>
      <c r="P630" s="2105">
        <v>599.24467063568272</v>
      </c>
      <c r="Q630" s="2106">
        <v>47.48594543518341</v>
      </c>
    </row>
    <row r="631" spans="1:17">
      <c r="A631" s="1349"/>
      <c r="B631" s="152">
        <v>4</v>
      </c>
      <c r="C631" s="2098" t="s">
        <v>257</v>
      </c>
      <c r="D631" s="2099">
        <v>11</v>
      </c>
      <c r="E631" s="2099">
        <v>1984</v>
      </c>
      <c r="F631" s="2100">
        <v>7.7759999999999998</v>
      </c>
      <c r="G631" s="2100">
        <v>0.48338999999999999</v>
      </c>
      <c r="H631" s="2100">
        <v>1.1399999999999999</v>
      </c>
      <c r="I631" s="2100">
        <v>6.1526110000000003</v>
      </c>
      <c r="J631" s="2100">
        <v>597.67999999999995</v>
      </c>
      <c r="K631" s="2101">
        <v>6.1526110000000003</v>
      </c>
      <c r="L631" s="2100">
        <v>597.67999999999995</v>
      </c>
      <c r="M631" s="2102">
        <v>1.0294155735510643E-2</v>
      </c>
      <c r="N631" s="2103">
        <v>79.243000000000009</v>
      </c>
      <c r="O631" s="2104">
        <v>0.81573978294907001</v>
      </c>
      <c r="P631" s="2105">
        <v>617.6493441306385</v>
      </c>
      <c r="Q631" s="2106">
        <v>48.944386976944195</v>
      </c>
    </row>
    <row r="632" spans="1:17">
      <c r="A632" s="1349"/>
      <c r="B632" s="152">
        <v>5</v>
      </c>
      <c r="C632" s="2098" t="s">
        <v>254</v>
      </c>
      <c r="D632" s="2099">
        <v>17</v>
      </c>
      <c r="E632" s="2099">
        <v>1980</v>
      </c>
      <c r="F632" s="2100">
        <v>11.093</v>
      </c>
      <c r="G632" s="2100">
        <v>0.96677999999999997</v>
      </c>
      <c r="H632" s="2100">
        <v>2.08</v>
      </c>
      <c r="I632" s="2100">
        <v>8.0462199999999999</v>
      </c>
      <c r="J632" s="2100">
        <v>757.14</v>
      </c>
      <c r="K632" s="2101">
        <v>8.0462199999999999</v>
      </c>
      <c r="L632" s="2100">
        <v>757.14</v>
      </c>
      <c r="M632" s="2102">
        <v>1.0627123121219325E-2</v>
      </c>
      <c r="N632" s="2103">
        <v>79.243000000000009</v>
      </c>
      <c r="O632" s="2104">
        <v>0.84212511749478303</v>
      </c>
      <c r="P632" s="2105">
        <v>637.62738727315946</v>
      </c>
      <c r="Q632" s="2106">
        <v>50.527507049686982</v>
      </c>
    </row>
    <row r="633" spans="1:17">
      <c r="A633" s="1349"/>
      <c r="B633" s="152">
        <v>6</v>
      </c>
      <c r="C633" s="2098" t="s">
        <v>255</v>
      </c>
      <c r="D633" s="2099">
        <v>14</v>
      </c>
      <c r="E633" s="2099">
        <v>1984</v>
      </c>
      <c r="F633" s="2100">
        <v>11.395</v>
      </c>
      <c r="G633" s="2100">
        <v>1.2503690000000001</v>
      </c>
      <c r="H633" s="2100">
        <v>2.0680000000000001</v>
      </c>
      <c r="I633" s="2100">
        <v>8.0766299999999998</v>
      </c>
      <c r="J633" s="2100">
        <v>744.57</v>
      </c>
      <c r="K633" s="2101">
        <v>8.0766299999999998</v>
      </c>
      <c r="L633" s="2100">
        <v>744.57</v>
      </c>
      <c r="M633" s="2102">
        <v>1.0847374994963535E-2</v>
      </c>
      <c r="N633" s="2103">
        <v>79.243000000000009</v>
      </c>
      <c r="O633" s="2104">
        <v>0.85957853672589546</v>
      </c>
      <c r="P633" s="2105">
        <v>650.84249969781217</v>
      </c>
      <c r="Q633" s="2106">
        <v>51.574712203553737</v>
      </c>
    </row>
    <row r="634" spans="1:17">
      <c r="A634" s="1349"/>
      <c r="B634" s="152">
        <v>7</v>
      </c>
      <c r="C634" s="553"/>
      <c r="D634" s="554"/>
      <c r="E634" s="554"/>
      <c r="F634" s="555"/>
      <c r="G634" s="555"/>
      <c r="H634" s="555"/>
      <c r="I634" s="555"/>
      <c r="J634" s="555"/>
      <c r="K634" s="556"/>
      <c r="L634" s="555"/>
      <c r="M634" s="557"/>
      <c r="N634" s="558"/>
      <c r="O634" s="559"/>
      <c r="P634" s="560"/>
      <c r="Q634" s="561"/>
    </row>
    <row r="635" spans="1:17">
      <c r="A635" s="1349"/>
      <c r="B635" s="152">
        <v>8</v>
      </c>
      <c r="C635" s="553"/>
      <c r="D635" s="554"/>
      <c r="E635" s="554"/>
      <c r="F635" s="555"/>
      <c r="G635" s="555"/>
      <c r="H635" s="555"/>
      <c r="I635" s="555"/>
      <c r="J635" s="555"/>
      <c r="K635" s="556"/>
      <c r="L635" s="555"/>
      <c r="M635" s="557"/>
      <c r="N635" s="558"/>
      <c r="O635" s="559"/>
      <c r="P635" s="560"/>
      <c r="Q635" s="561"/>
    </row>
    <row r="636" spans="1:17">
      <c r="A636" s="1349"/>
      <c r="B636" s="152">
        <v>9</v>
      </c>
      <c r="C636" s="553"/>
      <c r="D636" s="554"/>
      <c r="E636" s="554"/>
      <c r="F636" s="555"/>
      <c r="G636" s="555"/>
      <c r="H636" s="555"/>
      <c r="I636" s="555"/>
      <c r="J636" s="555"/>
      <c r="K636" s="556"/>
      <c r="L636" s="555"/>
      <c r="M636" s="557"/>
      <c r="N636" s="558"/>
      <c r="O636" s="559"/>
      <c r="P636" s="560"/>
      <c r="Q636" s="561"/>
    </row>
    <row r="637" spans="1:17" ht="12" thickBot="1">
      <c r="A637" s="1350"/>
      <c r="B637" s="153">
        <v>10</v>
      </c>
      <c r="C637" s="562"/>
      <c r="D637" s="563"/>
      <c r="E637" s="563"/>
      <c r="F637" s="564"/>
      <c r="G637" s="564"/>
      <c r="H637" s="564"/>
      <c r="I637" s="564"/>
      <c r="J637" s="564"/>
      <c r="K637" s="565"/>
      <c r="L637" s="564"/>
      <c r="M637" s="557"/>
      <c r="N637" s="567"/>
      <c r="O637" s="568"/>
      <c r="P637" s="569"/>
      <c r="Q637" s="570"/>
    </row>
    <row r="638" spans="1:17">
      <c r="A638" s="1351" t="s">
        <v>139</v>
      </c>
      <c r="B638" s="17">
        <v>1</v>
      </c>
      <c r="C638" s="2117" t="s">
        <v>259</v>
      </c>
      <c r="D638" s="2118">
        <v>6</v>
      </c>
      <c r="E638" s="2118">
        <v>1977</v>
      </c>
      <c r="F638" s="2119">
        <v>6.6539999999999999</v>
      </c>
      <c r="G638" s="2119">
        <v>3.5448599999999999</v>
      </c>
      <c r="H638" s="2119">
        <v>0.05</v>
      </c>
      <c r="I638" s="2119">
        <v>3.0591390000000001</v>
      </c>
      <c r="J638" s="2119">
        <v>371.33</v>
      </c>
      <c r="K638" s="2120">
        <v>3.0591390000000001</v>
      </c>
      <c r="L638" s="2119">
        <v>371.33</v>
      </c>
      <c r="M638" s="2121">
        <v>8.238329787520534E-3</v>
      </c>
      <c r="N638" s="2122">
        <v>79.243000000000009</v>
      </c>
      <c r="O638" s="2123">
        <v>0.65282996735248977</v>
      </c>
      <c r="P638" s="2124">
        <v>494.29978725123203</v>
      </c>
      <c r="Q638" s="2125">
        <v>39.169798041149384</v>
      </c>
    </row>
    <row r="639" spans="1:17">
      <c r="A639" s="1352"/>
      <c r="B639" s="19">
        <v>2</v>
      </c>
      <c r="C639" s="1748" t="s">
        <v>261</v>
      </c>
      <c r="D639" s="1749">
        <v>9</v>
      </c>
      <c r="E639" s="1749">
        <v>1959</v>
      </c>
      <c r="F639" s="1750">
        <v>4.66</v>
      </c>
      <c r="G639" s="1750">
        <v>0.59080999999999995</v>
      </c>
      <c r="H639" s="1750">
        <v>0</v>
      </c>
      <c r="I639" s="1750">
        <v>4.0691899999999999</v>
      </c>
      <c r="J639" s="1750">
        <v>321.39999999999998</v>
      </c>
      <c r="K639" s="2126">
        <v>4.0691899999999999</v>
      </c>
      <c r="L639" s="1750">
        <v>321.39999999999998</v>
      </c>
      <c r="M639" s="2127">
        <v>1.2660827629122589E-2</v>
      </c>
      <c r="N639" s="2128">
        <v>79.243000000000009</v>
      </c>
      <c r="O639" s="2129">
        <v>1.0032819638145614</v>
      </c>
      <c r="P639" s="2130">
        <v>759.64965774735526</v>
      </c>
      <c r="Q639" s="2131">
        <v>60.19691782887368</v>
      </c>
    </row>
    <row r="640" spans="1:17">
      <c r="A640" s="1352"/>
      <c r="B640" s="19">
        <v>3</v>
      </c>
      <c r="C640" s="1748" t="s">
        <v>260</v>
      </c>
      <c r="D640" s="1749">
        <v>6</v>
      </c>
      <c r="E640" s="1749">
        <v>1961</v>
      </c>
      <c r="F640" s="1750">
        <v>1.542</v>
      </c>
      <c r="G640" s="1750">
        <v>0</v>
      </c>
      <c r="H640" s="1750">
        <v>0</v>
      </c>
      <c r="I640" s="1750">
        <v>1.542001</v>
      </c>
      <c r="J640" s="1750">
        <v>120.27</v>
      </c>
      <c r="K640" s="2126">
        <v>1.542001</v>
      </c>
      <c r="L640" s="1750">
        <v>120.27</v>
      </c>
      <c r="M640" s="2127">
        <v>1.2821160721709487E-2</v>
      </c>
      <c r="N640" s="2128">
        <v>79.243000000000009</v>
      </c>
      <c r="O640" s="2129">
        <v>1.015987239070425</v>
      </c>
      <c r="P640" s="2130">
        <v>769.26964330256919</v>
      </c>
      <c r="Q640" s="2131">
        <v>60.9592343442255</v>
      </c>
    </row>
    <row r="641" spans="1:17">
      <c r="A641" s="1352"/>
      <c r="B641" s="19">
        <v>4</v>
      </c>
      <c r="C641" s="227"/>
      <c r="D641" s="228"/>
      <c r="E641" s="228"/>
      <c r="F641" s="155"/>
      <c r="G641" s="155"/>
      <c r="H641" s="155"/>
      <c r="I641" s="155"/>
      <c r="J641" s="155"/>
      <c r="K641" s="229"/>
      <c r="L641" s="155"/>
      <c r="M641" s="230"/>
      <c r="N641" s="231"/>
      <c r="O641" s="62"/>
      <c r="P641" s="232"/>
      <c r="Q641" s="233"/>
    </row>
    <row r="642" spans="1:17">
      <c r="A642" s="1352"/>
      <c r="B642" s="19">
        <v>5</v>
      </c>
      <c r="C642" s="227"/>
      <c r="D642" s="228"/>
      <c r="E642" s="228"/>
      <c r="F642" s="155"/>
      <c r="G642" s="155"/>
      <c r="H642" s="155"/>
      <c r="I642" s="155"/>
      <c r="J642" s="155"/>
      <c r="K642" s="229"/>
      <c r="L642" s="155"/>
      <c r="M642" s="230"/>
      <c r="N642" s="231"/>
      <c r="O642" s="62"/>
      <c r="P642" s="232"/>
      <c r="Q642" s="233"/>
    </row>
    <row r="643" spans="1:17">
      <c r="A643" s="1352"/>
      <c r="B643" s="19">
        <v>6</v>
      </c>
      <c r="C643" s="227"/>
      <c r="D643" s="228"/>
      <c r="E643" s="228"/>
      <c r="F643" s="155"/>
      <c r="G643" s="155"/>
      <c r="H643" s="155"/>
      <c r="I643" s="155"/>
      <c r="J643" s="155"/>
      <c r="K643" s="229"/>
      <c r="L643" s="155"/>
      <c r="M643" s="230"/>
      <c r="N643" s="231"/>
      <c r="O643" s="62"/>
      <c r="P643" s="232"/>
      <c r="Q643" s="233"/>
    </row>
    <row r="644" spans="1:17">
      <c r="A644" s="1352"/>
      <c r="B644" s="19">
        <v>7</v>
      </c>
      <c r="C644" s="227"/>
      <c r="D644" s="228"/>
      <c r="E644" s="228"/>
      <c r="F644" s="155"/>
      <c r="G644" s="155"/>
      <c r="H644" s="155"/>
      <c r="I644" s="155"/>
      <c r="J644" s="155"/>
      <c r="K644" s="229"/>
      <c r="L644" s="155"/>
      <c r="M644" s="230"/>
      <c r="N644" s="231"/>
      <c r="O644" s="62"/>
      <c r="P644" s="232"/>
      <c r="Q644" s="233"/>
    </row>
    <row r="645" spans="1:17">
      <c r="A645" s="1352"/>
      <c r="B645" s="19">
        <v>8</v>
      </c>
      <c r="C645" s="227"/>
      <c r="D645" s="228"/>
      <c r="E645" s="228"/>
      <c r="F645" s="155"/>
      <c r="G645" s="155"/>
      <c r="H645" s="155"/>
      <c r="I645" s="155"/>
      <c r="J645" s="155"/>
      <c r="K645" s="229"/>
      <c r="L645" s="155"/>
      <c r="M645" s="230"/>
      <c r="N645" s="231"/>
      <c r="O645" s="62"/>
      <c r="P645" s="232"/>
      <c r="Q645" s="233"/>
    </row>
    <row r="646" spans="1:17">
      <c r="A646" s="1352"/>
      <c r="B646" s="19">
        <v>9</v>
      </c>
      <c r="C646" s="227"/>
      <c r="D646" s="228"/>
      <c r="E646" s="228"/>
      <c r="F646" s="155"/>
      <c r="G646" s="155"/>
      <c r="H646" s="155"/>
      <c r="I646" s="155"/>
      <c r="J646" s="155"/>
      <c r="K646" s="229"/>
      <c r="L646" s="155"/>
      <c r="M646" s="230"/>
      <c r="N646" s="231"/>
      <c r="O646" s="62"/>
      <c r="P646" s="232"/>
      <c r="Q646" s="233"/>
    </row>
    <row r="647" spans="1:17" ht="12.75" thickBot="1">
      <c r="A647" s="1353"/>
      <c r="B647" s="249">
        <v>10</v>
      </c>
      <c r="C647" s="234"/>
      <c r="D647" s="235"/>
      <c r="E647" s="235"/>
      <c r="F647" s="156"/>
      <c r="G647" s="156"/>
      <c r="H647" s="156"/>
      <c r="I647" s="156"/>
      <c r="J647" s="156"/>
      <c r="K647" s="236"/>
      <c r="L647" s="156"/>
      <c r="M647" s="237"/>
      <c r="N647" s="238"/>
      <c r="O647" s="239"/>
      <c r="P647" s="240"/>
      <c r="Q647" s="157"/>
    </row>
    <row r="648" spans="1:17">
      <c r="F648" s="86"/>
      <c r="G648" s="86"/>
      <c r="H648" s="86"/>
      <c r="I648" s="86"/>
    </row>
    <row r="649" spans="1:17">
      <c r="F649" s="86"/>
      <c r="G649" s="86"/>
      <c r="H649" s="86"/>
      <c r="I649" s="86"/>
    </row>
    <row r="650" spans="1:17" ht="15">
      <c r="A650" s="1304" t="s">
        <v>262</v>
      </c>
      <c r="B650" s="1304"/>
      <c r="C650" s="1304"/>
      <c r="D650" s="1304"/>
      <c r="E650" s="1304"/>
      <c r="F650" s="1304"/>
      <c r="G650" s="1304"/>
      <c r="H650" s="1304"/>
      <c r="I650" s="1304"/>
      <c r="J650" s="1304"/>
      <c r="K650" s="1304"/>
      <c r="L650" s="1304"/>
      <c r="M650" s="1304"/>
      <c r="N650" s="1304"/>
      <c r="O650" s="1304"/>
      <c r="P650" s="1304"/>
      <c r="Q650" s="1304"/>
    </row>
    <row r="651" spans="1:17" ht="13.5" thickBot="1">
      <c r="A651" s="822"/>
      <c r="B651" s="822"/>
      <c r="C651" s="822"/>
      <c r="D651" s="822"/>
      <c r="E651" s="1261" t="s">
        <v>356</v>
      </c>
      <c r="F651" s="1261"/>
      <c r="G651" s="1261"/>
      <c r="H651" s="1261"/>
      <c r="I651" s="822">
        <v>4.5999999999999996</v>
      </c>
      <c r="J651" s="822" t="s">
        <v>355</v>
      </c>
      <c r="K651" s="822" t="s">
        <v>357</v>
      </c>
      <c r="L651" s="823">
        <v>321</v>
      </c>
      <c r="M651" s="822"/>
      <c r="N651" s="822"/>
      <c r="O651" s="822"/>
      <c r="P651" s="822"/>
      <c r="Q651" s="822"/>
    </row>
    <row r="652" spans="1:17">
      <c r="A652" s="1305" t="s">
        <v>1</v>
      </c>
      <c r="B652" s="1283" t="s">
        <v>0</v>
      </c>
      <c r="C652" s="1266" t="s">
        <v>2</v>
      </c>
      <c r="D652" s="1266" t="s">
        <v>3</v>
      </c>
      <c r="E652" s="1266" t="s">
        <v>12</v>
      </c>
      <c r="F652" s="1286" t="s">
        <v>13</v>
      </c>
      <c r="G652" s="1287"/>
      <c r="H652" s="1287"/>
      <c r="I652" s="1288"/>
      <c r="J652" s="1266" t="s">
        <v>4</v>
      </c>
      <c r="K652" s="1266" t="s">
        <v>14</v>
      </c>
      <c r="L652" s="1266" t="s">
        <v>5</v>
      </c>
      <c r="M652" s="1266" t="s">
        <v>6</v>
      </c>
      <c r="N652" s="1266" t="s">
        <v>15</v>
      </c>
      <c r="O652" s="1309" t="s">
        <v>16</v>
      </c>
      <c r="P652" s="1266" t="s">
        <v>23</v>
      </c>
      <c r="Q652" s="1270" t="s">
        <v>24</v>
      </c>
    </row>
    <row r="653" spans="1:17" ht="33.75">
      <c r="A653" s="1306"/>
      <c r="B653" s="1284"/>
      <c r="C653" s="1285"/>
      <c r="D653" s="1267"/>
      <c r="E653" s="1267"/>
      <c r="F653" s="15" t="s">
        <v>17</v>
      </c>
      <c r="G653" s="15" t="s">
        <v>18</v>
      </c>
      <c r="H653" s="15" t="s">
        <v>19</v>
      </c>
      <c r="I653" s="15" t="s">
        <v>20</v>
      </c>
      <c r="J653" s="1267"/>
      <c r="K653" s="1267"/>
      <c r="L653" s="1267"/>
      <c r="M653" s="1267"/>
      <c r="N653" s="1267"/>
      <c r="O653" s="1310"/>
      <c r="P653" s="1267"/>
      <c r="Q653" s="1271"/>
    </row>
    <row r="654" spans="1:17">
      <c r="A654" s="1307"/>
      <c r="B654" s="1308"/>
      <c r="C654" s="1267"/>
      <c r="D654" s="96" t="s">
        <v>7</v>
      </c>
      <c r="E654" s="96" t="s">
        <v>8</v>
      </c>
      <c r="F654" s="96" t="s">
        <v>9</v>
      </c>
      <c r="G654" s="96" t="s">
        <v>9</v>
      </c>
      <c r="H654" s="96" t="s">
        <v>9</v>
      </c>
      <c r="I654" s="96" t="s">
        <v>9</v>
      </c>
      <c r="J654" s="96" t="s">
        <v>21</v>
      </c>
      <c r="K654" s="96" t="s">
        <v>9</v>
      </c>
      <c r="L654" s="96" t="s">
        <v>21</v>
      </c>
      <c r="M654" s="96" t="s">
        <v>70</v>
      </c>
      <c r="N654" s="96" t="s">
        <v>408</v>
      </c>
      <c r="O654" s="96" t="s">
        <v>409</v>
      </c>
      <c r="P654" s="97" t="s">
        <v>25</v>
      </c>
      <c r="Q654" s="98" t="s">
        <v>410</v>
      </c>
    </row>
    <row r="655" spans="1:17" ht="12" thickBot="1">
      <c r="A655" s="99">
        <v>1</v>
      </c>
      <c r="B655" s="100">
        <v>2</v>
      </c>
      <c r="C655" s="101">
        <v>3</v>
      </c>
      <c r="D655" s="102">
        <v>4</v>
      </c>
      <c r="E655" s="102">
        <v>5</v>
      </c>
      <c r="F655" s="102">
        <v>6</v>
      </c>
      <c r="G655" s="102">
        <v>7</v>
      </c>
      <c r="H655" s="102">
        <v>8</v>
      </c>
      <c r="I655" s="102">
        <v>9</v>
      </c>
      <c r="J655" s="102">
        <v>10</v>
      </c>
      <c r="K655" s="102">
        <v>11</v>
      </c>
      <c r="L655" s="101">
        <v>12</v>
      </c>
      <c r="M655" s="102">
        <v>13</v>
      </c>
      <c r="N655" s="102">
        <v>14</v>
      </c>
      <c r="O655" s="103">
        <v>15</v>
      </c>
      <c r="P655" s="101">
        <v>16</v>
      </c>
      <c r="Q655" s="104">
        <v>17</v>
      </c>
    </row>
    <row r="656" spans="1:17">
      <c r="A656" s="1311" t="s">
        <v>92</v>
      </c>
      <c r="B656" s="248">
        <v>1</v>
      </c>
      <c r="C656" s="2160" t="s">
        <v>915</v>
      </c>
      <c r="D656" s="2161">
        <v>32</v>
      </c>
      <c r="E656" s="2161">
        <v>1973</v>
      </c>
      <c r="F656" s="2162">
        <v>11.670999999999999</v>
      </c>
      <c r="G656" s="2162">
        <v>2.321367</v>
      </c>
      <c r="H656" s="2162">
        <v>5.13</v>
      </c>
      <c r="I656" s="2162">
        <v>4.2196309999999997</v>
      </c>
      <c r="J656" s="2162">
        <v>1758.16</v>
      </c>
      <c r="K656" s="2162">
        <v>4.2196309999999997</v>
      </c>
      <c r="L656" s="2162">
        <v>1758.16</v>
      </c>
      <c r="M656" s="2163">
        <v>2.4000267324930605E-3</v>
      </c>
      <c r="N656" s="2164">
        <v>64.637</v>
      </c>
      <c r="O656" s="2164">
        <v>0.15513052790815396</v>
      </c>
      <c r="P656" s="2164">
        <v>144.00160394958365</v>
      </c>
      <c r="Q656" s="2165">
        <v>9.307831674489238</v>
      </c>
    </row>
    <row r="657" spans="1:17">
      <c r="A657" s="1312"/>
      <c r="B657" s="106">
        <v>2</v>
      </c>
      <c r="C657" s="2166" t="s">
        <v>916</v>
      </c>
      <c r="D657" s="2167">
        <v>19</v>
      </c>
      <c r="E657" s="2167">
        <v>1978</v>
      </c>
      <c r="F657" s="2168">
        <v>7.415</v>
      </c>
      <c r="G657" s="2168">
        <v>1.4698199999999999</v>
      </c>
      <c r="H657" s="2168">
        <v>3.2</v>
      </c>
      <c r="I657" s="2168">
        <v>2.7451790000000003</v>
      </c>
      <c r="J657" s="2168">
        <v>1059.1500000000001</v>
      </c>
      <c r="K657" s="2168">
        <v>2.7451790000000003</v>
      </c>
      <c r="L657" s="2168">
        <v>1059.1500000000001</v>
      </c>
      <c r="M657" s="2169">
        <v>2.591869895671057E-3</v>
      </c>
      <c r="N657" s="2170">
        <v>64.637</v>
      </c>
      <c r="O657" s="2170">
        <v>0.1675306944464901</v>
      </c>
      <c r="P657" s="2170">
        <v>155.51219374026343</v>
      </c>
      <c r="Q657" s="2171">
        <v>10.051841666789407</v>
      </c>
    </row>
    <row r="658" spans="1:17">
      <c r="A658" s="1312"/>
      <c r="B658" s="106">
        <v>3</v>
      </c>
      <c r="C658" s="2166" t="s">
        <v>917</v>
      </c>
      <c r="D658" s="2167">
        <v>20</v>
      </c>
      <c r="E658" s="2167">
        <v>1978</v>
      </c>
      <c r="F658" s="2168">
        <v>7.1589999999999998</v>
      </c>
      <c r="G658" s="2168">
        <v>1.2300180000000001</v>
      </c>
      <c r="H658" s="2168">
        <v>3.2</v>
      </c>
      <c r="I658" s="2168">
        <v>2.7289840000000001</v>
      </c>
      <c r="J658" s="2168">
        <v>1050.01</v>
      </c>
      <c r="K658" s="2168">
        <v>2.7289840000000001</v>
      </c>
      <c r="L658" s="2168">
        <v>1050.01</v>
      </c>
      <c r="M658" s="2169">
        <v>2.5990076284987764E-3</v>
      </c>
      <c r="N658" s="2170">
        <v>64.637</v>
      </c>
      <c r="O658" s="2170">
        <v>0.16799205608327542</v>
      </c>
      <c r="P658" s="2170">
        <v>155.94045770992659</v>
      </c>
      <c r="Q658" s="2171">
        <v>10.079523364996525</v>
      </c>
    </row>
    <row r="659" spans="1:17">
      <c r="A659" s="1312"/>
      <c r="B659" s="106">
        <v>4</v>
      </c>
      <c r="C659" s="2166" t="s">
        <v>918</v>
      </c>
      <c r="D659" s="2167">
        <v>50</v>
      </c>
      <c r="E659" s="2167">
        <v>1973</v>
      </c>
      <c r="F659" s="2168">
        <v>19.137</v>
      </c>
      <c r="G659" s="2168">
        <v>4.0102830000000003</v>
      </c>
      <c r="H659" s="2168">
        <v>8.01</v>
      </c>
      <c r="I659" s="2168">
        <v>7.1167149999999992</v>
      </c>
      <c r="J659" s="2168">
        <v>2622.52</v>
      </c>
      <c r="K659" s="2168">
        <v>7.1167149999999992</v>
      </c>
      <c r="L659" s="2168">
        <v>2622.52</v>
      </c>
      <c r="M659" s="2169">
        <v>2.713693317877461E-3</v>
      </c>
      <c r="N659" s="2170">
        <v>64.637</v>
      </c>
      <c r="O659" s="2170">
        <v>0.17540499498764545</v>
      </c>
      <c r="P659" s="2170">
        <v>162.82159907264764</v>
      </c>
      <c r="Q659" s="2171">
        <v>10.524299699258725</v>
      </c>
    </row>
    <row r="660" spans="1:17">
      <c r="A660" s="1312"/>
      <c r="B660" s="106">
        <v>5</v>
      </c>
      <c r="C660" s="2166" t="s">
        <v>919</v>
      </c>
      <c r="D660" s="2167">
        <v>29</v>
      </c>
      <c r="E660" s="2167">
        <v>1987</v>
      </c>
      <c r="F660" s="2168">
        <v>11.826000000000001</v>
      </c>
      <c r="G660" s="2168">
        <v>2.3518140000000001</v>
      </c>
      <c r="H660" s="2168">
        <v>4.8</v>
      </c>
      <c r="I660" s="2168">
        <v>4.6741869999999999</v>
      </c>
      <c r="J660" s="2168">
        <v>1510.61</v>
      </c>
      <c r="K660" s="2168">
        <v>4.6741869999999999</v>
      </c>
      <c r="L660" s="2168">
        <v>1454.7299999999998</v>
      </c>
      <c r="M660" s="2169">
        <v>3.2130959009575664E-3</v>
      </c>
      <c r="N660" s="2170">
        <v>64.637</v>
      </c>
      <c r="O660" s="2170">
        <v>0.20768487975019423</v>
      </c>
      <c r="P660" s="2170">
        <v>192.785754057454</v>
      </c>
      <c r="Q660" s="2171">
        <v>12.461092785011655</v>
      </c>
    </row>
    <row r="661" spans="1:17">
      <c r="A661" s="1312"/>
      <c r="B661" s="106">
        <v>6</v>
      </c>
      <c r="C661" s="2166" t="s">
        <v>920</v>
      </c>
      <c r="D661" s="2167">
        <v>40</v>
      </c>
      <c r="E661" s="2167">
        <v>1984</v>
      </c>
      <c r="F661" s="2168">
        <v>17.065999999999999</v>
      </c>
      <c r="G661" s="2168">
        <v>3.300414</v>
      </c>
      <c r="H661" s="2168">
        <v>6.4</v>
      </c>
      <c r="I661" s="2168">
        <v>7.3655889999999999</v>
      </c>
      <c r="J661" s="2168">
        <v>2262.7800000000002</v>
      </c>
      <c r="K661" s="2168">
        <v>7.3655889999999999</v>
      </c>
      <c r="L661" s="2168">
        <v>2262.7800000000002</v>
      </c>
      <c r="M661" s="2169">
        <v>3.2551061084153117E-3</v>
      </c>
      <c r="N661" s="2170">
        <v>64.637</v>
      </c>
      <c r="O661" s="2170">
        <v>0.21040029352964051</v>
      </c>
      <c r="P661" s="2170">
        <v>195.30636650491869</v>
      </c>
      <c r="Q661" s="2171">
        <v>12.624017611778429</v>
      </c>
    </row>
    <row r="662" spans="1:17">
      <c r="A662" s="1312"/>
      <c r="B662" s="106">
        <v>7</v>
      </c>
      <c r="C662" s="2166" t="s">
        <v>921</v>
      </c>
      <c r="D662" s="2167">
        <v>21</v>
      </c>
      <c r="E662" s="2167">
        <v>1988</v>
      </c>
      <c r="F662" s="2168">
        <v>8.9469999999999992</v>
      </c>
      <c r="G662" s="2168">
        <v>1.260159</v>
      </c>
      <c r="H662" s="2168">
        <v>3.2</v>
      </c>
      <c r="I662" s="2168">
        <v>4.4868450000000006</v>
      </c>
      <c r="J662" s="2168">
        <v>1072.1099999999999</v>
      </c>
      <c r="K662" s="2168">
        <v>4.4868450000000006</v>
      </c>
      <c r="L662" s="2168">
        <v>1072.1099999999999</v>
      </c>
      <c r="M662" s="2169">
        <v>4.1850603016481526E-3</v>
      </c>
      <c r="N662" s="2170">
        <v>64.637</v>
      </c>
      <c r="O662" s="2170">
        <v>0.27050974271763162</v>
      </c>
      <c r="P662" s="2170">
        <v>251.10361809888914</v>
      </c>
      <c r="Q662" s="2171">
        <v>16.230584563057896</v>
      </c>
    </row>
    <row r="663" spans="1:17">
      <c r="A663" s="1312"/>
      <c r="B663" s="106">
        <v>8</v>
      </c>
      <c r="C663" s="2166" t="s">
        <v>922</v>
      </c>
      <c r="D663" s="2167">
        <v>13</v>
      </c>
      <c r="E663" s="2167">
        <v>1962</v>
      </c>
      <c r="F663" s="2168">
        <v>6.2160000000000002</v>
      </c>
      <c r="G663" s="2168">
        <v>0.97960800000000003</v>
      </c>
      <c r="H663" s="2168">
        <v>2.56</v>
      </c>
      <c r="I663" s="2168">
        <v>2.6763919999999999</v>
      </c>
      <c r="J663" s="2168">
        <v>583.82000000000005</v>
      </c>
      <c r="K663" s="2168">
        <v>2.6763919999999999</v>
      </c>
      <c r="L663" s="2168">
        <v>583.82000000000005</v>
      </c>
      <c r="M663" s="2169">
        <v>4.5842759754718913E-3</v>
      </c>
      <c r="N663" s="2170">
        <v>64.637</v>
      </c>
      <c r="O663" s="2170">
        <v>0.29631384622657664</v>
      </c>
      <c r="P663" s="2170">
        <v>275.05655852831347</v>
      </c>
      <c r="Q663" s="2171">
        <v>17.778830773594596</v>
      </c>
    </row>
    <row r="664" spans="1:17">
      <c r="A664" s="1312"/>
      <c r="B664" s="106">
        <v>9</v>
      </c>
      <c r="C664" s="2166" t="s">
        <v>923</v>
      </c>
      <c r="D664" s="2167">
        <v>10</v>
      </c>
      <c r="E664" s="2167">
        <v>1984</v>
      </c>
      <c r="F664" s="2168">
        <v>10.324999999999999</v>
      </c>
      <c r="G664" s="2168">
        <v>1.345227</v>
      </c>
      <c r="H664" s="2168">
        <v>4.32</v>
      </c>
      <c r="I664" s="2168">
        <v>4.6597740000000005</v>
      </c>
      <c r="J664" s="2168">
        <v>609.70000000000005</v>
      </c>
      <c r="K664" s="2168">
        <v>4.6597740000000005</v>
      </c>
      <c r="L664" s="2168">
        <v>609.70000000000005</v>
      </c>
      <c r="M664" s="2169">
        <v>7.6427324913892081E-3</v>
      </c>
      <c r="N664" s="2170">
        <v>64.637</v>
      </c>
      <c r="O664" s="2170">
        <v>0.49400330004592424</v>
      </c>
      <c r="P664" s="2170">
        <v>458.56394948335247</v>
      </c>
      <c r="Q664" s="2171">
        <v>29.640198002755454</v>
      </c>
    </row>
    <row r="665" spans="1:17" ht="12" thickBot="1">
      <c r="A665" s="1312"/>
      <c r="B665" s="106">
        <v>10</v>
      </c>
      <c r="C665" s="1122"/>
      <c r="D665" s="1123"/>
      <c r="E665" s="1123"/>
      <c r="F665" s="1123"/>
      <c r="G665" s="1123"/>
      <c r="H665" s="1123"/>
      <c r="I665" s="1123"/>
      <c r="J665" s="1123"/>
      <c r="K665" s="1123"/>
      <c r="L665" s="1123"/>
      <c r="M665" s="1123"/>
      <c r="N665" s="1123"/>
      <c r="O665" s="1123"/>
      <c r="P665" s="1123"/>
      <c r="Q665" s="1124"/>
    </row>
    <row r="666" spans="1:17">
      <c r="A666" s="1314" t="s">
        <v>98</v>
      </c>
      <c r="B666" s="11">
        <v>1</v>
      </c>
      <c r="C666" s="2172" t="s">
        <v>924</v>
      </c>
      <c r="D666" s="2173">
        <v>12</v>
      </c>
      <c r="E666" s="2173">
        <v>1963</v>
      </c>
      <c r="F666" s="2174">
        <v>5.4450000000000003</v>
      </c>
      <c r="G666" s="2174">
        <v>0.92238600000000004</v>
      </c>
      <c r="H666" s="2174">
        <v>1.92</v>
      </c>
      <c r="I666" s="2174">
        <v>2.602614</v>
      </c>
      <c r="J666" s="2174">
        <v>528.35</v>
      </c>
      <c r="K666" s="2174">
        <v>2.602614</v>
      </c>
      <c r="L666" s="2174">
        <v>528.35</v>
      </c>
      <c r="M666" s="2175">
        <v>4.9259278887101351E-3</v>
      </c>
      <c r="N666" s="2176">
        <v>64.637</v>
      </c>
      <c r="O666" s="2176">
        <v>0.31839720094255702</v>
      </c>
      <c r="P666" s="2176">
        <v>295.55567332260813</v>
      </c>
      <c r="Q666" s="2177">
        <v>19.103832056553422</v>
      </c>
    </row>
    <row r="667" spans="1:17">
      <c r="A667" s="1315"/>
      <c r="B667" s="12">
        <v>2</v>
      </c>
      <c r="C667" s="2178" t="s">
        <v>925</v>
      </c>
      <c r="D667" s="2179">
        <v>10</v>
      </c>
      <c r="E667" s="2179">
        <v>1959</v>
      </c>
      <c r="F667" s="2180">
        <v>5.62</v>
      </c>
      <c r="G667" s="2180">
        <v>0.95910600000000001</v>
      </c>
      <c r="H667" s="2180">
        <v>1.92</v>
      </c>
      <c r="I667" s="2180">
        <v>2.7408939999999999</v>
      </c>
      <c r="J667" s="2180">
        <v>543.35</v>
      </c>
      <c r="K667" s="2180">
        <v>2.7408939999999999</v>
      </c>
      <c r="L667" s="2180">
        <v>446.8</v>
      </c>
      <c r="M667" s="2181">
        <v>6.1344986571172785E-3</v>
      </c>
      <c r="N667" s="2182">
        <v>64.637</v>
      </c>
      <c r="O667" s="2182">
        <v>0.39651558970008954</v>
      </c>
      <c r="P667" s="2182">
        <v>368.06991942703672</v>
      </c>
      <c r="Q667" s="2183">
        <v>23.790935382005372</v>
      </c>
    </row>
    <row r="668" spans="1:17">
      <c r="A668" s="1315"/>
      <c r="B668" s="12">
        <v>3</v>
      </c>
      <c r="C668" s="2178" t="s">
        <v>926</v>
      </c>
      <c r="D668" s="2179">
        <v>9</v>
      </c>
      <c r="E668" s="2179">
        <v>1960</v>
      </c>
      <c r="F668" s="2180">
        <v>5.3650000000000002</v>
      </c>
      <c r="G668" s="2180">
        <v>0.72547499999999998</v>
      </c>
      <c r="H668" s="2180">
        <v>1.84</v>
      </c>
      <c r="I668" s="2180">
        <v>2.799525</v>
      </c>
      <c r="J668" s="2180">
        <v>536.88</v>
      </c>
      <c r="K668" s="2180">
        <v>2.799525</v>
      </c>
      <c r="L668" s="2180">
        <v>400.83</v>
      </c>
      <c r="M668" s="2181">
        <v>6.9843200359254549E-3</v>
      </c>
      <c r="N668" s="2182">
        <v>64.637</v>
      </c>
      <c r="O668" s="2182">
        <v>0.45144549416211366</v>
      </c>
      <c r="P668" s="2182">
        <v>419.05920215552726</v>
      </c>
      <c r="Q668" s="2183">
        <v>27.086729649726813</v>
      </c>
    </row>
    <row r="669" spans="1:17">
      <c r="A669" s="1315"/>
      <c r="B669" s="12">
        <v>4</v>
      </c>
      <c r="C669" s="1125"/>
      <c r="D669" s="1113"/>
      <c r="E669" s="1113"/>
      <c r="F669" s="1113"/>
      <c r="G669" s="1113"/>
      <c r="H669" s="1113"/>
      <c r="I669" s="1113"/>
      <c r="J669" s="1113"/>
      <c r="K669" s="1113"/>
      <c r="L669" s="1113"/>
      <c r="M669" s="1113"/>
      <c r="N669" s="1113"/>
      <c r="O669" s="1113"/>
      <c r="P669" s="1113"/>
      <c r="Q669" s="1114"/>
    </row>
    <row r="670" spans="1:17">
      <c r="A670" s="1315"/>
      <c r="B670" s="12">
        <v>5</v>
      </c>
      <c r="C670" s="1125"/>
      <c r="D670" s="1113"/>
      <c r="E670" s="1113"/>
      <c r="F670" s="1113"/>
      <c r="G670" s="1113"/>
      <c r="H670" s="1113"/>
      <c r="I670" s="1113"/>
      <c r="J670" s="1113"/>
      <c r="K670" s="1113"/>
      <c r="L670" s="1113"/>
      <c r="M670" s="1113"/>
      <c r="N670" s="1113"/>
      <c r="O670" s="1113"/>
      <c r="P670" s="1113"/>
      <c r="Q670" s="1114"/>
    </row>
    <row r="671" spans="1:17">
      <c r="A671" s="1315"/>
      <c r="B671" s="12">
        <v>6</v>
      </c>
      <c r="C671" s="1125"/>
      <c r="D671" s="1113"/>
      <c r="E671" s="1113"/>
      <c r="F671" s="1113"/>
      <c r="G671" s="1113"/>
      <c r="H671" s="1113"/>
      <c r="I671" s="1113"/>
      <c r="J671" s="1113"/>
      <c r="K671" s="1113"/>
      <c r="L671" s="1113"/>
      <c r="M671" s="1113"/>
      <c r="N671" s="1113"/>
      <c r="O671" s="1113"/>
      <c r="P671" s="1113"/>
      <c r="Q671" s="1114"/>
    </row>
    <row r="672" spans="1:17">
      <c r="A672" s="1315"/>
      <c r="B672" s="12">
        <v>7</v>
      </c>
      <c r="C672" s="1125"/>
      <c r="D672" s="1113"/>
      <c r="E672" s="1113"/>
      <c r="F672" s="1113"/>
      <c r="G672" s="1113"/>
      <c r="H672" s="1113"/>
      <c r="I672" s="1113"/>
      <c r="J672" s="1113"/>
      <c r="K672" s="1113"/>
      <c r="L672" s="1113"/>
      <c r="M672" s="1113"/>
      <c r="N672" s="1113"/>
      <c r="O672" s="1113"/>
      <c r="P672" s="1113"/>
      <c r="Q672" s="1114"/>
    </row>
    <row r="673" spans="1:17">
      <c r="A673" s="1315"/>
      <c r="B673" s="12">
        <v>8</v>
      </c>
      <c r="C673" s="1125"/>
      <c r="D673" s="1113"/>
      <c r="E673" s="1113"/>
      <c r="F673" s="1113"/>
      <c r="G673" s="1113"/>
      <c r="H673" s="1113"/>
      <c r="I673" s="1113"/>
      <c r="J673" s="1113"/>
      <c r="K673" s="1113"/>
      <c r="L673" s="1113"/>
      <c r="M673" s="1113"/>
      <c r="N673" s="1113"/>
      <c r="O673" s="1113"/>
      <c r="P673" s="1113"/>
      <c r="Q673" s="1114"/>
    </row>
    <row r="674" spans="1:17">
      <c r="A674" s="1315"/>
      <c r="B674" s="12">
        <v>9</v>
      </c>
      <c r="C674" s="1125"/>
      <c r="D674" s="1113"/>
      <c r="E674" s="1113"/>
      <c r="F674" s="1113"/>
      <c r="G674" s="1113"/>
      <c r="H674" s="1113"/>
      <c r="I674" s="1113"/>
      <c r="J674" s="1113"/>
      <c r="K674" s="1113"/>
      <c r="L674" s="1113"/>
      <c r="M674" s="1113"/>
      <c r="N674" s="1113"/>
      <c r="O674" s="1113"/>
      <c r="P674" s="1113"/>
      <c r="Q674" s="1114"/>
    </row>
    <row r="675" spans="1:17" ht="12" thickBot="1">
      <c r="A675" s="1316"/>
      <c r="B675" s="42">
        <v>10</v>
      </c>
      <c r="C675" s="1125"/>
      <c r="D675" s="1113"/>
      <c r="E675" s="1113"/>
      <c r="F675" s="1113"/>
      <c r="G675" s="1113"/>
      <c r="H675" s="1113"/>
      <c r="I675" s="1113"/>
      <c r="J675" s="1113"/>
      <c r="K675" s="1113"/>
      <c r="L675" s="1113"/>
      <c r="M675" s="1113"/>
      <c r="N675" s="1113"/>
      <c r="O675" s="1113"/>
      <c r="P675" s="1113"/>
      <c r="Q675" s="1114"/>
    </row>
    <row r="676" spans="1:17">
      <c r="A676" s="1317" t="s">
        <v>107</v>
      </c>
      <c r="B676" s="122">
        <v>1</v>
      </c>
      <c r="C676" s="1126"/>
      <c r="D676" s="1127"/>
      <c r="E676" s="1127"/>
      <c r="F676" s="1127"/>
      <c r="G676" s="1127"/>
      <c r="H676" s="1127"/>
      <c r="I676" s="1127"/>
      <c r="J676" s="1127"/>
      <c r="K676" s="1127"/>
      <c r="L676" s="1127"/>
      <c r="M676" s="1127"/>
      <c r="N676" s="1127"/>
      <c r="O676" s="1127"/>
      <c r="P676" s="1127"/>
      <c r="Q676" s="1128"/>
    </row>
    <row r="677" spans="1:17">
      <c r="A677" s="1318"/>
      <c r="B677" s="131">
        <v>2</v>
      </c>
      <c r="C677" s="1129"/>
      <c r="D677" s="1130"/>
      <c r="E677" s="1130"/>
      <c r="F677" s="1130"/>
      <c r="G677" s="1130"/>
      <c r="H677" s="1130"/>
      <c r="I677" s="1130"/>
      <c r="J677" s="1130"/>
      <c r="K677" s="1130"/>
      <c r="L677" s="1130"/>
      <c r="M677" s="1130"/>
      <c r="N677" s="1130"/>
      <c r="O677" s="1130"/>
      <c r="P677" s="1130"/>
      <c r="Q677" s="1131"/>
    </row>
    <row r="678" spans="1:17">
      <c r="A678" s="1318"/>
      <c r="B678" s="131">
        <v>3</v>
      </c>
      <c r="C678" s="1129"/>
      <c r="D678" s="1130"/>
      <c r="E678" s="1130"/>
      <c r="F678" s="1130"/>
      <c r="G678" s="1130"/>
      <c r="H678" s="1130"/>
      <c r="I678" s="1130"/>
      <c r="J678" s="1130"/>
      <c r="K678" s="1130"/>
      <c r="L678" s="1130"/>
      <c r="M678" s="1130"/>
      <c r="N678" s="1130"/>
      <c r="O678" s="1130"/>
      <c r="P678" s="1130"/>
      <c r="Q678" s="1131"/>
    </row>
    <row r="679" spans="1:17">
      <c r="A679" s="1318"/>
      <c r="B679" s="131">
        <v>4</v>
      </c>
      <c r="C679" s="1129"/>
      <c r="D679" s="1130"/>
      <c r="E679" s="1130"/>
      <c r="F679" s="1130"/>
      <c r="G679" s="1130"/>
      <c r="H679" s="1130"/>
      <c r="I679" s="1130"/>
      <c r="J679" s="1130"/>
      <c r="K679" s="1130"/>
      <c r="L679" s="1130"/>
      <c r="M679" s="1130"/>
      <c r="N679" s="1130"/>
      <c r="O679" s="1130"/>
      <c r="P679" s="1130"/>
      <c r="Q679" s="1131"/>
    </row>
    <row r="680" spans="1:17">
      <c r="A680" s="1318"/>
      <c r="B680" s="131">
        <v>5</v>
      </c>
      <c r="C680" s="1129"/>
      <c r="D680" s="1130"/>
      <c r="E680" s="1130"/>
      <c r="F680" s="1130"/>
      <c r="G680" s="1130"/>
      <c r="H680" s="1130"/>
      <c r="I680" s="1130"/>
      <c r="J680" s="1130"/>
      <c r="K680" s="1130"/>
      <c r="L680" s="1130"/>
      <c r="M680" s="1130"/>
      <c r="N680" s="1130"/>
      <c r="O680" s="1130"/>
      <c r="P680" s="1130"/>
      <c r="Q680" s="1131"/>
    </row>
    <row r="681" spans="1:17">
      <c r="A681" s="1318"/>
      <c r="B681" s="131">
        <v>6</v>
      </c>
      <c r="C681" s="1129"/>
      <c r="D681" s="1130"/>
      <c r="E681" s="1130"/>
      <c r="F681" s="1130"/>
      <c r="G681" s="1130"/>
      <c r="H681" s="1130"/>
      <c r="I681" s="1130"/>
      <c r="J681" s="1130"/>
      <c r="K681" s="1130"/>
      <c r="L681" s="1130"/>
      <c r="M681" s="1130"/>
      <c r="N681" s="1130"/>
      <c r="O681" s="1130"/>
      <c r="P681" s="1130"/>
      <c r="Q681" s="1131"/>
    </row>
    <row r="682" spans="1:17">
      <c r="A682" s="1318"/>
      <c r="B682" s="131">
        <v>7</v>
      </c>
      <c r="C682" s="1129"/>
      <c r="D682" s="1130"/>
      <c r="E682" s="1130"/>
      <c r="F682" s="1130"/>
      <c r="G682" s="1130"/>
      <c r="H682" s="1130"/>
      <c r="I682" s="1130"/>
      <c r="J682" s="1130"/>
      <c r="K682" s="1130"/>
      <c r="L682" s="1130"/>
      <c r="M682" s="1130"/>
      <c r="N682" s="1130"/>
      <c r="O682" s="1130"/>
      <c r="P682" s="1130"/>
      <c r="Q682" s="1131"/>
    </row>
    <row r="683" spans="1:17">
      <c r="A683" s="1318"/>
      <c r="B683" s="131">
        <v>8</v>
      </c>
      <c r="C683" s="1129"/>
      <c r="D683" s="1130"/>
      <c r="E683" s="1130"/>
      <c r="F683" s="1130"/>
      <c r="G683" s="1130"/>
      <c r="H683" s="1130"/>
      <c r="I683" s="1130"/>
      <c r="J683" s="1130"/>
      <c r="K683" s="1130"/>
      <c r="L683" s="1130"/>
      <c r="M683" s="1130"/>
      <c r="N683" s="1130"/>
      <c r="O683" s="1130"/>
      <c r="P683" s="1130"/>
      <c r="Q683" s="1131"/>
    </row>
    <row r="684" spans="1:17">
      <c r="A684" s="1318"/>
      <c r="B684" s="131">
        <v>9</v>
      </c>
      <c r="C684" s="1129"/>
      <c r="D684" s="1130"/>
      <c r="E684" s="1130"/>
      <c r="F684" s="1130"/>
      <c r="G684" s="1130"/>
      <c r="H684" s="1130"/>
      <c r="I684" s="1130"/>
      <c r="J684" s="1130"/>
      <c r="K684" s="1130"/>
      <c r="L684" s="1130"/>
      <c r="M684" s="1130"/>
      <c r="N684" s="1130"/>
      <c r="O684" s="1130"/>
      <c r="P684" s="1130"/>
      <c r="Q684" s="1131"/>
    </row>
    <row r="685" spans="1:17" ht="12" thickBot="1">
      <c r="A685" s="1319"/>
      <c r="B685" s="140">
        <v>10</v>
      </c>
      <c r="C685" s="1132"/>
      <c r="D685" s="1133"/>
      <c r="E685" s="1133"/>
      <c r="F685" s="1133"/>
      <c r="G685" s="1133"/>
      <c r="H685" s="1133"/>
      <c r="I685" s="1133"/>
      <c r="J685" s="1133"/>
      <c r="K685" s="1133"/>
      <c r="L685" s="1133"/>
      <c r="M685" s="1133"/>
      <c r="N685" s="1133"/>
      <c r="O685" s="1133"/>
      <c r="P685" s="1133"/>
      <c r="Q685" s="1134"/>
    </row>
    <row r="686" spans="1:17">
      <c r="A686" s="1355" t="s">
        <v>118</v>
      </c>
      <c r="B686" s="598">
        <v>1</v>
      </c>
      <c r="C686" s="2136" t="s">
        <v>401</v>
      </c>
      <c r="D686" s="2137">
        <v>31</v>
      </c>
      <c r="E686" s="2137">
        <v>1991</v>
      </c>
      <c r="F686" s="2138">
        <v>12.355</v>
      </c>
      <c r="G686" s="2138">
        <v>2.2468560000000002</v>
      </c>
      <c r="H686" s="2138">
        <v>4.8</v>
      </c>
      <c r="I686" s="2138">
        <v>5.3081499999999995</v>
      </c>
      <c r="J686" s="2138">
        <v>1504.89</v>
      </c>
      <c r="K686" s="2138">
        <v>5.3081499999999995</v>
      </c>
      <c r="L686" s="2138">
        <v>1504.89</v>
      </c>
      <c r="M686" s="2139">
        <v>3.5272677737243248E-3</v>
      </c>
      <c r="N686" s="2140">
        <v>64.637</v>
      </c>
      <c r="O686" s="2140">
        <v>0.22799200709021919</v>
      </c>
      <c r="P686" s="2140">
        <v>211.63606642345951</v>
      </c>
      <c r="Q686" s="2141">
        <v>13.679520425413154</v>
      </c>
    </row>
    <row r="687" spans="1:17">
      <c r="A687" s="1356"/>
      <c r="B687" s="191">
        <v>2</v>
      </c>
      <c r="C687" s="2142" t="s">
        <v>303</v>
      </c>
      <c r="D687" s="2143">
        <v>21</v>
      </c>
      <c r="E687" s="2143">
        <v>1978</v>
      </c>
      <c r="F687" s="2144">
        <v>10.936</v>
      </c>
      <c r="G687" s="2144">
        <v>1.668669</v>
      </c>
      <c r="H687" s="2144">
        <v>3.2</v>
      </c>
      <c r="I687" s="2144">
        <v>6.0673309999999994</v>
      </c>
      <c r="J687" s="2144">
        <v>1064.99</v>
      </c>
      <c r="K687" s="2144">
        <v>6.0673309999999994</v>
      </c>
      <c r="L687" s="2144">
        <v>1064.99</v>
      </c>
      <c r="M687" s="2145">
        <v>5.6970779068348052E-3</v>
      </c>
      <c r="N687" s="2146">
        <v>64.637</v>
      </c>
      <c r="O687" s="2146">
        <v>0.36824202466408129</v>
      </c>
      <c r="P687" s="2146">
        <v>341.82467441008828</v>
      </c>
      <c r="Q687" s="2147">
        <v>22.094521479844875</v>
      </c>
    </row>
    <row r="688" spans="1:17">
      <c r="A688" s="1356"/>
      <c r="B688" s="191">
        <v>3</v>
      </c>
      <c r="C688" s="2142" t="s">
        <v>403</v>
      </c>
      <c r="D688" s="2143">
        <v>51</v>
      </c>
      <c r="E688" s="2143">
        <v>1984</v>
      </c>
      <c r="F688" s="2144">
        <v>14.199</v>
      </c>
      <c r="G688" s="2144">
        <v>3.1654170000000001</v>
      </c>
      <c r="H688" s="2144">
        <v>0.5</v>
      </c>
      <c r="I688" s="2144">
        <v>10.533581</v>
      </c>
      <c r="J688" s="2144">
        <v>1816.15</v>
      </c>
      <c r="K688" s="2144">
        <v>10.533581</v>
      </c>
      <c r="L688" s="2144">
        <v>1816.15</v>
      </c>
      <c r="M688" s="2145">
        <v>5.7999509952371773E-3</v>
      </c>
      <c r="N688" s="2146">
        <v>64.637</v>
      </c>
      <c r="O688" s="2146">
        <v>0.37489143247914541</v>
      </c>
      <c r="P688" s="2146">
        <v>347.9970597142306</v>
      </c>
      <c r="Q688" s="2147">
        <v>22.493485948748724</v>
      </c>
    </row>
    <row r="689" spans="1:17">
      <c r="A689" s="1356"/>
      <c r="B689" s="191">
        <v>4</v>
      </c>
      <c r="C689" s="2142" t="s">
        <v>927</v>
      </c>
      <c r="D689" s="2143">
        <v>35</v>
      </c>
      <c r="E689" s="2143">
        <v>1972</v>
      </c>
      <c r="F689" s="2144">
        <v>18.010999999999999</v>
      </c>
      <c r="G689" s="2144">
        <v>2.60304</v>
      </c>
      <c r="H689" s="2144">
        <v>5.76</v>
      </c>
      <c r="I689" s="2144">
        <v>9.6479599999999994</v>
      </c>
      <c r="J689" s="2144">
        <v>1516.82</v>
      </c>
      <c r="K689" s="2144">
        <v>9.6479599999999994</v>
      </c>
      <c r="L689" s="2144">
        <v>1516.82</v>
      </c>
      <c r="M689" s="2145">
        <v>6.3606492530425491E-3</v>
      </c>
      <c r="N689" s="2146">
        <v>64.637</v>
      </c>
      <c r="O689" s="2146">
        <v>0.41113328576891123</v>
      </c>
      <c r="P689" s="2146">
        <v>381.63895518255293</v>
      </c>
      <c r="Q689" s="2147">
        <v>24.667997146134677</v>
      </c>
    </row>
    <row r="690" spans="1:17">
      <c r="A690" s="1356"/>
      <c r="B690" s="191">
        <v>5</v>
      </c>
      <c r="C690" s="2142" t="s">
        <v>333</v>
      </c>
      <c r="D690" s="2143">
        <v>45</v>
      </c>
      <c r="E690" s="2143">
        <v>1972</v>
      </c>
      <c r="F690" s="2144">
        <v>28.14</v>
      </c>
      <c r="G690" s="2144">
        <v>3.367632</v>
      </c>
      <c r="H690" s="2144">
        <v>7.2</v>
      </c>
      <c r="I690" s="2144">
        <v>17.572368000000001</v>
      </c>
      <c r="J690" s="2144">
        <v>1840.92</v>
      </c>
      <c r="K690" s="2144">
        <v>17.572368000000001</v>
      </c>
      <c r="L690" s="2144">
        <v>1840.92</v>
      </c>
      <c r="M690" s="2145">
        <v>9.5454272863568224E-3</v>
      </c>
      <c r="N690" s="2146">
        <v>64.637</v>
      </c>
      <c r="O690" s="2146">
        <v>0.6169877835082459</v>
      </c>
      <c r="P690" s="2146">
        <v>572.7256371814093</v>
      </c>
      <c r="Q690" s="2147">
        <v>37.019267010494751</v>
      </c>
    </row>
    <row r="691" spans="1:17">
      <c r="A691" s="1356"/>
      <c r="B691" s="191">
        <v>6</v>
      </c>
      <c r="C691" s="2142" t="s">
        <v>402</v>
      </c>
      <c r="D691" s="2143">
        <v>40</v>
      </c>
      <c r="E691" s="2143">
        <v>1986</v>
      </c>
      <c r="F691" s="2144">
        <v>34.673000000000002</v>
      </c>
      <c r="G691" s="2144">
        <v>2.946882</v>
      </c>
      <c r="H691" s="2144">
        <v>6.4</v>
      </c>
      <c r="I691" s="2144">
        <v>25.326118999999998</v>
      </c>
      <c r="J691" s="2144">
        <v>2240.67</v>
      </c>
      <c r="K691" s="2144">
        <v>25.326118999999998</v>
      </c>
      <c r="L691" s="2144">
        <v>2240.67</v>
      </c>
      <c r="M691" s="2145">
        <v>1.1302922340192888E-2</v>
      </c>
      <c r="N691" s="2146">
        <v>64.637</v>
      </c>
      <c r="O691" s="2146">
        <v>0.73058699130304772</v>
      </c>
      <c r="P691" s="2146">
        <v>678.17534041157319</v>
      </c>
      <c r="Q691" s="2147">
        <v>43.835219478182857</v>
      </c>
    </row>
    <row r="692" spans="1:17">
      <c r="A692" s="1356"/>
      <c r="B692" s="191">
        <v>7</v>
      </c>
      <c r="C692" s="1135"/>
      <c r="D692" s="1115"/>
      <c r="E692" s="1115"/>
      <c r="F692" s="1116"/>
      <c r="G692" s="1116"/>
      <c r="H692" s="1116"/>
      <c r="I692" s="1116"/>
      <c r="J692" s="1116"/>
      <c r="K692" s="1116"/>
      <c r="L692" s="1116"/>
      <c r="M692" s="1117"/>
      <c r="N692" s="1118"/>
      <c r="O692" s="1118"/>
      <c r="P692" s="1118"/>
      <c r="Q692" s="1119"/>
    </row>
    <row r="693" spans="1:17">
      <c r="A693" s="1356"/>
      <c r="B693" s="191">
        <v>8</v>
      </c>
      <c r="C693" s="1135"/>
      <c r="D693" s="1115"/>
      <c r="E693" s="1115"/>
      <c r="F693" s="1116"/>
      <c r="G693" s="1116"/>
      <c r="H693" s="1116"/>
      <c r="I693" s="1116"/>
      <c r="J693" s="1116"/>
      <c r="K693" s="1116"/>
      <c r="L693" s="1116"/>
      <c r="M693" s="1117"/>
      <c r="N693" s="1118"/>
      <c r="O693" s="1118"/>
      <c r="P693" s="1118"/>
      <c r="Q693" s="1119"/>
    </row>
    <row r="694" spans="1:17">
      <c r="A694" s="1356"/>
      <c r="B694" s="191">
        <v>9</v>
      </c>
      <c r="C694" s="1135"/>
      <c r="D694" s="1115"/>
      <c r="E694" s="1115"/>
      <c r="F694" s="1116"/>
      <c r="G694" s="1116"/>
      <c r="H694" s="1116"/>
      <c r="I694" s="1116"/>
      <c r="J694" s="1116"/>
      <c r="K694" s="1116"/>
      <c r="L694" s="1116"/>
      <c r="M694" s="1117"/>
      <c r="N694" s="1118"/>
      <c r="O694" s="1118"/>
      <c r="P694" s="1118"/>
      <c r="Q694" s="1119"/>
    </row>
    <row r="695" spans="1:17" ht="12" thickBot="1">
      <c r="A695" s="1357"/>
      <c r="B695" s="213">
        <v>10</v>
      </c>
      <c r="C695" s="1136"/>
      <c r="D695" s="1137"/>
      <c r="E695" s="1137"/>
      <c r="F695" s="1138"/>
      <c r="G695" s="1138"/>
      <c r="H695" s="1138"/>
      <c r="I695" s="1138"/>
      <c r="J695" s="1138"/>
      <c r="K695" s="1138"/>
      <c r="L695" s="1138"/>
      <c r="M695" s="1139"/>
      <c r="N695" s="1140"/>
      <c r="O695" s="1140"/>
      <c r="P695" s="1140"/>
      <c r="Q695" s="1141"/>
    </row>
    <row r="696" spans="1:17">
      <c r="A696" s="1348" t="s">
        <v>128</v>
      </c>
      <c r="B696" s="151">
        <v>1</v>
      </c>
      <c r="C696" s="2148" t="s">
        <v>404</v>
      </c>
      <c r="D696" s="2149">
        <v>20</v>
      </c>
      <c r="E696" s="2149">
        <v>1964</v>
      </c>
      <c r="F696" s="2150">
        <v>10.000999999999999</v>
      </c>
      <c r="G696" s="2150">
        <v>1.0260180000000001</v>
      </c>
      <c r="H696" s="2150">
        <v>3.84</v>
      </c>
      <c r="I696" s="2150">
        <v>5.1349819999999999</v>
      </c>
      <c r="J696" s="2150">
        <v>1114.29</v>
      </c>
      <c r="K696" s="2150">
        <v>5.1349819999999999</v>
      </c>
      <c r="L696" s="2150">
        <v>900.28</v>
      </c>
      <c r="M696" s="2151">
        <v>5.7037610521171195E-3</v>
      </c>
      <c r="N696" s="2152">
        <v>64.637</v>
      </c>
      <c r="O696" s="2152">
        <v>0.36867400312569426</v>
      </c>
      <c r="P696" s="2152">
        <v>342.22566312702719</v>
      </c>
      <c r="Q696" s="2153">
        <v>22.120440187541654</v>
      </c>
    </row>
    <row r="697" spans="1:17">
      <c r="A697" s="1349"/>
      <c r="B697" s="152">
        <v>2</v>
      </c>
      <c r="C697" s="2154" t="s">
        <v>928</v>
      </c>
      <c r="D697" s="2155">
        <v>20</v>
      </c>
      <c r="E697" s="2155">
        <v>1968</v>
      </c>
      <c r="F697" s="2156">
        <v>11.927</v>
      </c>
      <c r="G697" s="2157">
        <v>0</v>
      </c>
      <c r="H697" s="2157">
        <v>0</v>
      </c>
      <c r="I697" s="2157">
        <v>11.927005000000001</v>
      </c>
      <c r="J697" s="2157">
        <v>828.47</v>
      </c>
      <c r="K697" s="2156">
        <v>11.927005000000001</v>
      </c>
      <c r="L697" s="2157">
        <v>828.47</v>
      </c>
      <c r="M697" s="2158">
        <v>1.4396423527707702E-2</v>
      </c>
      <c r="N697" s="2156">
        <v>64.637</v>
      </c>
      <c r="O697" s="2156">
        <v>0.93054162756044279</v>
      </c>
      <c r="P697" s="2156">
        <v>863.78541166246214</v>
      </c>
      <c r="Q697" s="2159">
        <v>55.832497653626568</v>
      </c>
    </row>
    <row r="698" spans="1:17">
      <c r="A698" s="1349"/>
      <c r="B698" s="152">
        <v>3</v>
      </c>
      <c r="C698" s="1142"/>
      <c r="D698" s="1120"/>
      <c r="E698" s="1120"/>
      <c r="F698" s="1120"/>
      <c r="G698" s="1120"/>
      <c r="H698" s="1120"/>
      <c r="I698" s="1120"/>
      <c r="J698" s="1120"/>
      <c r="K698" s="1120"/>
      <c r="L698" s="1120"/>
      <c r="M698" s="1120"/>
      <c r="N698" s="1120"/>
      <c r="O698" s="1120"/>
      <c r="P698" s="1120"/>
      <c r="Q698" s="1121"/>
    </row>
    <row r="699" spans="1:17">
      <c r="A699" s="1349"/>
      <c r="B699" s="152">
        <v>4</v>
      </c>
      <c r="C699" s="1142"/>
      <c r="D699" s="1120"/>
      <c r="E699" s="1120"/>
      <c r="F699" s="1120"/>
      <c r="G699" s="1120"/>
      <c r="H699" s="1120"/>
      <c r="I699" s="1120"/>
      <c r="J699" s="1120"/>
      <c r="K699" s="1120"/>
      <c r="L699" s="1120"/>
      <c r="M699" s="1120"/>
      <c r="N699" s="1120"/>
      <c r="O699" s="1120"/>
      <c r="P699" s="1120"/>
      <c r="Q699" s="1121"/>
    </row>
    <row r="700" spans="1:17">
      <c r="A700" s="1349"/>
      <c r="B700" s="152">
        <v>5</v>
      </c>
      <c r="C700" s="465"/>
      <c r="D700" s="466"/>
      <c r="E700" s="466"/>
      <c r="F700" s="466"/>
      <c r="G700" s="466"/>
      <c r="H700" s="466"/>
      <c r="I700" s="466"/>
      <c r="J700" s="466"/>
      <c r="K700" s="466"/>
      <c r="L700" s="466"/>
      <c r="M700" s="466"/>
      <c r="N700" s="466"/>
      <c r="O700" s="466"/>
      <c r="P700" s="466"/>
      <c r="Q700" s="467"/>
    </row>
    <row r="701" spans="1:17">
      <c r="A701" s="1349"/>
      <c r="B701" s="152">
        <v>6</v>
      </c>
      <c r="C701" s="465"/>
      <c r="D701" s="466"/>
      <c r="E701" s="466"/>
      <c r="F701" s="466"/>
      <c r="G701" s="466"/>
      <c r="H701" s="466"/>
      <c r="I701" s="466"/>
      <c r="J701" s="466"/>
      <c r="K701" s="466"/>
      <c r="L701" s="466"/>
      <c r="M701" s="466"/>
      <c r="N701" s="466"/>
      <c r="O701" s="466"/>
      <c r="P701" s="466"/>
      <c r="Q701" s="467"/>
    </row>
    <row r="702" spans="1:17">
      <c r="A702" s="1349"/>
      <c r="B702" s="152">
        <v>7</v>
      </c>
      <c r="C702" s="465"/>
      <c r="D702" s="466"/>
      <c r="E702" s="466"/>
      <c r="F702" s="466"/>
      <c r="G702" s="466"/>
      <c r="H702" s="466"/>
      <c r="I702" s="466"/>
      <c r="J702" s="466"/>
      <c r="K702" s="466"/>
      <c r="L702" s="466"/>
      <c r="M702" s="466"/>
      <c r="N702" s="466"/>
      <c r="O702" s="466"/>
      <c r="P702" s="466"/>
      <c r="Q702" s="467"/>
    </row>
    <row r="703" spans="1:17">
      <c r="A703" s="1349"/>
      <c r="B703" s="152">
        <v>8</v>
      </c>
      <c r="C703" s="465"/>
      <c r="D703" s="466"/>
      <c r="E703" s="466"/>
      <c r="F703" s="466"/>
      <c r="G703" s="466"/>
      <c r="H703" s="466"/>
      <c r="I703" s="466"/>
      <c r="J703" s="466"/>
      <c r="K703" s="466"/>
      <c r="L703" s="466"/>
      <c r="M703" s="466"/>
      <c r="N703" s="466"/>
      <c r="O703" s="466"/>
      <c r="P703" s="466"/>
      <c r="Q703" s="467"/>
    </row>
    <row r="704" spans="1:17">
      <c r="A704" s="1349"/>
      <c r="B704" s="152">
        <v>9</v>
      </c>
      <c r="C704" s="465"/>
      <c r="D704" s="466"/>
      <c r="E704" s="466"/>
      <c r="F704" s="466"/>
      <c r="G704" s="466"/>
      <c r="H704" s="466"/>
      <c r="I704" s="466"/>
      <c r="J704" s="466"/>
      <c r="K704" s="466"/>
      <c r="L704" s="466"/>
      <c r="M704" s="466"/>
      <c r="N704" s="466"/>
      <c r="O704" s="466"/>
      <c r="P704" s="466"/>
      <c r="Q704" s="467"/>
    </row>
    <row r="705" spans="1:17" ht="12" thickBot="1">
      <c r="A705" s="1350"/>
      <c r="B705" s="153">
        <v>10</v>
      </c>
      <c r="C705" s="468"/>
      <c r="D705" s="469"/>
      <c r="E705" s="469"/>
      <c r="F705" s="469"/>
      <c r="G705" s="469"/>
      <c r="H705" s="469"/>
      <c r="I705" s="469"/>
      <c r="J705" s="469"/>
      <c r="K705" s="469"/>
      <c r="L705" s="469"/>
      <c r="M705" s="469"/>
      <c r="N705" s="469"/>
      <c r="O705" s="469"/>
      <c r="P705" s="469"/>
      <c r="Q705" s="470"/>
    </row>
    <row r="706" spans="1:17">
      <c r="A706" s="1351" t="s">
        <v>139</v>
      </c>
      <c r="B706" s="17">
        <v>1</v>
      </c>
      <c r="C706" s="471"/>
      <c r="D706" s="472"/>
      <c r="E706" s="472"/>
      <c r="F706" s="472"/>
      <c r="G706" s="472"/>
      <c r="H706" s="472"/>
      <c r="I706" s="472"/>
      <c r="J706" s="472"/>
      <c r="K706" s="472"/>
      <c r="L706" s="472"/>
      <c r="M706" s="472"/>
      <c r="N706" s="472"/>
      <c r="O706" s="472"/>
      <c r="P706" s="472"/>
      <c r="Q706" s="473"/>
    </row>
    <row r="707" spans="1:17">
      <c r="A707" s="1352"/>
      <c r="B707" s="19">
        <v>2</v>
      </c>
      <c r="C707" s="474"/>
      <c r="D707" s="475"/>
      <c r="E707" s="475"/>
      <c r="F707" s="475"/>
      <c r="G707" s="475"/>
      <c r="H707" s="475"/>
      <c r="I707" s="475"/>
      <c r="J707" s="475"/>
      <c r="K707" s="475"/>
      <c r="L707" s="475"/>
      <c r="M707" s="475"/>
      <c r="N707" s="475"/>
      <c r="O707" s="475"/>
      <c r="P707" s="475"/>
      <c r="Q707" s="476"/>
    </row>
    <row r="708" spans="1:17">
      <c r="A708" s="1352"/>
      <c r="B708" s="19">
        <v>3</v>
      </c>
      <c r="C708" s="474"/>
      <c r="D708" s="475"/>
      <c r="E708" s="475"/>
      <c r="F708" s="475"/>
      <c r="G708" s="475"/>
      <c r="H708" s="475"/>
      <c r="I708" s="475"/>
      <c r="J708" s="475"/>
      <c r="K708" s="475"/>
      <c r="L708" s="475"/>
      <c r="M708" s="475"/>
      <c r="N708" s="475"/>
      <c r="O708" s="475"/>
      <c r="P708" s="475"/>
      <c r="Q708" s="476"/>
    </row>
    <row r="709" spans="1:17">
      <c r="A709" s="1352"/>
      <c r="B709" s="19">
        <v>4</v>
      </c>
      <c r="C709" s="474"/>
      <c r="D709" s="475"/>
      <c r="E709" s="475"/>
      <c r="F709" s="475"/>
      <c r="G709" s="475"/>
      <c r="H709" s="475"/>
      <c r="I709" s="475"/>
      <c r="J709" s="475"/>
      <c r="K709" s="475"/>
      <c r="L709" s="475"/>
      <c r="M709" s="475"/>
      <c r="N709" s="475"/>
      <c r="O709" s="475"/>
      <c r="P709" s="475"/>
      <c r="Q709" s="476"/>
    </row>
    <row r="710" spans="1:17">
      <c r="A710" s="1352"/>
      <c r="B710" s="19">
        <v>5</v>
      </c>
      <c r="C710" s="477"/>
      <c r="D710" s="231"/>
      <c r="E710" s="231"/>
      <c r="F710" s="231"/>
      <c r="G710" s="231"/>
      <c r="H710" s="231"/>
      <c r="I710" s="475"/>
      <c r="J710" s="475"/>
      <c r="K710" s="475"/>
      <c r="L710" s="475"/>
      <c r="M710" s="475"/>
      <c r="N710" s="475"/>
      <c r="O710" s="475"/>
      <c r="P710" s="475"/>
      <c r="Q710" s="476"/>
    </row>
    <row r="711" spans="1:17">
      <c r="A711" s="1352"/>
      <c r="B711" s="19">
        <v>6</v>
      </c>
      <c r="C711" s="477"/>
      <c r="D711" s="231"/>
      <c r="E711" s="231"/>
      <c r="F711" s="231"/>
      <c r="G711" s="231"/>
      <c r="H711" s="231"/>
      <c r="I711" s="475"/>
      <c r="J711" s="475"/>
      <c r="K711" s="475"/>
      <c r="L711" s="475"/>
      <c r="M711" s="475"/>
      <c r="N711" s="475"/>
      <c r="O711" s="475"/>
      <c r="P711" s="475"/>
      <c r="Q711" s="476"/>
    </row>
    <row r="712" spans="1:17">
      <c r="A712" s="1352"/>
      <c r="B712" s="19">
        <v>7</v>
      </c>
      <c r="C712" s="477"/>
      <c r="D712" s="231"/>
      <c r="E712" s="231"/>
      <c r="F712" s="231"/>
      <c r="G712" s="231"/>
      <c r="H712" s="231"/>
      <c r="I712" s="475"/>
      <c r="J712" s="475"/>
      <c r="K712" s="475"/>
      <c r="L712" s="475"/>
      <c r="M712" s="475"/>
      <c r="N712" s="475"/>
      <c r="O712" s="475"/>
      <c r="P712" s="475"/>
      <c r="Q712" s="476"/>
    </row>
    <row r="713" spans="1:17">
      <c r="A713" s="1352"/>
      <c r="B713" s="19">
        <v>8</v>
      </c>
      <c r="C713" s="477"/>
      <c r="D713" s="231"/>
      <c r="E713" s="231"/>
      <c r="F713" s="231"/>
      <c r="G713" s="231"/>
      <c r="H713" s="231"/>
      <c r="I713" s="475"/>
      <c r="J713" s="475"/>
      <c r="K713" s="475"/>
      <c r="L713" s="475"/>
      <c r="M713" s="475"/>
      <c r="N713" s="475"/>
      <c r="O713" s="475"/>
      <c r="P713" s="475"/>
      <c r="Q713" s="476"/>
    </row>
    <row r="714" spans="1:17">
      <c r="A714" s="1352"/>
      <c r="B714" s="19">
        <v>9</v>
      </c>
      <c r="C714" s="477"/>
      <c r="D714" s="231"/>
      <c r="E714" s="231"/>
      <c r="F714" s="231"/>
      <c r="G714" s="231"/>
      <c r="H714" s="231"/>
      <c r="I714" s="475"/>
      <c r="J714" s="475"/>
      <c r="K714" s="475"/>
      <c r="L714" s="475"/>
      <c r="M714" s="475"/>
      <c r="N714" s="475"/>
      <c r="O714" s="475"/>
      <c r="P714" s="475"/>
      <c r="Q714" s="476"/>
    </row>
    <row r="715" spans="1:17" ht="12.75" thickBot="1">
      <c r="A715" s="1353"/>
      <c r="B715" s="249">
        <v>10</v>
      </c>
      <c r="C715" s="234"/>
      <c r="D715" s="235"/>
      <c r="E715" s="235"/>
      <c r="F715" s="156"/>
      <c r="G715" s="156"/>
      <c r="H715" s="156"/>
      <c r="I715" s="156"/>
      <c r="J715" s="156"/>
      <c r="K715" s="236"/>
      <c r="L715" s="156"/>
      <c r="M715" s="237"/>
      <c r="N715" s="238"/>
      <c r="O715" s="239"/>
      <c r="P715" s="240"/>
      <c r="Q715" s="157"/>
    </row>
    <row r="716" spans="1:17">
      <c r="F716" s="86"/>
      <c r="G716" s="86"/>
      <c r="H716" s="86"/>
      <c r="I716" s="86"/>
    </row>
    <row r="717" spans="1:17">
      <c r="F717" s="86"/>
      <c r="G717" s="86"/>
      <c r="H717" s="86"/>
      <c r="I717" s="86"/>
    </row>
    <row r="718" spans="1:17" ht="15">
      <c r="A718" s="1304" t="s">
        <v>263</v>
      </c>
      <c r="B718" s="1304"/>
      <c r="C718" s="1304"/>
      <c r="D718" s="1304"/>
      <c r="E718" s="1304"/>
      <c r="F718" s="1304"/>
      <c r="G718" s="1304"/>
      <c r="H718" s="1304"/>
      <c r="I718" s="1304"/>
      <c r="J718" s="1304"/>
      <c r="K718" s="1304"/>
      <c r="L718" s="1304"/>
      <c r="M718" s="1304"/>
      <c r="N718" s="1304"/>
      <c r="O718" s="1304"/>
      <c r="P718" s="1304"/>
      <c r="Q718" s="1304"/>
    </row>
    <row r="719" spans="1:17" ht="13.5" thickBot="1">
      <c r="A719" s="822"/>
      <c r="B719" s="822"/>
      <c r="C719" s="822"/>
      <c r="D719" s="822"/>
      <c r="E719" s="1261" t="s">
        <v>356</v>
      </c>
      <c r="F719" s="1261"/>
      <c r="G719" s="1261"/>
      <c r="H719" s="1261"/>
      <c r="I719" s="822">
        <v>4.7</v>
      </c>
      <c r="J719" s="822" t="s">
        <v>355</v>
      </c>
      <c r="K719" s="822" t="s">
        <v>357</v>
      </c>
      <c r="L719" s="823">
        <v>319.5</v>
      </c>
      <c r="M719" s="822"/>
      <c r="N719" s="822"/>
      <c r="O719" s="822"/>
      <c r="P719" s="822"/>
      <c r="Q719" s="822"/>
    </row>
    <row r="720" spans="1:17">
      <c r="A720" s="1305" t="s">
        <v>1</v>
      </c>
      <c r="B720" s="1283" t="s">
        <v>0</v>
      </c>
      <c r="C720" s="1266" t="s">
        <v>2</v>
      </c>
      <c r="D720" s="1266" t="s">
        <v>3</v>
      </c>
      <c r="E720" s="1266" t="s">
        <v>12</v>
      </c>
      <c r="F720" s="1286" t="s">
        <v>13</v>
      </c>
      <c r="G720" s="1287"/>
      <c r="H720" s="1287"/>
      <c r="I720" s="1288"/>
      <c r="J720" s="1266" t="s">
        <v>4</v>
      </c>
      <c r="K720" s="1266" t="s">
        <v>14</v>
      </c>
      <c r="L720" s="1266" t="s">
        <v>5</v>
      </c>
      <c r="M720" s="1266" t="s">
        <v>6</v>
      </c>
      <c r="N720" s="1266" t="s">
        <v>15</v>
      </c>
      <c r="O720" s="1309" t="s">
        <v>16</v>
      </c>
      <c r="P720" s="1266" t="s">
        <v>23</v>
      </c>
      <c r="Q720" s="1270" t="s">
        <v>24</v>
      </c>
    </row>
    <row r="721" spans="1:17" ht="33.75">
      <c r="A721" s="1306"/>
      <c r="B721" s="1284"/>
      <c r="C721" s="1285"/>
      <c r="D721" s="1267"/>
      <c r="E721" s="1267"/>
      <c r="F721" s="15" t="s">
        <v>17</v>
      </c>
      <c r="G721" s="15" t="s">
        <v>18</v>
      </c>
      <c r="H721" s="15" t="s">
        <v>19</v>
      </c>
      <c r="I721" s="15" t="s">
        <v>20</v>
      </c>
      <c r="J721" s="1267"/>
      <c r="K721" s="1267"/>
      <c r="L721" s="1267"/>
      <c r="M721" s="1267"/>
      <c r="N721" s="1267"/>
      <c r="O721" s="1310"/>
      <c r="P721" s="1267"/>
      <c r="Q721" s="1271"/>
    </row>
    <row r="722" spans="1:17">
      <c r="A722" s="1307"/>
      <c r="B722" s="1308"/>
      <c r="C722" s="1267"/>
      <c r="D722" s="96" t="s">
        <v>7</v>
      </c>
      <c r="E722" s="96" t="s">
        <v>8</v>
      </c>
      <c r="F722" s="96" t="s">
        <v>9</v>
      </c>
      <c r="G722" s="96" t="s">
        <v>9</v>
      </c>
      <c r="H722" s="96" t="s">
        <v>9</v>
      </c>
      <c r="I722" s="96" t="s">
        <v>9</v>
      </c>
      <c r="J722" s="96" t="s">
        <v>21</v>
      </c>
      <c r="K722" s="96" t="s">
        <v>9</v>
      </c>
      <c r="L722" s="96" t="s">
        <v>21</v>
      </c>
      <c r="M722" s="96" t="s">
        <v>70</v>
      </c>
      <c r="N722" s="96" t="s">
        <v>408</v>
      </c>
      <c r="O722" s="96" t="s">
        <v>409</v>
      </c>
      <c r="P722" s="97" t="s">
        <v>25</v>
      </c>
      <c r="Q722" s="98" t="s">
        <v>410</v>
      </c>
    </row>
    <row r="723" spans="1:17" ht="12" thickBot="1">
      <c r="A723" s="773">
        <v>1</v>
      </c>
      <c r="B723" s="774">
        <v>2</v>
      </c>
      <c r="C723" s="775">
        <v>3</v>
      </c>
      <c r="D723" s="776">
        <v>4</v>
      </c>
      <c r="E723" s="776">
        <v>5</v>
      </c>
      <c r="F723" s="776">
        <v>6</v>
      </c>
      <c r="G723" s="776">
        <v>7</v>
      </c>
      <c r="H723" s="776">
        <v>8</v>
      </c>
      <c r="I723" s="776">
        <v>9</v>
      </c>
      <c r="J723" s="776">
        <v>10</v>
      </c>
      <c r="K723" s="776">
        <v>11</v>
      </c>
      <c r="L723" s="775">
        <v>12</v>
      </c>
      <c r="M723" s="776">
        <v>13</v>
      </c>
      <c r="N723" s="776">
        <v>14</v>
      </c>
      <c r="O723" s="777">
        <v>15</v>
      </c>
      <c r="P723" s="775">
        <v>16</v>
      </c>
      <c r="Q723" s="778">
        <v>17</v>
      </c>
    </row>
    <row r="724" spans="1:17">
      <c r="A724" s="1311" t="s">
        <v>92</v>
      </c>
      <c r="B724" s="248">
        <v>1</v>
      </c>
      <c r="C724" s="2214" t="s">
        <v>431</v>
      </c>
      <c r="D724" s="2215">
        <v>14</v>
      </c>
      <c r="E724" s="2216">
        <v>2011</v>
      </c>
      <c r="F724" s="2216">
        <v>4.931</v>
      </c>
      <c r="G724" s="2216">
        <v>0.77117100000000005</v>
      </c>
      <c r="H724" s="2216">
        <v>2.59</v>
      </c>
      <c r="I724" s="2216">
        <v>1.569828</v>
      </c>
      <c r="J724" s="2216">
        <v>517.4</v>
      </c>
      <c r="K724" s="2216">
        <v>1.569828</v>
      </c>
      <c r="L724" s="2216">
        <v>517.4</v>
      </c>
      <c r="M724" s="2217">
        <v>3.0340703517587942E-3</v>
      </c>
      <c r="N724" s="2218">
        <v>57.988000000000007</v>
      </c>
      <c r="O724" s="2218">
        <v>0.17593967155778897</v>
      </c>
      <c r="P724" s="2218">
        <v>182.04422110552764</v>
      </c>
      <c r="Q724" s="2219">
        <v>10.556380293467338</v>
      </c>
    </row>
    <row r="725" spans="1:17">
      <c r="A725" s="1312"/>
      <c r="B725" s="106">
        <v>2</v>
      </c>
      <c r="C725" s="2206" t="s">
        <v>929</v>
      </c>
      <c r="D725" s="2207">
        <v>21</v>
      </c>
      <c r="E725" s="2208">
        <v>2010</v>
      </c>
      <c r="F725" s="2208">
        <v>6.9160000000000004</v>
      </c>
      <c r="G725" s="2208">
        <v>2.907</v>
      </c>
      <c r="H725" s="2208">
        <v>0.67030000000000001</v>
      </c>
      <c r="I725" s="2208">
        <v>3.3386999999999998</v>
      </c>
      <c r="J725" s="2208">
        <v>1013.26</v>
      </c>
      <c r="K725" s="2208">
        <v>3.3386999999999998</v>
      </c>
      <c r="L725" s="2208">
        <v>1013.26</v>
      </c>
      <c r="M725" s="2209">
        <v>3.295008191382271E-3</v>
      </c>
      <c r="N725" s="2210">
        <v>57.988000000000007</v>
      </c>
      <c r="O725" s="2210">
        <v>0.19107093500187516</v>
      </c>
      <c r="P725" s="2210">
        <v>197.70049148293626</v>
      </c>
      <c r="Q725" s="2211">
        <v>11.464256100112509</v>
      </c>
    </row>
    <row r="726" spans="1:17">
      <c r="A726" s="1312"/>
      <c r="B726" s="106">
        <v>3</v>
      </c>
      <c r="C726" s="2212" t="s">
        <v>368</v>
      </c>
      <c r="D726" s="2213">
        <v>20</v>
      </c>
      <c r="E726" s="2213">
        <v>1975</v>
      </c>
      <c r="F726" s="1000">
        <v>9.0709999999999997</v>
      </c>
      <c r="G726" s="1000">
        <v>1.734</v>
      </c>
      <c r="H726" s="1000">
        <v>3.2</v>
      </c>
      <c r="I726" s="1000">
        <v>4.1369999999999996</v>
      </c>
      <c r="J726" s="1000">
        <v>1147.92</v>
      </c>
      <c r="K726" s="1000">
        <v>4.1369999999999996</v>
      </c>
      <c r="L726" s="1000">
        <v>1147.92</v>
      </c>
      <c r="M726" s="1001">
        <v>3.6039096801170809E-3</v>
      </c>
      <c r="N726" s="455">
        <v>57.988000000000007</v>
      </c>
      <c r="O726" s="455">
        <v>0.2089835145306293</v>
      </c>
      <c r="P726" s="455">
        <v>216.23458080702486</v>
      </c>
      <c r="Q726" s="1002">
        <v>12.53901087183776</v>
      </c>
    </row>
    <row r="727" spans="1:17">
      <c r="A727" s="1312"/>
      <c r="B727" s="106">
        <v>4</v>
      </c>
      <c r="C727" s="2206" t="s">
        <v>432</v>
      </c>
      <c r="D727" s="2207">
        <v>24</v>
      </c>
      <c r="E727" s="2208">
        <v>1965</v>
      </c>
      <c r="F727" s="2208">
        <v>7.9623999999999997</v>
      </c>
      <c r="G727" s="2208">
        <v>1.8360000000000001</v>
      </c>
      <c r="H727" s="2208">
        <v>0.24</v>
      </c>
      <c r="I727" s="2208">
        <v>5.8864000000000001</v>
      </c>
      <c r="J727" s="2208">
        <v>1110.8699999999999</v>
      </c>
      <c r="K727" s="2208">
        <v>5.8864000000000001</v>
      </c>
      <c r="L727" s="2208">
        <v>1110.8699999999999</v>
      </c>
      <c r="M727" s="2209">
        <v>5.298909863440367E-3</v>
      </c>
      <c r="N727" s="2210">
        <v>57.988000000000007</v>
      </c>
      <c r="O727" s="2210">
        <v>0.30727318516118002</v>
      </c>
      <c r="P727" s="2210">
        <v>317.93459180642202</v>
      </c>
      <c r="Q727" s="2211">
        <v>18.436391109670804</v>
      </c>
    </row>
    <row r="728" spans="1:17">
      <c r="A728" s="1312"/>
      <c r="B728" s="106">
        <v>5</v>
      </c>
      <c r="C728" s="1107"/>
      <c r="D728" s="1108"/>
      <c r="E728" s="1109"/>
      <c r="F728" s="1109"/>
      <c r="G728" s="1109"/>
      <c r="H728" s="1109"/>
      <c r="I728" s="1109"/>
      <c r="J728" s="1109"/>
      <c r="K728" s="1109"/>
      <c r="L728" s="1109"/>
      <c r="M728" s="1110"/>
      <c r="N728" s="1111"/>
      <c r="O728" s="1111"/>
      <c r="P728" s="1111"/>
      <c r="Q728" s="1112"/>
    </row>
    <row r="729" spans="1:17">
      <c r="A729" s="1312"/>
      <c r="B729" s="106">
        <v>6</v>
      </c>
      <c r="C729" s="1107"/>
      <c r="D729" s="1108"/>
      <c r="E729" s="1109"/>
      <c r="F729" s="1109"/>
      <c r="G729" s="1109"/>
      <c r="H729" s="1109"/>
      <c r="I729" s="1109"/>
      <c r="J729" s="1109"/>
      <c r="K729" s="1109"/>
      <c r="L729" s="1109"/>
      <c r="M729" s="1110"/>
      <c r="N729" s="1111"/>
      <c r="O729" s="1111"/>
      <c r="P729" s="1111"/>
      <c r="Q729" s="1112"/>
    </row>
    <row r="730" spans="1:17">
      <c r="A730" s="1312"/>
      <c r="B730" s="106">
        <v>7</v>
      </c>
      <c r="C730" s="999"/>
      <c r="D730" s="1000"/>
      <c r="E730" s="1000"/>
      <c r="F730" s="1000"/>
      <c r="G730" s="1000"/>
      <c r="H730" s="1000"/>
      <c r="I730" s="1000"/>
      <c r="J730" s="1000"/>
      <c r="K730" s="1000"/>
      <c r="L730" s="1000"/>
      <c r="M730" s="1001"/>
      <c r="N730" s="455"/>
      <c r="O730" s="455"/>
      <c r="P730" s="455"/>
      <c r="Q730" s="1002"/>
    </row>
    <row r="731" spans="1:17">
      <c r="A731" s="1312"/>
      <c r="B731" s="106">
        <v>8</v>
      </c>
      <c r="C731" s="999"/>
      <c r="D731" s="1000"/>
      <c r="E731" s="1000"/>
      <c r="F731" s="1000"/>
      <c r="G731" s="1000"/>
      <c r="H731" s="1000"/>
      <c r="I731" s="1000"/>
      <c r="J731" s="1000"/>
      <c r="K731" s="1000"/>
      <c r="L731" s="1000"/>
      <c r="M731" s="1001"/>
      <c r="N731" s="455"/>
      <c r="O731" s="455"/>
      <c r="P731" s="455"/>
      <c r="Q731" s="1002"/>
    </row>
    <row r="732" spans="1:17">
      <c r="A732" s="1312"/>
      <c r="B732" s="106">
        <v>9</v>
      </c>
      <c r="C732" s="999"/>
      <c r="D732" s="1000"/>
      <c r="E732" s="1000"/>
      <c r="F732" s="1000"/>
      <c r="G732" s="1000"/>
      <c r="H732" s="1000"/>
      <c r="I732" s="1000"/>
      <c r="J732" s="1000"/>
      <c r="K732" s="1000"/>
      <c r="L732" s="1000"/>
      <c r="M732" s="1001"/>
      <c r="N732" s="455"/>
      <c r="O732" s="455"/>
      <c r="P732" s="455"/>
      <c r="Q732" s="1002"/>
    </row>
    <row r="733" spans="1:17" ht="12" thickBot="1">
      <c r="A733" s="1313"/>
      <c r="B733" s="454">
        <v>10</v>
      </c>
      <c r="C733" s="1003"/>
      <c r="D733" s="1004"/>
      <c r="E733" s="1004"/>
      <c r="F733" s="1004"/>
      <c r="G733" s="1004"/>
      <c r="H733" s="1004"/>
      <c r="I733" s="1004"/>
      <c r="J733" s="1004"/>
      <c r="K733" s="1004"/>
      <c r="L733" s="1004"/>
      <c r="M733" s="1005"/>
      <c r="N733" s="456"/>
      <c r="O733" s="456"/>
      <c r="P733" s="456"/>
      <c r="Q733" s="1006"/>
    </row>
    <row r="734" spans="1:17">
      <c r="A734" s="1354" t="s">
        <v>98</v>
      </c>
      <c r="B734" s="31">
        <v>1</v>
      </c>
      <c r="C734" s="993"/>
      <c r="D734" s="994"/>
      <c r="E734" s="994"/>
      <c r="F734" s="995"/>
      <c r="G734" s="995"/>
      <c r="H734" s="995"/>
      <c r="I734" s="995"/>
      <c r="J734" s="995"/>
      <c r="K734" s="995"/>
      <c r="L734" s="995"/>
      <c r="M734" s="996"/>
      <c r="N734" s="997"/>
      <c r="O734" s="997"/>
      <c r="P734" s="997"/>
      <c r="Q734" s="998"/>
    </row>
    <row r="735" spans="1:17">
      <c r="A735" s="1315"/>
      <c r="B735" s="12">
        <v>2</v>
      </c>
      <c r="C735" s="479"/>
      <c r="D735" s="479"/>
      <c r="E735" s="479"/>
      <c r="F735" s="480"/>
      <c r="G735" s="480"/>
      <c r="H735" s="480"/>
      <c r="I735" s="480"/>
      <c r="J735" s="480"/>
      <c r="K735" s="480"/>
      <c r="L735" s="480"/>
      <c r="M735" s="481"/>
      <c r="N735" s="457"/>
      <c r="O735" s="457"/>
      <c r="P735" s="457"/>
      <c r="Q735" s="458"/>
    </row>
    <row r="736" spans="1:17">
      <c r="A736" s="1315"/>
      <c r="B736" s="12">
        <v>3</v>
      </c>
      <c r="C736" s="479"/>
      <c r="D736" s="479"/>
      <c r="E736" s="479"/>
      <c r="F736" s="480"/>
      <c r="G736" s="480"/>
      <c r="H736" s="480"/>
      <c r="I736" s="480"/>
      <c r="J736" s="480"/>
      <c r="K736" s="480"/>
      <c r="L736" s="480"/>
      <c r="M736" s="481"/>
      <c r="N736" s="457"/>
      <c r="O736" s="457"/>
      <c r="P736" s="457"/>
      <c r="Q736" s="458"/>
    </row>
    <row r="737" spans="1:17">
      <c r="A737" s="1315"/>
      <c r="B737" s="12">
        <v>4</v>
      </c>
      <c r="C737" s="479"/>
      <c r="D737" s="479"/>
      <c r="E737" s="479"/>
      <c r="F737" s="480"/>
      <c r="G737" s="480"/>
      <c r="H737" s="480"/>
      <c r="I737" s="480"/>
      <c r="J737" s="480"/>
      <c r="K737" s="480"/>
      <c r="L737" s="480"/>
      <c r="M737" s="481"/>
      <c r="N737" s="457"/>
      <c r="O737" s="457"/>
      <c r="P737" s="457"/>
      <c r="Q737" s="458"/>
    </row>
    <row r="738" spans="1:17">
      <c r="A738" s="1315"/>
      <c r="B738" s="12">
        <v>5</v>
      </c>
      <c r="C738" s="479"/>
      <c r="D738" s="479"/>
      <c r="E738" s="479"/>
      <c r="F738" s="480"/>
      <c r="G738" s="480"/>
      <c r="H738" s="480"/>
      <c r="I738" s="480"/>
      <c r="J738" s="480"/>
      <c r="K738" s="480"/>
      <c r="L738" s="480"/>
      <c r="M738" s="481"/>
      <c r="N738" s="457"/>
      <c r="O738" s="457"/>
      <c r="P738" s="457"/>
      <c r="Q738" s="458"/>
    </row>
    <row r="739" spans="1:17">
      <c r="A739" s="1315"/>
      <c r="B739" s="12">
        <v>6</v>
      </c>
      <c r="C739" s="479"/>
      <c r="D739" s="479"/>
      <c r="E739" s="479"/>
      <c r="F739" s="480"/>
      <c r="G739" s="480"/>
      <c r="H739" s="480"/>
      <c r="I739" s="480"/>
      <c r="J739" s="480"/>
      <c r="K739" s="480"/>
      <c r="L739" s="480"/>
      <c r="M739" s="481"/>
      <c r="N739" s="457"/>
      <c r="O739" s="457"/>
      <c r="P739" s="457"/>
      <c r="Q739" s="458"/>
    </row>
    <row r="740" spans="1:17">
      <c r="A740" s="1315"/>
      <c r="B740" s="12">
        <v>7</v>
      </c>
      <c r="C740" s="482"/>
      <c r="D740" s="479"/>
      <c r="E740" s="479"/>
      <c r="F740" s="480"/>
      <c r="G740" s="480"/>
      <c r="H740" s="480"/>
      <c r="I740" s="480"/>
      <c r="J740" s="480"/>
      <c r="K740" s="480"/>
      <c r="L740" s="480"/>
      <c r="M740" s="481"/>
      <c r="N740" s="457"/>
      <c r="O740" s="457"/>
      <c r="P740" s="457"/>
      <c r="Q740" s="458"/>
    </row>
    <row r="741" spans="1:17">
      <c r="A741" s="1315"/>
      <c r="B741" s="12">
        <v>8</v>
      </c>
      <c r="C741" s="482"/>
      <c r="D741" s="479"/>
      <c r="E741" s="479"/>
      <c r="F741" s="480"/>
      <c r="G741" s="480"/>
      <c r="H741" s="480"/>
      <c r="I741" s="480"/>
      <c r="J741" s="480"/>
      <c r="K741" s="480"/>
      <c r="L741" s="480"/>
      <c r="M741" s="481"/>
      <c r="N741" s="457"/>
      <c r="O741" s="457"/>
      <c r="P741" s="457"/>
      <c r="Q741" s="458"/>
    </row>
    <row r="742" spans="1:17">
      <c r="A742" s="1315"/>
      <c r="B742" s="12">
        <v>9</v>
      </c>
      <c r="C742" s="482"/>
      <c r="D742" s="479"/>
      <c r="E742" s="479"/>
      <c r="F742" s="480"/>
      <c r="G742" s="480"/>
      <c r="H742" s="480"/>
      <c r="I742" s="480"/>
      <c r="J742" s="480"/>
      <c r="K742" s="480"/>
      <c r="L742" s="480"/>
      <c r="M742" s="481"/>
      <c r="N742" s="457"/>
      <c r="O742" s="457"/>
      <c r="P742" s="457"/>
      <c r="Q742" s="458"/>
    </row>
    <row r="743" spans="1:17" ht="12" thickBot="1">
      <c r="A743" s="1316"/>
      <c r="B743" s="42">
        <v>10</v>
      </c>
      <c r="C743" s="482"/>
      <c r="D743" s="479"/>
      <c r="E743" s="479"/>
      <c r="F743" s="480"/>
      <c r="G743" s="480"/>
      <c r="H743" s="480"/>
      <c r="I743" s="480"/>
      <c r="J743" s="480"/>
      <c r="K743" s="480"/>
      <c r="L743" s="480"/>
      <c r="M743" s="481"/>
      <c r="N743" s="457"/>
      <c r="O743" s="457"/>
      <c r="P743" s="457"/>
      <c r="Q743" s="458"/>
    </row>
    <row r="744" spans="1:17">
      <c r="A744" s="1317" t="s">
        <v>107</v>
      </c>
      <c r="B744" s="122">
        <v>1</v>
      </c>
      <c r="C744" s="483"/>
      <c r="D744" s="484"/>
      <c r="E744" s="484"/>
      <c r="F744" s="485"/>
      <c r="G744" s="485"/>
      <c r="H744" s="485"/>
      <c r="I744" s="485"/>
      <c r="J744" s="485"/>
      <c r="K744" s="485"/>
      <c r="L744" s="485"/>
      <c r="M744" s="486"/>
      <c r="N744" s="459"/>
      <c r="O744" s="459"/>
      <c r="P744" s="459"/>
      <c r="Q744" s="460"/>
    </row>
    <row r="745" spans="1:17">
      <c r="A745" s="1318"/>
      <c r="B745" s="131">
        <v>2</v>
      </c>
      <c r="C745" s="487"/>
      <c r="D745" s="488"/>
      <c r="E745" s="488"/>
      <c r="F745" s="489"/>
      <c r="G745" s="489"/>
      <c r="H745" s="489"/>
      <c r="I745" s="489"/>
      <c r="J745" s="489"/>
      <c r="K745" s="489"/>
      <c r="L745" s="489"/>
      <c r="M745" s="490"/>
      <c r="N745" s="461"/>
      <c r="O745" s="461"/>
      <c r="P745" s="461"/>
      <c r="Q745" s="462"/>
    </row>
    <row r="746" spans="1:17">
      <c r="A746" s="1318"/>
      <c r="B746" s="131">
        <v>3</v>
      </c>
      <c r="C746" s="487"/>
      <c r="D746" s="488"/>
      <c r="E746" s="488"/>
      <c r="F746" s="489"/>
      <c r="G746" s="489"/>
      <c r="H746" s="489"/>
      <c r="I746" s="489"/>
      <c r="J746" s="489"/>
      <c r="K746" s="489"/>
      <c r="L746" s="489"/>
      <c r="M746" s="490"/>
      <c r="N746" s="461"/>
      <c r="O746" s="461"/>
      <c r="P746" s="461"/>
      <c r="Q746" s="462"/>
    </row>
    <row r="747" spans="1:17">
      <c r="A747" s="1318"/>
      <c r="B747" s="131">
        <v>4</v>
      </c>
      <c r="C747" s="487"/>
      <c r="D747" s="488"/>
      <c r="E747" s="488"/>
      <c r="F747" s="489"/>
      <c r="G747" s="489"/>
      <c r="H747" s="489"/>
      <c r="I747" s="489"/>
      <c r="J747" s="489"/>
      <c r="K747" s="489"/>
      <c r="L747" s="489"/>
      <c r="M747" s="490"/>
      <c r="N747" s="461"/>
      <c r="O747" s="461"/>
      <c r="P747" s="461"/>
      <c r="Q747" s="462"/>
    </row>
    <row r="748" spans="1:17">
      <c r="A748" s="1318"/>
      <c r="B748" s="131">
        <v>5</v>
      </c>
      <c r="C748" s="487"/>
      <c r="D748" s="488"/>
      <c r="E748" s="488"/>
      <c r="F748" s="489"/>
      <c r="G748" s="489"/>
      <c r="H748" s="489"/>
      <c r="I748" s="489"/>
      <c r="J748" s="489"/>
      <c r="K748" s="489"/>
      <c r="L748" s="489"/>
      <c r="M748" s="490"/>
      <c r="N748" s="461"/>
      <c r="O748" s="461"/>
      <c r="P748" s="461"/>
      <c r="Q748" s="462"/>
    </row>
    <row r="749" spans="1:17">
      <c r="A749" s="1318"/>
      <c r="B749" s="131">
        <v>6</v>
      </c>
      <c r="C749" s="487"/>
      <c r="D749" s="488"/>
      <c r="E749" s="488"/>
      <c r="F749" s="489"/>
      <c r="G749" s="489"/>
      <c r="H749" s="489"/>
      <c r="I749" s="489"/>
      <c r="J749" s="489"/>
      <c r="K749" s="489"/>
      <c r="L749" s="489"/>
      <c r="M749" s="490"/>
      <c r="N749" s="461"/>
      <c r="O749" s="461"/>
      <c r="P749" s="461"/>
      <c r="Q749" s="462"/>
    </row>
    <row r="750" spans="1:17">
      <c r="A750" s="1318"/>
      <c r="B750" s="131">
        <v>7</v>
      </c>
      <c r="C750" s="487"/>
      <c r="D750" s="488"/>
      <c r="E750" s="488"/>
      <c r="F750" s="489"/>
      <c r="G750" s="489"/>
      <c r="H750" s="489"/>
      <c r="I750" s="489"/>
      <c r="J750" s="489"/>
      <c r="K750" s="489"/>
      <c r="L750" s="489"/>
      <c r="M750" s="490"/>
      <c r="N750" s="461"/>
      <c r="O750" s="461"/>
      <c r="P750" s="461"/>
      <c r="Q750" s="462"/>
    </row>
    <row r="751" spans="1:17">
      <c r="A751" s="1318"/>
      <c r="B751" s="131">
        <v>8</v>
      </c>
      <c r="C751" s="487"/>
      <c r="D751" s="488"/>
      <c r="E751" s="488"/>
      <c r="F751" s="489"/>
      <c r="G751" s="489"/>
      <c r="H751" s="489"/>
      <c r="I751" s="489"/>
      <c r="J751" s="489"/>
      <c r="K751" s="489"/>
      <c r="L751" s="489"/>
      <c r="M751" s="490"/>
      <c r="N751" s="461"/>
      <c r="O751" s="461"/>
      <c r="P751" s="461"/>
      <c r="Q751" s="462"/>
    </row>
    <row r="752" spans="1:17">
      <c r="A752" s="1318"/>
      <c r="B752" s="131">
        <v>9</v>
      </c>
      <c r="C752" s="487"/>
      <c r="D752" s="488"/>
      <c r="E752" s="488"/>
      <c r="F752" s="489"/>
      <c r="G752" s="489"/>
      <c r="H752" s="489"/>
      <c r="I752" s="489"/>
      <c r="J752" s="489"/>
      <c r="K752" s="489"/>
      <c r="L752" s="489"/>
      <c r="M752" s="490"/>
      <c r="N752" s="461"/>
      <c r="O752" s="461"/>
      <c r="P752" s="461"/>
      <c r="Q752" s="462"/>
    </row>
    <row r="753" spans="1:17" ht="12" thickBot="1">
      <c r="A753" s="1319"/>
      <c r="B753" s="140">
        <v>10</v>
      </c>
      <c r="C753" s="491"/>
      <c r="D753" s="492"/>
      <c r="E753" s="492"/>
      <c r="F753" s="493"/>
      <c r="G753" s="493"/>
      <c r="H753" s="493"/>
      <c r="I753" s="493"/>
      <c r="J753" s="493"/>
      <c r="K753" s="493"/>
      <c r="L753" s="493"/>
      <c r="M753" s="494"/>
      <c r="N753" s="463"/>
      <c r="O753" s="463"/>
      <c r="P753" s="463"/>
      <c r="Q753" s="464"/>
    </row>
    <row r="754" spans="1:17">
      <c r="A754" s="1320" t="s">
        <v>118</v>
      </c>
      <c r="B754" s="80">
        <v>1</v>
      </c>
      <c r="C754" s="2184" t="s">
        <v>930</v>
      </c>
      <c r="D754" s="2185">
        <v>10</v>
      </c>
      <c r="E754" s="2185">
        <v>1977</v>
      </c>
      <c r="F754" s="2186">
        <v>6.8795999999999999</v>
      </c>
      <c r="G754" s="2186">
        <v>0.76500000000000001</v>
      </c>
      <c r="H754" s="2186">
        <v>1.6</v>
      </c>
      <c r="I754" s="2186">
        <v>4.5145999999999997</v>
      </c>
      <c r="J754" s="2186">
        <v>580.30999999999995</v>
      </c>
      <c r="K754" s="2186">
        <v>4.5145999999999997</v>
      </c>
      <c r="L754" s="2186">
        <v>580.30999999999995</v>
      </c>
      <c r="M754" s="2187">
        <v>7.7796350226603025E-3</v>
      </c>
      <c r="N754" s="2188">
        <v>57.988000000000007</v>
      </c>
      <c r="O754" s="2188">
        <v>0.45112547569402567</v>
      </c>
      <c r="P754" s="2188">
        <v>466.77810135961818</v>
      </c>
      <c r="Q754" s="2189">
        <v>27.067528541641543</v>
      </c>
    </row>
    <row r="755" spans="1:17">
      <c r="A755" s="1321"/>
      <c r="B755" s="80">
        <v>2</v>
      </c>
      <c r="C755" s="2184" t="s">
        <v>369</v>
      </c>
      <c r="D755" s="2185">
        <v>50</v>
      </c>
      <c r="E755" s="2185">
        <v>1985</v>
      </c>
      <c r="F755" s="2186">
        <v>40.377000000000002</v>
      </c>
      <c r="G755" s="2186">
        <v>4.6920000000000002</v>
      </c>
      <c r="H755" s="2186">
        <v>8</v>
      </c>
      <c r="I755" s="2186">
        <v>27.684999999999999</v>
      </c>
      <c r="J755" s="2186">
        <v>3248.27</v>
      </c>
      <c r="K755" s="2186">
        <v>27.684999999999999</v>
      </c>
      <c r="L755" s="2186">
        <v>3248.27</v>
      </c>
      <c r="M755" s="2187">
        <v>8.5229983960692923E-3</v>
      </c>
      <c r="N755" s="2188">
        <v>57.988000000000007</v>
      </c>
      <c r="O755" s="2188">
        <v>0.49423163099126616</v>
      </c>
      <c r="P755" s="2188">
        <v>511.37990376415752</v>
      </c>
      <c r="Q755" s="2189">
        <v>29.653897859475968</v>
      </c>
    </row>
    <row r="756" spans="1:17">
      <c r="A756" s="1321"/>
      <c r="B756" s="80">
        <v>3</v>
      </c>
      <c r="C756" s="2184" t="s">
        <v>436</v>
      </c>
      <c r="D756" s="2185">
        <v>19</v>
      </c>
      <c r="E756" s="2185">
        <v>1969</v>
      </c>
      <c r="F756" s="2186">
        <v>11.569000000000001</v>
      </c>
      <c r="G756" s="2186">
        <v>1.4790000000000001</v>
      </c>
      <c r="H756" s="2186">
        <v>0</v>
      </c>
      <c r="I756" s="2186">
        <v>10.089998</v>
      </c>
      <c r="J756" s="2186">
        <v>1148.45</v>
      </c>
      <c r="K756" s="2186">
        <v>10.089998</v>
      </c>
      <c r="L756" s="2186">
        <v>1148.45</v>
      </c>
      <c r="M756" s="2187">
        <v>8.7857529713962282E-3</v>
      </c>
      <c r="N756" s="2188">
        <v>57.988000000000007</v>
      </c>
      <c r="O756" s="2188">
        <v>0.50946824330532459</v>
      </c>
      <c r="P756" s="2188">
        <v>527.1451782837737</v>
      </c>
      <c r="Q756" s="2189">
        <v>30.568094598319473</v>
      </c>
    </row>
    <row r="757" spans="1:17">
      <c r="A757" s="1321"/>
      <c r="B757" s="80">
        <v>4</v>
      </c>
      <c r="C757" s="2184" t="s">
        <v>931</v>
      </c>
      <c r="D757" s="2185">
        <v>11</v>
      </c>
      <c r="E757" s="2185">
        <v>1976</v>
      </c>
      <c r="F757" s="2186">
        <v>7.8059000000000003</v>
      </c>
      <c r="G757" s="2186">
        <v>0.71399999999999997</v>
      </c>
      <c r="H757" s="2186">
        <v>1.6</v>
      </c>
      <c r="I757" s="2186">
        <v>5.4918979999999999</v>
      </c>
      <c r="J757" s="2186">
        <v>568.63</v>
      </c>
      <c r="K757" s="2186">
        <v>5.4918979999999999</v>
      </c>
      <c r="L757" s="2186">
        <v>568.63</v>
      </c>
      <c r="M757" s="2187">
        <v>9.6581221532455203E-3</v>
      </c>
      <c r="N757" s="2188">
        <v>57.988000000000007</v>
      </c>
      <c r="O757" s="2188">
        <v>0.56005518742240135</v>
      </c>
      <c r="P757" s="2188">
        <v>579.48732919473127</v>
      </c>
      <c r="Q757" s="2189">
        <v>33.603311245344088</v>
      </c>
    </row>
    <row r="758" spans="1:17">
      <c r="A758" s="1321"/>
      <c r="B758" s="80">
        <v>5</v>
      </c>
      <c r="C758" s="2184" t="s">
        <v>435</v>
      </c>
      <c r="D758" s="2185">
        <v>37</v>
      </c>
      <c r="E758" s="2185">
        <v>1986</v>
      </c>
      <c r="F758" s="2186">
        <v>31.890999999999998</v>
      </c>
      <c r="G758" s="2186">
        <v>3.7229999999999999</v>
      </c>
      <c r="H758" s="2186">
        <v>5.92</v>
      </c>
      <c r="I758" s="2186">
        <v>22.248007000000001</v>
      </c>
      <c r="J758" s="2186">
        <v>2244.37</v>
      </c>
      <c r="K758" s="2186">
        <v>22.248007000000001</v>
      </c>
      <c r="L758" s="2186">
        <v>2244.37</v>
      </c>
      <c r="M758" s="2187">
        <v>9.9128071574651252E-3</v>
      </c>
      <c r="N758" s="2188">
        <v>57.988000000000007</v>
      </c>
      <c r="O758" s="2188">
        <v>0.57482386144708775</v>
      </c>
      <c r="P758" s="2188">
        <v>594.76842944790758</v>
      </c>
      <c r="Q758" s="2189">
        <v>34.48943168682527</v>
      </c>
    </row>
    <row r="759" spans="1:17">
      <c r="A759" s="1321"/>
      <c r="B759" s="80">
        <v>6</v>
      </c>
      <c r="C759" s="2184" t="s">
        <v>932</v>
      </c>
      <c r="D759" s="2185">
        <v>52</v>
      </c>
      <c r="E759" s="2185">
        <v>1994</v>
      </c>
      <c r="F759" s="2186">
        <v>43.991999999999997</v>
      </c>
      <c r="G759" s="2186">
        <v>5.508</v>
      </c>
      <c r="H759" s="2186">
        <v>8.32</v>
      </c>
      <c r="I759" s="2186">
        <v>30.164003000000001</v>
      </c>
      <c r="J759" s="2186">
        <v>3006.49</v>
      </c>
      <c r="K759" s="2186">
        <v>30.164003000000001</v>
      </c>
      <c r="L759" s="2186">
        <v>3006.49</v>
      </c>
      <c r="M759" s="2187">
        <v>1.0032963023326206E-2</v>
      </c>
      <c r="N759" s="2188">
        <v>57.988000000000007</v>
      </c>
      <c r="O759" s="2188">
        <v>0.58179145979664015</v>
      </c>
      <c r="P759" s="2188">
        <v>601.97778139957234</v>
      </c>
      <c r="Q759" s="2189">
        <v>34.9074875877984</v>
      </c>
    </row>
    <row r="760" spans="1:17">
      <c r="A760" s="1321"/>
      <c r="B760" s="80">
        <v>7</v>
      </c>
      <c r="C760" s="2184" t="s">
        <v>434</v>
      </c>
      <c r="D760" s="2185">
        <v>73</v>
      </c>
      <c r="E760" s="2185">
        <v>1966</v>
      </c>
      <c r="F760" s="2186">
        <v>28.068000000000001</v>
      </c>
      <c r="G760" s="2186">
        <v>5.6686990000000002</v>
      </c>
      <c r="H760" s="2186">
        <v>0.78</v>
      </c>
      <c r="I760" s="2186">
        <v>21.619302999999999</v>
      </c>
      <c r="J760" s="2186">
        <v>2087.0500000000002</v>
      </c>
      <c r="K760" s="2186">
        <v>21.619302999999999</v>
      </c>
      <c r="L760" s="2186">
        <v>2087.0500000000002</v>
      </c>
      <c r="M760" s="2187">
        <v>1.0358785366905439E-2</v>
      </c>
      <c r="N760" s="2188">
        <v>57.988000000000007</v>
      </c>
      <c r="O760" s="2188">
        <v>0.6006852458561126</v>
      </c>
      <c r="P760" s="2188">
        <v>621.52712201432632</v>
      </c>
      <c r="Q760" s="2189">
        <v>36.041114751366763</v>
      </c>
    </row>
    <row r="761" spans="1:17">
      <c r="A761" s="1321"/>
      <c r="B761" s="80">
        <v>8</v>
      </c>
      <c r="C761" s="2184" t="s">
        <v>437</v>
      </c>
      <c r="D761" s="2185">
        <v>37</v>
      </c>
      <c r="E761" s="2185">
        <v>1983</v>
      </c>
      <c r="F761" s="2186">
        <v>31.376000000000001</v>
      </c>
      <c r="G761" s="2186">
        <v>2.9580000000000002</v>
      </c>
      <c r="H761" s="2186">
        <v>6.08</v>
      </c>
      <c r="I761" s="2186">
        <v>22.338000000000001</v>
      </c>
      <c r="J761" s="2186">
        <v>2034.47</v>
      </c>
      <c r="K761" s="2186">
        <v>22.338000000000001</v>
      </c>
      <c r="L761" s="2186">
        <v>2034.47</v>
      </c>
      <c r="M761" s="2187">
        <v>1.0979763771399923E-2</v>
      </c>
      <c r="N761" s="2188">
        <v>57.988000000000007</v>
      </c>
      <c r="O761" s="2188">
        <v>0.63669454157593885</v>
      </c>
      <c r="P761" s="2188">
        <v>658.78582628399545</v>
      </c>
      <c r="Q761" s="2189">
        <v>38.201672494556334</v>
      </c>
    </row>
    <row r="762" spans="1:17">
      <c r="A762" s="1321"/>
      <c r="B762" s="80">
        <v>9</v>
      </c>
      <c r="C762" s="2184" t="s">
        <v>933</v>
      </c>
      <c r="D762" s="2185">
        <v>38</v>
      </c>
      <c r="E762" s="2185">
        <v>1978</v>
      </c>
      <c r="F762" s="2186">
        <v>32.216000000000001</v>
      </c>
      <c r="G762" s="2186">
        <v>3.9982980000000001</v>
      </c>
      <c r="H762" s="2186">
        <v>5.92</v>
      </c>
      <c r="I762" s="2186">
        <v>22.297701</v>
      </c>
      <c r="J762" s="2186">
        <v>1934.43</v>
      </c>
      <c r="K762" s="2186">
        <v>22.297701</v>
      </c>
      <c r="L762" s="2186">
        <v>1934.43</v>
      </c>
      <c r="M762" s="2187">
        <v>1.1526755168189079E-2</v>
      </c>
      <c r="N762" s="2188">
        <v>57.988000000000007</v>
      </c>
      <c r="O762" s="2188">
        <v>0.66841347869294832</v>
      </c>
      <c r="P762" s="2188">
        <v>691.60531009134479</v>
      </c>
      <c r="Q762" s="2189">
        <v>40.104808721576902</v>
      </c>
    </row>
    <row r="763" spans="1:17" ht="12" thickBot="1">
      <c r="A763" s="1321"/>
      <c r="B763" s="150">
        <v>10</v>
      </c>
      <c r="C763" s="2190" t="s">
        <v>433</v>
      </c>
      <c r="D763" s="2191">
        <v>38</v>
      </c>
      <c r="E763" s="2191">
        <v>1987</v>
      </c>
      <c r="F763" s="2192">
        <v>37.445999999999998</v>
      </c>
      <c r="G763" s="2192">
        <v>3.7229999999999999</v>
      </c>
      <c r="H763" s="2192">
        <v>7.36</v>
      </c>
      <c r="I763" s="2192">
        <v>26.362998999999999</v>
      </c>
      <c r="J763" s="2192">
        <v>2284.84</v>
      </c>
      <c r="K763" s="2192">
        <v>26.362998999999999</v>
      </c>
      <c r="L763" s="2192">
        <v>2284.84</v>
      </c>
      <c r="M763" s="2193">
        <v>1.15382254337284E-2</v>
      </c>
      <c r="N763" s="2194">
        <v>57.988000000000007</v>
      </c>
      <c r="O763" s="2194">
        <v>0.6690786164510425</v>
      </c>
      <c r="P763" s="2194">
        <v>692.29352602370398</v>
      </c>
      <c r="Q763" s="2195">
        <v>40.144716987062552</v>
      </c>
    </row>
    <row r="764" spans="1:17">
      <c r="A764" s="1348" t="s">
        <v>128</v>
      </c>
      <c r="B764" s="151">
        <v>1</v>
      </c>
      <c r="C764" s="2196" t="s">
        <v>370</v>
      </c>
      <c r="D764" s="2197">
        <v>8</v>
      </c>
      <c r="E764" s="2197">
        <v>1980</v>
      </c>
      <c r="F764" s="2198">
        <v>4.4119999999999999</v>
      </c>
      <c r="G764" s="2198">
        <v>1.9607969999999999</v>
      </c>
      <c r="H764" s="2198">
        <v>1.28</v>
      </c>
      <c r="I764" s="2198">
        <v>1.171203</v>
      </c>
      <c r="J764" s="2198">
        <v>627.78</v>
      </c>
      <c r="K764" s="2198">
        <v>1.171203</v>
      </c>
      <c r="L764" s="2198">
        <v>627.78</v>
      </c>
      <c r="M764" s="2199">
        <v>1.8656264933575458E-3</v>
      </c>
      <c r="N764" s="2200">
        <v>57.988000000000007</v>
      </c>
      <c r="O764" s="2200">
        <v>0.10818394909681738</v>
      </c>
      <c r="P764" s="2200">
        <v>111.93758960145276</v>
      </c>
      <c r="Q764" s="2201">
        <v>6.4910369458090438</v>
      </c>
    </row>
    <row r="765" spans="1:17">
      <c r="A765" s="1349"/>
      <c r="B765" s="152">
        <v>2</v>
      </c>
      <c r="C765" s="2202" t="s">
        <v>934</v>
      </c>
      <c r="D765" s="2203">
        <v>8</v>
      </c>
      <c r="E765" s="2203">
        <v>1970</v>
      </c>
      <c r="F765" s="2204">
        <v>2.9220000000000002</v>
      </c>
      <c r="G765" s="2204">
        <v>1.706256</v>
      </c>
      <c r="H765" s="2204">
        <v>0.08</v>
      </c>
      <c r="I765" s="2204">
        <v>1.1357440000000001</v>
      </c>
      <c r="J765" s="2204">
        <v>389.07</v>
      </c>
      <c r="K765" s="2204">
        <v>1.1357440000000001</v>
      </c>
      <c r="L765" s="2204">
        <v>389.07</v>
      </c>
      <c r="M765" s="2205">
        <v>2.9191250931708949E-3</v>
      </c>
      <c r="N765" s="466">
        <v>57.988000000000007</v>
      </c>
      <c r="O765" s="466">
        <v>0.16927422590279387</v>
      </c>
      <c r="P765" s="466">
        <v>175.1475055902537</v>
      </c>
      <c r="Q765" s="467">
        <v>10.156453554167632</v>
      </c>
    </row>
    <row r="766" spans="1:17">
      <c r="A766" s="1349"/>
      <c r="B766" s="152">
        <v>3</v>
      </c>
      <c r="C766" s="2202" t="s">
        <v>320</v>
      </c>
      <c r="D766" s="2203">
        <v>20</v>
      </c>
      <c r="E766" s="2203">
        <v>0</v>
      </c>
      <c r="F766" s="2204">
        <v>11.006629999999999</v>
      </c>
      <c r="G766" s="2204">
        <v>1.9890000000000001</v>
      </c>
      <c r="H766" s="2204">
        <v>3.2</v>
      </c>
      <c r="I766" s="2204">
        <v>5.8176310000000004</v>
      </c>
      <c r="J766" s="2204">
        <v>1135.0999999999999</v>
      </c>
      <c r="K766" s="2204">
        <v>5.8176310000000004</v>
      </c>
      <c r="L766" s="2204">
        <v>1135.0999999999999</v>
      </c>
      <c r="M766" s="2205">
        <v>5.1252145185446225E-3</v>
      </c>
      <c r="N766" s="466">
        <v>57.988000000000007</v>
      </c>
      <c r="O766" s="466">
        <v>0.29720093950136561</v>
      </c>
      <c r="P766" s="466">
        <v>307.51287111267732</v>
      </c>
      <c r="Q766" s="467">
        <v>17.832056370081933</v>
      </c>
    </row>
    <row r="767" spans="1:17">
      <c r="A767" s="1349"/>
      <c r="B767" s="152">
        <v>4</v>
      </c>
      <c r="C767" s="2202" t="s">
        <v>439</v>
      </c>
      <c r="D767" s="2203">
        <v>12</v>
      </c>
      <c r="E767" s="2203">
        <v>1972</v>
      </c>
      <c r="F767" s="2204">
        <v>8.4710000000000001</v>
      </c>
      <c r="G767" s="2204">
        <v>1.8360000000000001</v>
      </c>
      <c r="H767" s="2204">
        <v>0</v>
      </c>
      <c r="I767" s="2204">
        <v>6.6349999999999998</v>
      </c>
      <c r="J767" s="2204">
        <v>538.39</v>
      </c>
      <c r="K767" s="2204">
        <v>6.6349999999999998</v>
      </c>
      <c r="L767" s="2204">
        <v>538.39</v>
      </c>
      <c r="M767" s="2205">
        <v>1.232378015936403E-2</v>
      </c>
      <c r="N767" s="466">
        <v>57.988000000000007</v>
      </c>
      <c r="O767" s="466">
        <v>0.71463136388120141</v>
      </c>
      <c r="P767" s="466">
        <v>739.42680956184176</v>
      </c>
      <c r="Q767" s="467">
        <v>42.877881832872092</v>
      </c>
    </row>
    <row r="768" spans="1:17">
      <c r="A768" s="1349"/>
      <c r="B768" s="152">
        <v>5</v>
      </c>
      <c r="C768" s="2202" t="s">
        <v>440</v>
      </c>
      <c r="D768" s="2203">
        <v>45</v>
      </c>
      <c r="E768" s="2203">
        <v>1973</v>
      </c>
      <c r="F768" s="2204">
        <v>15.333</v>
      </c>
      <c r="G768" s="2204">
        <v>0</v>
      </c>
      <c r="H768" s="2204">
        <v>0</v>
      </c>
      <c r="I768" s="2204">
        <v>15.332998999999999</v>
      </c>
      <c r="J768" s="2204">
        <v>1179.28</v>
      </c>
      <c r="K768" s="2204">
        <v>15.332998999999999</v>
      </c>
      <c r="L768" s="2204">
        <v>1179.28</v>
      </c>
      <c r="M768" s="2205">
        <v>1.3002000373109016E-2</v>
      </c>
      <c r="N768" s="466">
        <v>57.988000000000007</v>
      </c>
      <c r="O768" s="466">
        <v>0.75395999763584565</v>
      </c>
      <c r="P768" s="466">
        <v>780.120022386541</v>
      </c>
      <c r="Q768" s="467">
        <v>45.237599858150745</v>
      </c>
    </row>
    <row r="769" spans="1:17">
      <c r="A769" s="1349"/>
      <c r="B769" s="152">
        <v>6</v>
      </c>
      <c r="C769" s="2202" t="s">
        <v>438</v>
      </c>
      <c r="D769" s="2203">
        <v>33</v>
      </c>
      <c r="E769" s="2203">
        <v>1978</v>
      </c>
      <c r="F769" s="2204">
        <v>16.8141</v>
      </c>
      <c r="G769" s="2204">
        <v>2.1419999999999999</v>
      </c>
      <c r="H769" s="2204">
        <v>0.27</v>
      </c>
      <c r="I769" s="2204">
        <v>14.402101</v>
      </c>
      <c r="J769" s="2204">
        <v>1095.47</v>
      </c>
      <c r="K769" s="2204">
        <v>14.402101</v>
      </c>
      <c r="L769" s="2204">
        <v>1095.47</v>
      </c>
      <c r="M769" s="2205">
        <v>1.314696066528522E-2</v>
      </c>
      <c r="N769" s="466">
        <v>57.988000000000007</v>
      </c>
      <c r="O769" s="466">
        <v>0.76236595505855942</v>
      </c>
      <c r="P769" s="466">
        <v>788.81763991711318</v>
      </c>
      <c r="Q769" s="467">
        <v>45.741957303513558</v>
      </c>
    </row>
    <row r="770" spans="1:17">
      <c r="A770" s="1349"/>
      <c r="B770" s="152">
        <v>7</v>
      </c>
      <c r="C770" s="2202" t="s">
        <v>935</v>
      </c>
      <c r="D770" s="2203">
        <v>51</v>
      </c>
      <c r="E770" s="2203">
        <v>1986</v>
      </c>
      <c r="F770" s="2204">
        <v>37.292000000000002</v>
      </c>
      <c r="G770" s="2204">
        <v>2.7795000000000001</v>
      </c>
      <c r="H770" s="2204">
        <v>6.79</v>
      </c>
      <c r="I770" s="2204">
        <v>27.722501000000001</v>
      </c>
      <c r="J770" s="2204">
        <v>1842.82</v>
      </c>
      <c r="K770" s="2204">
        <v>27.722501000000001</v>
      </c>
      <c r="L770" s="2204">
        <v>1842.82</v>
      </c>
      <c r="M770" s="2205">
        <v>1.5043520799644026E-2</v>
      </c>
      <c r="N770" s="466">
        <v>57.988000000000007</v>
      </c>
      <c r="O770" s="466">
        <v>0.87234368412975782</v>
      </c>
      <c r="P770" s="466">
        <v>902.61124797864159</v>
      </c>
      <c r="Q770" s="467">
        <v>52.340621047785476</v>
      </c>
    </row>
    <row r="771" spans="1:17">
      <c r="A771" s="1349"/>
      <c r="B771" s="152">
        <v>8</v>
      </c>
      <c r="C771" s="2202" t="s">
        <v>371</v>
      </c>
      <c r="D771" s="2203">
        <v>12</v>
      </c>
      <c r="E771" s="2203">
        <v>1967</v>
      </c>
      <c r="F771" s="2204">
        <v>9.9009999999999998</v>
      </c>
      <c r="G771" s="2204">
        <v>1.887</v>
      </c>
      <c r="H771" s="2204">
        <v>0</v>
      </c>
      <c r="I771" s="2204">
        <v>8.0139999999999993</v>
      </c>
      <c r="J771" s="2204">
        <v>529.73</v>
      </c>
      <c r="K771" s="2204">
        <v>8.0139999999999993</v>
      </c>
      <c r="L771" s="2204">
        <v>529.73</v>
      </c>
      <c r="M771" s="2205">
        <v>1.5128461669152209E-2</v>
      </c>
      <c r="N771" s="466">
        <v>57.988000000000007</v>
      </c>
      <c r="O771" s="466">
        <v>0.87726923527079836</v>
      </c>
      <c r="P771" s="466">
        <v>907.70770014913251</v>
      </c>
      <c r="Q771" s="467">
        <v>52.636154116247901</v>
      </c>
    </row>
    <row r="772" spans="1:17">
      <c r="A772" s="1349"/>
      <c r="B772" s="152">
        <v>9</v>
      </c>
      <c r="C772" s="833"/>
      <c r="D772" s="834"/>
      <c r="E772" s="834"/>
      <c r="F772" s="835"/>
      <c r="G772" s="835"/>
      <c r="H772" s="835"/>
      <c r="I772" s="835"/>
      <c r="J772" s="835"/>
      <c r="K772" s="835"/>
      <c r="L772" s="835"/>
      <c r="M772" s="836"/>
      <c r="N772" s="837"/>
      <c r="O772" s="837"/>
      <c r="P772" s="837"/>
      <c r="Q772" s="838"/>
    </row>
    <row r="773" spans="1:17" ht="12" thickBot="1">
      <c r="A773" s="1350"/>
      <c r="B773" s="153">
        <v>10</v>
      </c>
      <c r="C773" s="839"/>
      <c r="D773" s="840"/>
      <c r="E773" s="840"/>
      <c r="F773" s="841"/>
      <c r="G773" s="841"/>
      <c r="H773" s="841"/>
      <c r="I773" s="841"/>
      <c r="J773" s="841"/>
      <c r="K773" s="841"/>
      <c r="L773" s="841"/>
      <c r="M773" s="842"/>
      <c r="N773" s="843"/>
      <c r="O773" s="843"/>
      <c r="P773" s="843"/>
      <c r="Q773" s="844"/>
    </row>
    <row r="774" spans="1:17">
      <c r="A774" s="1351" t="s">
        <v>139</v>
      </c>
      <c r="B774" s="17">
        <v>1</v>
      </c>
      <c r="C774" s="495"/>
      <c r="D774" s="496"/>
      <c r="E774" s="496"/>
      <c r="F774" s="497"/>
      <c r="G774" s="497"/>
      <c r="H774" s="497"/>
      <c r="I774" s="497"/>
      <c r="J774" s="497"/>
      <c r="K774" s="497"/>
      <c r="L774" s="497"/>
      <c r="M774" s="498"/>
      <c r="N774" s="499"/>
      <c r="O774" s="499"/>
      <c r="P774" s="499"/>
      <c r="Q774" s="500"/>
    </row>
    <row r="775" spans="1:17">
      <c r="A775" s="1352"/>
      <c r="B775" s="19">
        <v>2</v>
      </c>
      <c r="C775" s="501"/>
      <c r="D775" s="502"/>
      <c r="E775" s="502"/>
      <c r="F775" s="503"/>
      <c r="G775" s="503"/>
      <c r="H775" s="503"/>
      <c r="I775" s="503"/>
      <c r="J775" s="503"/>
      <c r="K775" s="503"/>
      <c r="L775" s="503"/>
      <c r="M775" s="504"/>
      <c r="N775" s="475"/>
      <c r="O775" s="475"/>
      <c r="P775" s="475"/>
      <c r="Q775" s="476"/>
    </row>
    <row r="776" spans="1:17">
      <c r="A776" s="1352"/>
      <c r="B776" s="19">
        <v>3</v>
      </c>
      <c r="C776" s="501"/>
      <c r="D776" s="502"/>
      <c r="E776" s="502"/>
      <c r="F776" s="503"/>
      <c r="G776" s="503"/>
      <c r="H776" s="503"/>
      <c r="I776" s="503"/>
      <c r="J776" s="503"/>
      <c r="K776" s="503"/>
      <c r="L776" s="503"/>
      <c r="M776" s="504"/>
      <c r="N776" s="475"/>
      <c r="O776" s="475"/>
      <c r="P776" s="475"/>
      <c r="Q776" s="476"/>
    </row>
    <row r="777" spans="1:17">
      <c r="A777" s="1352"/>
      <c r="B777" s="19">
        <v>4</v>
      </c>
      <c r="C777" s="501"/>
      <c r="D777" s="228"/>
      <c r="E777" s="228"/>
      <c r="F777" s="155"/>
      <c r="G777" s="155"/>
      <c r="H777" s="155"/>
      <c r="I777" s="155"/>
      <c r="J777" s="155"/>
      <c r="K777" s="229"/>
      <c r="L777" s="155"/>
      <c r="M777" s="505"/>
      <c r="N777" s="62"/>
      <c r="O777" s="62"/>
      <c r="P777" s="62"/>
      <c r="Q777" s="506"/>
    </row>
    <row r="778" spans="1:17">
      <c r="A778" s="1352"/>
      <c r="B778" s="19">
        <v>5</v>
      </c>
      <c r="C778" s="501"/>
      <c r="D778" s="228"/>
      <c r="E778" s="228"/>
      <c r="F778" s="155"/>
      <c r="G778" s="155"/>
      <c r="H778" s="155"/>
      <c r="I778" s="155"/>
      <c r="J778" s="155"/>
      <c r="K778" s="229"/>
      <c r="L778" s="155"/>
      <c r="M778" s="505"/>
      <c r="N778" s="62"/>
      <c r="O778" s="62"/>
      <c r="P778" s="62"/>
      <c r="Q778" s="506"/>
    </row>
    <row r="779" spans="1:17">
      <c r="A779" s="1352"/>
      <c r="B779" s="19">
        <v>6</v>
      </c>
      <c r="C779" s="501"/>
      <c r="D779" s="228"/>
      <c r="E779" s="228"/>
      <c r="F779" s="155"/>
      <c r="G779" s="155"/>
      <c r="H779" s="155"/>
      <c r="I779" s="155"/>
      <c r="J779" s="155"/>
      <c r="K779" s="229"/>
      <c r="L779" s="155"/>
      <c r="M779" s="505"/>
      <c r="N779" s="62"/>
      <c r="O779" s="62"/>
      <c r="P779" s="62"/>
      <c r="Q779" s="506"/>
    </row>
    <row r="780" spans="1:17">
      <c r="A780" s="1352"/>
      <c r="B780" s="19">
        <v>7</v>
      </c>
      <c r="C780" s="501"/>
      <c r="D780" s="228"/>
      <c r="E780" s="228"/>
      <c r="F780" s="155"/>
      <c r="G780" s="155"/>
      <c r="H780" s="155"/>
      <c r="I780" s="155"/>
      <c r="J780" s="155"/>
      <c r="K780" s="229"/>
      <c r="L780" s="155"/>
      <c r="M780" s="505"/>
      <c r="N780" s="62"/>
      <c r="O780" s="62"/>
      <c r="P780" s="62"/>
      <c r="Q780" s="506"/>
    </row>
    <row r="781" spans="1:17">
      <c r="A781" s="1352"/>
      <c r="B781" s="19">
        <v>8</v>
      </c>
      <c r="C781" s="501"/>
      <c r="D781" s="228"/>
      <c r="E781" s="228"/>
      <c r="F781" s="155"/>
      <c r="G781" s="155"/>
      <c r="H781" s="155"/>
      <c r="I781" s="155"/>
      <c r="J781" s="155"/>
      <c r="K781" s="229"/>
      <c r="L781" s="155"/>
      <c r="M781" s="505"/>
      <c r="N781" s="62"/>
      <c r="O781" s="62"/>
      <c r="P781" s="62"/>
      <c r="Q781" s="506"/>
    </row>
    <row r="782" spans="1:17">
      <c r="A782" s="1352"/>
      <c r="B782" s="19">
        <v>9</v>
      </c>
      <c r="C782" s="501"/>
      <c r="D782" s="228"/>
      <c r="E782" s="228"/>
      <c r="F782" s="155"/>
      <c r="G782" s="155"/>
      <c r="H782" s="155"/>
      <c r="I782" s="155"/>
      <c r="J782" s="155"/>
      <c r="K782" s="229"/>
      <c r="L782" s="155"/>
      <c r="M782" s="505"/>
      <c r="N782" s="62"/>
      <c r="O782" s="62"/>
      <c r="P782" s="62"/>
      <c r="Q782" s="506"/>
    </row>
    <row r="783" spans="1:17" ht="12.75" thickBot="1">
      <c r="A783" s="1353"/>
      <c r="B783" s="249">
        <v>10</v>
      </c>
      <c r="C783" s="507"/>
      <c r="D783" s="235"/>
      <c r="E783" s="235"/>
      <c r="F783" s="156"/>
      <c r="G783" s="156"/>
      <c r="H783" s="156"/>
      <c r="I783" s="156"/>
      <c r="J783" s="156"/>
      <c r="K783" s="236"/>
      <c r="L783" s="156"/>
      <c r="M783" s="508"/>
      <c r="N783" s="239"/>
      <c r="O783" s="239"/>
      <c r="P783" s="239"/>
      <c r="Q783" s="509"/>
    </row>
    <row r="784" spans="1:17">
      <c r="F784" s="86"/>
      <c r="G784" s="86"/>
      <c r="H784" s="86"/>
      <c r="I784" s="86"/>
    </row>
    <row r="785" spans="1:17" ht="15">
      <c r="A785" s="1289" t="s">
        <v>35</v>
      </c>
      <c r="B785" s="1289"/>
      <c r="C785" s="1289"/>
      <c r="D785" s="1289"/>
      <c r="E785" s="1289"/>
      <c r="F785" s="1289"/>
      <c r="G785" s="1289"/>
      <c r="H785" s="1289"/>
      <c r="I785" s="1289"/>
      <c r="J785" s="1289"/>
      <c r="K785" s="1289"/>
      <c r="L785" s="1289"/>
      <c r="M785" s="1289"/>
      <c r="N785" s="1289"/>
      <c r="O785" s="1289"/>
      <c r="P785" s="1289"/>
      <c r="Q785" s="1289"/>
    </row>
    <row r="786" spans="1:17" ht="13.5" thickBot="1">
      <c r="A786" s="822"/>
      <c r="B786" s="822"/>
      <c r="C786" s="822"/>
      <c r="D786" s="822"/>
      <c r="E786" s="1261" t="s">
        <v>356</v>
      </c>
      <c r="F786" s="1261"/>
      <c r="G786" s="1261"/>
      <c r="H786" s="1261"/>
      <c r="I786" s="822">
        <v>4.8</v>
      </c>
      <c r="J786" s="822" t="s">
        <v>355</v>
      </c>
      <c r="K786" s="822" t="s">
        <v>357</v>
      </c>
      <c r="L786" s="823">
        <v>409</v>
      </c>
      <c r="M786" s="822"/>
      <c r="N786" s="822"/>
      <c r="O786" s="822"/>
      <c r="P786" s="822"/>
      <c r="Q786" s="822"/>
    </row>
    <row r="787" spans="1:17" ht="12.75" customHeight="1">
      <c r="A787" s="1281" t="s">
        <v>1</v>
      </c>
      <c r="B787" s="1283" t="s">
        <v>0</v>
      </c>
      <c r="C787" s="1266" t="s">
        <v>2</v>
      </c>
      <c r="D787" s="1266" t="s">
        <v>3</v>
      </c>
      <c r="E787" s="1266" t="s">
        <v>12</v>
      </c>
      <c r="F787" s="1286" t="s">
        <v>13</v>
      </c>
      <c r="G787" s="1287"/>
      <c r="H787" s="1287"/>
      <c r="I787" s="1288"/>
      <c r="J787" s="1266" t="s">
        <v>4</v>
      </c>
      <c r="K787" s="1266" t="s">
        <v>14</v>
      </c>
      <c r="L787" s="1266" t="s">
        <v>5</v>
      </c>
      <c r="M787" s="1266" t="s">
        <v>6</v>
      </c>
      <c r="N787" s="1266" t="s">
        <v>15</v>
      </c>
      <c r="O787" s="1266" t="s">
        <v>16</v>
      </c>
      <c r="P787" s="1268" t="s">
        <v>23</v>
      </c>
      <c r="Q787" s="1270" t="s">
        <v>24</v>
      </c>
    </row>
    <row r="788" spans="1:17" s="2" customFormat="1" ht="33.75">
      <c r="A788" s="1282"/>
      <c r="B788" s="1284"/>
      <c r="C788" s="1285"/>
      <c r="D788" s="1267"/>
      <c r="E788" s="1267"/>
      <c r="F788" s="15" t="s">
        <v>17</v>
      </c>
      <c r="G788" s="15" t="s">
        <v>18</v>
      </c>
      <c r="H788" s="15" t="s">
        <v>19</v>
      </c>
      <c r="I788" s="15" t="s">
        <v>20</v>
      </c>
      <c r="J788" s="1267"/>
      <c r="K788" s="1267"/>
      <c r="L788" s="1267"/>
      <c r="M788" s="1267"/>
      <c r="N788" s="1267"/>
      <c r="O788" s="1267"/>
      <c r="P788" s="1269"/>
      <c r="Q788" s="1271"/>
    </row>
    <row r="789" spans="1:17" s="3" customFormat="1" ht="13.5" customHeight="1" thickBot="1">
      <c r="A789" s="1282"/>
      <c r="B789" s="1284"/>
      <c r="C789" s="1285"/>
      <c r="D789" s="8" t="s">
        <v>7</v>
      </c>
      <c r="E789" s="8" t="s">
        <v>8</v>
      </c>
      <c r="F789" s="8" t="s">
        <v>9</v>
      </c>
      <c r="G789" s="8" t="s">
        <v>9</v>
      </c>
      <c r="H789" s="8" t="s">
        <v>9</v>
      </c>
      <c r="I789" s="8" t="s">
        <v>9</v>
      </c>
      <c r="J789" s="8" t="s">
        <v>21</v>
      </c>
      <c r="K789" s="8" t="s">
        <v>9</v>
      </c>
      <c r="L789" s="8" t="s">
        <v>21</v>
      </c>
      <c r="M789" s="8" t="s">
        <v>22</v>
      </c>
      <c r="N789" s="8" t="s">
        <v>408</v>
      </c>
      <c r="O789" s="8" t="s">
        <v>409</v>
      </c>
      <c r="P789" s="1437" t="s">
        <v>25</v>
      </c>
      <c r="Q789" s="1438" t="s">
        <v>410</v>
      </c>
    </row>
    <row r="790" spans="1:17" s="44" customFormat="1" ht="12.75" customHeight="1">
      <c r="A790" s="1290" t="s">
        <v>314</v>
      </c>
      <c r="B790" s="46">
        <v>1</v>
      </c>
      <c r="C790" s="859" t="s">
        <v>822</v>
      </c>
      <c r="D790" s="860">
        <v>10</v>
      </c>
      <c r="E790" s="860" t="s">
        <v>184</v>
      </c>
      <c r="F790" s="861">
        <f>SUM(G790+H790+I790)</f>
        <v>4.6260000000000003</v>
      </c>
      <c r="G790" s="861">
        <v>0.91400000000000003</v>
      </c>
      <c r="H790" s="861">
        <v>1.6</v>
      </c>
      <c r="I790" s="861">
        <v>2.1120000000000001</v>
      </c>
      <c r="J790" s="861">
        <v>546.62</v>
      </c>
      <c r="K790" s="862">
        <v>2.1120000000000001</v>
      </c>
      <c r="L790" s="861">
        <v>546.62</v>
      </c>
      <c r="M790" s="863">
        <f>K790/L790</f>
        <v>3.8637444659909994E-3</v>
      </c>
      <c r="N790" s="864">
        <v>50.14</v>
      </c>
      <c r="O790" s="865">
        <f>M790*N790</f>
        <v>0.1937281475247887</v>
      </c>
      <c r="P790" s="865">
        <f>M790*60*1000</f>
        <v>231.82466795945996</v>
      </c>
      <c r="Q790" s="645">
        <f>P790*N790/1000</f>
        <v>11.623688851487323</v>
      </c>
    </row>
    <row r="791" spans="1:17" s="44" customFormat="1" ht="13.5" customHeight="1">
      <c r="A791" s="1291"/>
      <c r="B791" s="43">
        <v>2</v>
      </c>
      <c r="C791" s="685" t="s">
        <v>823</v>
      </c>
      <c r="D791" s="646">
        <v>22</v>
      </c>
      <c r="E791" s="646" t="s">
        <v>184</v>
      </c>
      <c r="F791" s="602">
        <f t="shared" ref="F791:F829" si="51">SUM(G791+H791+I791)</f>
        <v>10.457000000000001</v>
      </c>
      <c r="G791" s="515">
        <v>1.9279999999999999</v>
      </c>
      <c r="H791" s="515">
        <v>3.52</v>
      </c>
      <c r="I791" s="515">
        <v>5.0090000000000003</v>
      </c>
      <c r="J791" s="515">
        <v>1195.3399999999999</v>
      </c>
      <c r="K791" s="648">
        <v>4.8</v>
      </c>
      <c r="L791" s="515">
        <v>1146.6400000000001</v>
      </c>
      <c r="M791" s="516">
        <f t="shared" ref="M791:M799" si="52">K791/L791</f>
        <v>4.1861438638107857E-3</v>
      </c>
      <c r="N791" s="689">
        <v>50.14</v>
      </c>
      <c r="O791" s="649">
        <f t="shared" ref="O791:O809" si="53">M791*N791</f>
        <v>0.2098932533314728</v>
      </c>
      <c r="P791" s="644">
        <f t="shared" ref="P791:P809" si="54">M791*60*1000</f>
        <v>251.16863182864714</v>
      </c>
      <c r="Q791" s="650">
        <f t="shared" ref="Q791:Q809" si="55">P791*N791/1000</f>
        <v>12.593595199888368</v>
      </c>
    </row>
    <row r="792" spans="1:17" s="44" customFormat="1" ht="12.75" customHeight="1">
      <c r="A792" s="1291"/>
      <c r="B792" s="43">
        <v>3</v>
      </c>
      <c r="C792" s="688" t="s">
        <v>824</v>
      </c>
      <c r="D792" s="646">
        <v>48</v>
      </c>
      <c r="E792" s="646" t="s">
        <v>184</v>
      </c>
      <c r="F792" s="602">
        <f t="shared" si="51"/>
        <v>20.327999999999999</v>
      </c>
      <c r="G792" s="515">
        <v>4.5350000000000001</v>
      </c>
      <c r="H792" s="515">
        <v>7.68</v>
      </c>
      <c r="I792" s="515">
        <v>8.1129999999999995</v>
      </c>
      <c r="J792" s="515">
        <v>2013.8</v>
      </c>
      <c r="K792" s="648">
        <v>8.1129999999999995</v>
      </c>
      <c r="L792" s="515">
        <v>2013.8</v>
      </c>
      <c r="M792" s="516">
        <f t="shared" si="52"/>
        <v>4.028701956500149E-3</v>
      </c>
      <c r="N792" s="689">
        <v>50.14</v>
      </c>
      <c r="O792" s="649">
        <f t="shared" si="53"/>
        <v>0.20199911609891746</v>
      </c>
      <c r="P792" s="644">
        <f t="shared" si="54"/>
        <v>241.72211739000892</v>
      </c>
      <c r="Q792" s="650">
        <f t="shared" si="55"/>
        <v>12.119946965935046</v>
      </c>
    </row>
    <row r="793" spans="1:17" ht="12.75" customHeight="1">
      <c r="A793" s="1291"/>
      <c r="B793" s="12">
        <v>4</v>
      </c>
      <c r="C793" s="688" t="s">
        <v>825</v>
      </c>
      <c r="D793" s="646">
        <v>22</v>
      </c>
      <c r="E793" s="646" t="s">
        <v>184</v>
      </c>
      <c r="F793" s="602">
        <f t="shared" si="51"/>
        <v>10.334</v>
      </c>
      <c r="G793" s="515">
        <v>1.8029999999999999</v>
      </c>
      <c r="H793" s="515">
        <v>3.52</v>
      </c>
      <c r="I793" s="515">
        <v>5.0110000000000001</v>
      </c>
      <c r="J793" s="515">
        <v>1210.95</v>
      </c>
      <c r="K793" s="648">
        <v>5.0110000000000001</v>
      </c>
      <c r="L793" s="515">
        <v>1210.95</v>
      </c>
      <c r="M793" s="516">
        <f t="shared" si="52"/>
        <v>4.1380734134357326E-3</v>
      </c>
      <c r="N793" s="689">
        <v>50.14</v>
      </c>
      <c r="O793" s="649">
        <f t="shared" si="53"/>
        <v>0.20748300094966762</v>
      </c>
      <c r="P793" s="644">
        <f t="shared" si="54"/>
        <v>248.28440480614395</v>
      </c>
      <c r="Q793" s="650">
        <f t="shared" si="55"/>
        <v>12.448980056980057</v>
      </c>
    </row>
    <row r="794" spans="1:17" ht="12.75" customHeight="1">
      <c r="A794" s="1291"/>
      <c r="B794" s="12">
        <v>5</v>
      </c>
      <c r="C794" s="688" t="s">
        <v>826</v>
      </c>
      <c r="D794" s="646">
        <v>22</v>
      </c>
      <c r="E794" s="646" t="s">
        <v>184</v>
      </c>
      <c r="F794" s="602">
        <f t="shared" si="51"/>
        <v>8.7759999999999998</v>
      </c>
      <c r="G794" s="515">
        <v>1.4710000000000001</v>
      </c>
      <c r="H794" s="515">
        <v>3.52</v>
      </c>
      <c r="I794" s="515">
        <v>3.7850000000000001</v>
      </c>
      <c r="J794" s="515">
        <v>1161.98</v>
      </c>
      <c r="K794" s="648">
        <v>3.7850000000000001</v>
      </c>
      <c r="L794" s="515">
        <v>1161.98</v>
      </c>
      <c r="M794" s="516">
        <f t="shared" si="52"/>
        <v>3.2573710390884528E-3</v>
      </c>
      <c r="N794" s="689">
        <v>50.14</v>
      </c>
      <c r="O794" s="649">
        <f t="shared" si="53"/>
        <v>0.16332458389989502</v>
      </c>
      <c r="P794" s="644">
        <f t="shared" si="54"/>
        <v>195.44226234530717</v>
      </c>
      <c r="Q794" s="650">
        <f t="shared" si="55"/>
        <v>9.7994750339937013</v>
      </c>
    </row>
    <row r="795" spans="1:17" ht="12.75" customHeight="1">
      <c r="A795" s="1291"/>
      <c r="B795" s="12">
        <v>6</v>
      </c>
      <c r="C795" s="688" t="s">
        <v>827</v>
      </c>
      <c r="D795" s="646">
        <v>22</v>
      </c>
      <c r="E795" s="646" t="s">
        <v>184</v>
      </c>
      <c r="F795" s="602">
        <f t="shared" si="51"/>
        <v>10.122</v>
      </c>
      <c r="G795" s="515">
        <v>2.1930000000000001</v>
      </c>
      <c r="H795" s="515">
        <v>3.52</v>
      </c>
      <c r="I795" s="515">
        <v>4.4089999999999998</v>
      </c>
      <c r="J795" s="515">
        <v>1191.8399999999999</v>
      </c>
      <c r="K795" s="648">
        <v>4.4089999999999998</v>
      </c>
      <c r="L795" s="515">
        <v>1191.8399999999999</v>
      </c>
      <c r="M795" s="516">
        <f t="shared" si="52"/>
        <v>3.6993220566518999E-3</v>
      </c>
      <c r="N795" s="689">
        <v>50.14</v>
      </c>
      <c r="O795" s="649">
        <f t="shared" si="53"/>
        <v>0.18548400792052627</v>
      </c>
      <c r="P795" s="644">
        <f t="shared" si="54"/>
        <v>221.959323399114</v>
      </c>
      <c r="Q795" s="650">
        <f t="shared" si="55"/>
        <v>11.129040475231575</v>
      </c>
    </row>
    <row r="796" spans="1:17" ht="12.75" customHeight="1">
      <c r="A796" s="1291"/>
      <c r="B796" s="12">
        <v>7</v>
      </c>
      <c r="C796" s="688" t="s">
        <v>828</v>
      </c>
      <c r="D796" s="646">
        <v>8</v>
      </c>
      <c r="E796" s="646" t="s">
        <v>184</v>
      </c>
      <c r="F796" s="602">
        <f t="shared" si="51"/>
        <v>3.0970000000000004</v>
      </c>
      <c r="G796" s="515">
        <v>0.79100000000000004</v>
      </c>
      <c r="H796" s="515">
        <v>1.28</v>
      </c>
      <c r="I796" s="515">
        <v>1.026</v>
      </c>
      <c r="J796" s="515">
        <v>407.05</v>
      </c>
      <c r="K796" s="648">
        <v>1.026</v>
      </c>
      <c r="L796" s="515">
        <v>407.05</v>
      </c>
      <c r="M796" s="516">
        <f t="shared" si="52"/>
        <v>2.52057486795234E-3</v>
      </c>
      <c r="N796" s="689">
        <v>50.14</v>
      </c>
      <c r="O796" s="649">
        <f t="shared" si="53"/>
        <v>0.12638162387913032</v>
      </c>
      <c r="P796" s="644">
        <f t="shared" si="54"/>
        <v>151.2344920771404</v>
      </c>
      <c r="Q796" s="650">
        <f t="shared" si="55"/>
        <v>7.5828974327478198</v>
      </c>
    </row>
    <row r="797" spans="1:17" ht="13.5" customHeight="1">
      <c r="A797" s="1291"/>
      <c r="B797" s="12">
        <v>8</v>
      </c>
      <c r="C797" s="688" t="s">
        <v>829</v>
      </c>
      <c r="D797" s="646">
        <v>12</v>
      </c>
      <c r="E797" s="646" t="s">
        <v>184</v>
      </c>
      <c r="F797" s="602">
        <f t="shared" si="51"/>
        <v>5.0220000000000002</v>
      </c>
      <c r="G797" s="515">
        <v>1.405</v>
      </c>
      <c r="H797" s="515">
        <v>1.76</v>
      </c>
      <c r="I797" s="515">
        <v>1.857</v>
      </c>
      <c r="J797" s="515">
        <v>515.23</v>
      </c>
      <c r="K797" s="648">
        <v>1.5249999999999999</v>
      </c>
      <c r="L797" s="515">
        <v>423.52</v>
      </c>
      <c r="M797" s="516">
        <f t="shared" si="52"/>
        <v>3.6007744616547033E-3</v>
      </c>
      <c r="N797" s="689">
        <v>50.14</v>
      </c>
      <c r="O797" s="649">
        <f t="shared" si="53"/>
        <v>0.18054283150736683</v>
      </c>
      <c r="P797" s="644">
        <f t="shared" si="54"/>
        <v>216.0464676992822</v>
      </c>
      <c r="Q797" s="650">
        <f t="shared" si="55"/>
        <v>10.832569890442009</v>
      </c>
    </row>
    <row r="798" spans="1:17" ht="12.75" customHeight="1">
      <c r="A798" s="1291"/>
      <c r="B798" s="12">
        <v>9</v>
      </c>
      <c r="C798" s="688" t="s">
        <v>830</v>
      </c>
      <c r="D798" s="646">
        <v>12</v>
      </c>
      <c r="E798" s="646" t="s">
        <v>184</v>
      </c>
      <c r="F798" s="602">
        <f t="shared" si="51"/>
        <v>4.8079999999999998</v>
      </c>
      <c r="G798" s="515">
        <v>1.377</v>
      </c>
      <c r="H798" s="515">
        <v>1.44</v>
      </c>
      <c r="I798" s="515">
        <v>1.9910000000000001</v>
      </c>
      <c r="J798" s="515">
        <v>550.73</v>
      </c>
      <c r="K798" s="648">
        <v>1.349</v>
      </c>
      <c r="L798" s="515">
        <v>372.52</v>
      </c>
      <c r="M798" s="516">
        <f t="shared" si="52"/>
        <v>3.6212820788145603E-3</v>
      </c>
      <c r="N798" s="689">
        <v>50.14</v>
      </c>
      <c r="O798" s="649">
        <f t="shared" si="53"/>
        <v>0.18157108343176206</v>
      </c>
      <c r="P798" s="644">
        <f t="shared" si="54"/>
        <v>217.27692472887361</v>
      </c>
      <c r="Q798" s="650">
        <f t="shared" si="55"/>
        <v>10.894265005905723</v>
      </c>
    </row>
    <row r="799" spans="1:17" ht="13.5" customHeight="1" thickBot="1">
      <c r="A799" s="1300"/>
      <c r="B799" s="32">
        <v>10</v>
      </c>
      <c r="C799" s="706" t="s">
        <v>831</v>
      </c>
      <c r="D799" s="733">
        <v>8</v>
      </c>
      <c r="E799" s="733" t="s">
        <v>184</v>
      </c>
      <c r="F799" s="1197">
        <f t="shared" si="51"/>
        <v>3.0300000000000002</v>
      </c>
      <c r="G799" s="825">
        <v>0.45900000000000002</v>
      </c>
      <c r="H799" s="825">
        <v>1.2</v>
      </c>
      <c r="I799" s="825">
        <v>1.371</v>
      </c>
      <c r="J799" s="825">
        <v>371.23</v>
      </c>
      <c r="K799" s="826">
        <v>1.0189999999999999</v>
      </c>
      <c r="L799" s="825">
        <v>276.23</v>
      </c>
      <c r="M799" s="726">
        <f t="shared" si="52"/>
        <v>3.6889548564601957E-3</v>
      </c>
      <c r="N799" s="727">
        <v>50.14</v>
      </c>
      <c r="O799" s="734">
        <f t="shared" si="53"/>
        <v>0.18496419650291421</v>
      </c>
      <c r="P799" s="735">
        <f t="shared" si="54"/>
        <v>221.33729138761174</v>
      </c>
      <c r="Q799" s="736">
        <f t="shared" si="55"/>
        <v>11.097851790174852</v>
      </c>
    </row>
    <row r="800" spans="1:17">
      <c r="A800" s="1275" t="s">
        <v>306</v>
      </c>
      <c r="B800" s="190">
        <v>1</v>
      </c>
      <c r="C800" s="1199" t="s">
        <v>832</v>
      </c>
      <c r="D800" s="652">
        <v>40</v>
      </c>
      <c r="E800" s="652">
        <v>1979</v>
      </c>
      <c r="F800" s="654">
        <f t="shared" si="51"/>
        <v>26.816000000000003</v>
      </c>
      <c r="G800" s="654">
        <v>3.927</v>
      </c>
      <c r="H800" s="654">
        <v>6.4</v>
      </c>
      <c r="I800" s="653">
        <v>16.489000000000001</v>
      </c>
      <c r="J800" s="654">
        <v>2186.69</v>
      </c>
      <c r="K800" s="655">
        <v>15.839</v>
      </c>
      <c r="L800" s="654">
        <v>2100.61</v>
      </c>
      <c r="M800" s="656">
        <f>K800/L800</f>
        <v>7.5401907065090618E-3</v>
      </c>
      <c r="N800" s="741">
        <v>50.14</v>
      </c>
      <c r="O800" s="657">
        <f t="shared" si="53"/>
        <v>0.37806516202436435</v>
      </c>
      <c r="P800" s="657">
        <f t="shared" si="54"/>
        <v>452.4114423905437</v>
      </c>
      <c r="Q800" s="658">
        <f t="shared" si="55"/>
        <v>22.683909721461859</v>
      </c>
    </row>
    <row r="801" spans="1:17" s="44" customFormat="1">
      <c r="A801" s="1276"/>
      <c r="B801" s="224">
        <v>2</v>
      </c>
      <c r="C801" s="659" t="s">
        <v>833</v>
      </c>
      <c r="D801" s="652">
        <v>50</v>
      </c>
      <c r="E801" s="652">
        <v>1969</v>
      </c>
      <c r="F801" s="653">
        <f t="shared" si="51"/>
        <v>28</v>
      </c>
      <c r="G801" s="653">
        <v>3.968</v>
      </c>
      <c r="H801" s="653">
        <v>6.85</v>
      </c>
      <c r="I801" s="653">
        <v>17.181999999999999</v>
      </c>
      <c r="J801" s="653">
        <v>2594.3200000000002</v>
      </c>
      <c r="K801" s="660">
        <v>17.181999999999999</v>
      </c>
      <c r="L801" s="653">
        <v>2594.3200000000002</v>
      </c>
      <c r="M801" s="656">
        <f>K801/L801</f>
        <v>6.6229300934348874E-3</v>
      </c>
      <c r="N801" s="742">
        <v>50.14</v>
      </c>
      <c r="O801" s="657">
        <f t="shared" si="53"/>
        <v>0.33207371488482523</v>
      </c>
      <c r="P801" s="657">
        <f t="shared" si="54"/>
        <v>397.37580560609325</v>
      </c>
      <c r="Q801" s="658">
        <f t="shared" si="55"/>
        <v>19.924422893089517</v>
      </c>
    </row>
    <row r="802" spans="1:17">
      <c r="A802" s="1276"/>
      <c r="B802" s="178">
        <v>3</v>
      </c>
      <c r="C802" s="659" t="s">
        <v>834</v>
      </c>
      <c r="D802" s="652">
        <v>40</v>
      </c>
      <c r="E802" s="652">
        <v>1984</v>
      </c>
      <c r="F802" s="653">
        <f t="shared" si="51"/>
        <v>27.225999999999999</v>
      </c>
      <c r="G802" s="653">
        <v>4.5389999999999997</v>
      </c>
      <c r="H802" s="653">
        <v>6.4</v>
      </c>
      <c r="I802" s="653">
        <v>16.286999999999999</v>
      </c>
      <c r="J802" s="653">
        <v>2304.94</v>
      </c>
      <c r="K802" s="660">
        <v>16.286999999999999</v>
      </c>
      <c r="L802" s="653">
        <v>2304.94</v>
      </c>
      <c r="M802" s="661">
        <f t="shared" ref="M802:M809" si="56">K802/L802</f>
        <v>7.0661275347731391E-3</v>
      </c>
      <c r="N802" s="742">
        <v>50.14</v>
      </c>
      <c r="O802" s="657">
        <f t="shared" si="53"/>
        <v>0.3542956345935252</v>
      </c>
      <c r="P802" s="657">
        <f t="shared" si="54"/>
        <v>423.96765208638834</v>
      </c>
      <c r="Q802" s="662">
        <f t="shared" si="55"/>
        <v>21.257738075611513</v>
      </c>
    </row>
    <row r="803" spans="1:17">
      <c r="A803" s="1276"/>
      <c r="B803" s="178">
        <v>4</v>
      </c>
      <c r="C803" s="659" t="s">
        <v>835</v>
      </c>
      <c r="D803" s="652">
        <v>40</v>
      </c>
      <c r="E803" s="652">
        <v>1986</v>
      </c>
      <c r="F803" s="653">
        <f t="shared" si="51"/>
        <v>27.286000000000001</v>
      </c>
      <c r="G803" s="653">
        <v>4.6920000000000002</v>
      </c>
      <c r="H803" s="653">
        <v>6.4</v>
      </c>
      <c r="I803" s="653">
        <v>16.193999999999999</v>
      </c>
      <c r="J803" s="653">
        <v>2268.7399999999998</v>
      </c>
      <c r="K803" s="660">
        <v>16.193999999999999</v>
      </c>
      <c r="L803" s="653">
        <v>2268.7399999999998</v>
      </c>
      <c r="M803" s="661">
        <f t="shared" si="56"/>
        <v>7.137882701411356E-3</v>
      </c>
      <c r="N803" s="742">
        <v>50.14</v>
      </c>
      <c r="O803" s="745">
        <f t="shared" si="53"/>
        <v>0.35789343864876538</v>
      </c>
      <c r="P803" s="657">
        <f t="shared" si="54"/>
        <v>428.27296208468135</v>
      </c>
      <c r="Q803" s="662">
        <f t="shared" si="55"/>
        <v>21.473606318925921</v>
      </c>
    </row>
    <row r="804" spans="1:17">
      <c r="A804" s="1276"/>
      <c r="B804" s="178">
        <v>5</v>
      </c>
      <c r="C804" s="744" t="s">
        <v>836</v>
      </c>
      <c r="D804" s="652">
        <v>40</v>
      </c>
      <c r="E804" s="652">
        <v>1992</v>
      </c>
      <c r="F804" s="653">
        <f t="shared" si="51"/>
        <v>27.863</v>
      </c>
      <c r="G804" s="653">
        <v>4.59</v>
      </c>
      <c r="H804" s="653">
        <v>6.4</v>
      </c>
      <c r="I804" s="653">
        <v>16.873000000000001</v>
      </c>
      <c r="J804" s="653">
        <v>2224.46</v>
      </c>
      <c r="K804" s="660">
        <v>16.873000000000001</v>
      </c>
      <c r="L804" s="653">
        <v>2224.46</v>
      </c>
      <c r="M804" s="661">
        <f t="shared" si="56"/>
        <v>7.5852116918263312E-3</v>
      </c>
      <c r="N804" s="742">
        <v>50.14</v>
      </c>
      <c r="O804" s="745">
        <f t="shared" si="53"/>
        <v>0.38032251422817226</v>
      </c>
      <c r="P804" s="657">
        <f t="shared" si="54"/>
        <v>455.11270150957989</v>
      </c>
      <c r="Q804" s="662">
        <f t="shared" si="55"/>
        <v>22.819350853690334</v>
      </c>
    </row>
    <row r="805" spans="1:17">
      <c r="A805" s="1276"/>
      <c r="B805" s="178">
        <v>6</v>
      </c>
      <c r="C805" s="744" t="s">
        <v>837</v>
      </c>
      <c r="D805" s="652">
        <v>40</v>
      </c>
      <c r="E805" s="652"/>
      <c r="F805" s="653">
        <f t="shared" si="51"/>
        <v>25.309000000000001</v>
      </c>
      <c r="G805" s="653">
        <v>3.2559999999999998</v>
      </c>
      <c r="H805" s="653">
        <v>6.4</v>
      </c>
      <c r="I805" s="653">
        <v>15.653</v>
      </c>
      <c r="J805" s="653">
        <v>2232.89</v>
      </c>
      <c r="K805" s="660">
        <v>15.653</v>
      </c>
      <c r="L805" s="653">
        <v>2232.89</v>
      </c>
      <c r="M805" s="661">
        <f t="shared" si="56"/>
        <v>7.0101975466771767E-3</v>
      </c>
      <c r="N805" s="742">
        <v>50.14</v>
      </c>
      <c r="O805" s="745">
        <f t="shared" si="53"/>
        <v>0.35149130499039366</v>
      </c>
      <c r="P805" s="657">
        <f t="shared" si="54"/>
        <v>420.61185280063063</v>
      </c>
      <c r="Q805" s="662">
        <f t="shared" si="55"/>
        <v>21.089478299423618</v>
      </c>
    </row>
    <row r="806" spans="1:17">
      <c r="A806" s="1276"/>
      <c r="B806" s="178">
        <v>7</v>
      </c>
      <c r="C806" s="744" t="s">
        <v>838</v>
      </c>
      <c r="D806" s="652">
        <v>30</v>
      </c>
      <c r="E806" s="652"/>
      <c r="F806" s="653">
        <f t="shared" si="51"/>
        <v>18.155000000000001</v>
      </c>
      <c r="G806" s="653">
        <v>2.984</v>
      </c>
      <c r="H806" s="653">
        <v>4.8</v>
      </c>
      <c r="I806" s="653">
        <v>10.371</v>
      </c>
      <c r="J806" s="653">
        <v>1589.99</v>
      </c>
      <c r="K806" s="660">
        <v>10.371</v>
      </c>
      <c r="L806" s="653">
        <v>1589.99</v>
      </c>
      <c r="M806" s="661">
        <f t="shared" si="56"/>
        <v>6.522682532594545E-3</v>
      </c>
      <c r="N806" s="742">
        <v>50.14</v>
      </c>
      <c r="O806" s="745">
        <f t="shared" si="53"/>
        <v>0.32704730218429051</v>
      </c>
      <c r="P806" s="657">
        <f t="shared" si="54"/>
        <v>391.3609519556727</v>
      </c>
      <c r="Q806" s="662">
        <f t="shared" si="55"/>
        <v>19.622838131057428</v>
      </c>
    </row>
    <row r="807" spans="1:17">
      <c r="A807" s="1276"/>
      <c r="B807" s="178">
        <v>8</v>
      </c>
      <c r="C807" s="744" t="s">
        <v>839</v>
      </c>
      <c r="D807" s="652">
        <v>22</v>
      </c>
      <c r="E807" s="652">
        <v>1985</v>
      </c>
      <c r="F807" s="653">
        <f t="shared" si="51"/>
        <v>12.733000000000001</v>
      </c>
      <c r="G807" s="653">
        <v>2.601</v>
      </c>
      <c r="H807" s="653">
        <v>3.52</v>
      </c>
      <c r="I807" s="653">
        <v>6.6120000000000001</v>
      </c>
      <c r="J807" s="653">
        <v>1156.52</v>
      </c>
      <c r="K807" s="660">
        <v>6.6120000000000001</v>
      </c>
      <c r="L807" s="653">
        <v>1156.52</v>
      </c>
      <c r="M807" s="661">
        <f t="shared" si="56"/>
        <v>5.7171514543630899E-3</v>
      </c>
      <c r="N807" s="742">
        <v>50.14</v>
      </c>
      <c r="O807" s="745">
        <f t="shared" si="53"/>
        <v>0.28665797392176534</v>
      </c>
      <c r="P807" s="657">
        <f t="shared" si="54"/>
        <v>343.02908726178538</v>
      </c>
      <c r="Q807" s="662">
        <f t="shared" si="55"/>
        <v>17.19947843530592</v>
      </c>
    </row>
    <row r="808" spans="1:17">
      <c r="A808" s="1277"/>
      <c r="B808" s="187">
        <v>9</v>
      </c>
      <c r="C808" s="744" t="s">
        <v>840</v>
      </c>
      <c r="D808" s="652">
        <v>45</v>
      </c>
      <c r="E808" s="652">
        <v>1992</v>
      </c>
      <c r="F808" s="653">
        <f t="shared" si="51"/>
        <v>27</v>
      </c>
      <c r="G808" s="653">
        <v>4.8140000000000001</v>
      </c>
      <c r="H808" s="653">
        <v>7.2</v>
      </c>
      <c r="I808" s="653">
        <v>14.986000000000001</v>
      </c>
      <c r="J808" s="653">
        <v>2192.8000000000002</v>
      </c>
      <c r="K808" s="660">
        <v>14.986000000000001</v>
      </c>
      <c r="L808" s="653">
        <v>2192.8000000000002</v>
      </c>
      <c r="M808" s="661">
        <f t="shared" si="56"/>
        <v>6.8341846041590657E-3</v>
      </c>
      <c r="N808" s="742">
        <v>49.16</v>
      </c>
      <c r="O808" s="745">
        <f t="shared" si="53"/>
        <v>0.33596851514045967</v>
      </c>
      <c r="P808" s="657">
        <f t="shared" si="54"/>
        <v>410.05107624954394</v>
      </c>
      <c r="Q808" s="662">
        <f t="shared" si="55"/>
        <v>20.158110908427577</v>
      </c>
    </row>
    <row r="809" spans="1:17" ht="13.5" customHeight="1" thickBot="1">
      <c r="A809" s="1277"/>
      <c r="B809" s="187">
        <v>10</v>
      </c>
      <c r="C809" s="744" t="s">
        <v>841</v>
      </c>
      <c r="D809" s="748">
        <v>18</v>
      </c>
      <c r="E809" s="748"/>
      <c r="F809" s="802">
        <f t="shared" si="51"/>
        <v>12.762</v>
      </c>
      <c r="G809" s="802">
        <v>1.7849999999999999</v>
      </c>
      <c r="H809" s="802">
        <v>2.88</v>
      </c>
      <c r="I809" s="802">
        <v>8.0969999999999995</v>
      </c>
      <c r="J809" s="802">
        <v>1127.8800000000001</v>
      </c>
      <c r="K809" s="803">
        <v>8.0969999999999995</v>
      </c>
      <c r="L809" s="802">
        <v>1127.8800000000001</v>
      </c>
      <c r="M809" s="751">
        <f t="shared" si="56"/>
        <v>7.1789552080008499E-3</v>
      </c>
      <c r="N809" s="749">
        <v>50.14</v>
      </c>
      <c r="O809" s="752">
        <f t="shared" si="53"/>
        <v>0.35995281412916263</v>
      </c>
      <c r="P809" s="752">
        <f t="shared" si="54"/>
        <v>430.737312480051</v>
      </c>
      <c r="Q809" s="753">
        <f t="shared" si="55"/>
        <v>21.59716884774976</v>
      </c>
    </row>
    <row r="810" spans="1:17">
      <c r="A810" s="1278" t="s">
        <v>307</v>
      </c>
      <c r="B810" s="73">
        <v>1</v>
      </c>
      <c r="C810" s="1602" t="s">
        <v>842</v>
      </c>
      <c r="D810" s="754">
        <v>3</v>
      </c>
      <c r="E810" s="754">
        <v>1940</v>
      </c>
      <c r="F810" s="520">
        <f t="shared" si="51"/>
        <v>1.6719999999999999</v>
      </c>
      <c r="G810" s="520">
        <v>0</v>
      </c>
      <c r="H810" s="520">
        <v>0</v>
      </c>
      <c r="I810" s="520">
        <v>1.6719999999999999</v>
      </c>
      <c r="J810" s="520">
        <v>125.4</v>
      </c>
      <c r="K810" s="663">
        <v>1.5720000000000001</v>
      </c>
      <c r="L810" s="664">
        <v>125.4</v>
      </c>
      <c r="M810" s="665">
        <f>K810/L810</f>
        <v>1.2535885167464116E-2</v>
      </c>
      <c r="N810" s="710">
        <v>50.14</v>
      </c>
      <c r="O810" s="666">
        <f>M810*N810</f>
        <v>0.62854928229665075</v>
      </c>
      <c r="P810" s="666">
        <f>M810*60*1000</f>
        <v>752.15311004784689</v>
      </c>
      <c r="Q810" s="667">
        <f>P810*N810/1000</f>
        <v>37.712956937799042</v>
      </c>
    </row>
    <row r="811" spans="1:17">
      <c r="A811" s="1279"/>
      <c r="B811" s="74">
        <v>2</v>
      </c>
      <c r="C811" s="709" t="s">
        <v>843</v>
      </c>
      <c r="D811" s="757">
        <v>18</v>
      </c>
      <c r="E811" s="757">
        <v>1988</v>
      </c>
      <c r="F811" s="524">
        <f t="shared" si="51"/>
        <v>17.533999999999999</v>
      </c>
      <c r="G811" s="524">
        <v>1.377</v>
      </c>
      <c r="H811" s="524">
        <v>2.88</v>
      </c>
      <c r="I811" s="524">
        <v>13.276999999999999</v>
      </c>
      <c r="J811" s="524">
        <v>1144.2</v>
      </c>
      <c r="K811" s="668">
        <v>13.276999999999999</v>
      </c>
      <c r="L811" s="524">
        <v>1144.2</v>
      </c>
      <c r="M811" s="523">
        <f t="shared" ref="M811:M819" si="57">K811/L811</f>
        <v>1.1603740604789371E-2</v>
      </c>
      <c r="N811" s="721">
        <v>50.14</v>
      </c>
      <c r="O811" s="525">
        <f t="shared" ref="O811:O819" si="58">M811*N811</f>
        <v>0.58181155392413908</v>
      </c>
      <c r="P811" s="666">
        <f t="shared" ref="P811:P819" si="59">M811*60*1000</f>
        <v>696.22443628736232</v>
      </c>
      <c r="Q811" s="526">
        <f t="shared" ref="Q811:Q819" si="60">P811*N811/1000</f>
        <v>34.908693235448354</v>
      </c>
    </row>
    <row r="812" spans="1:17">
      <c r="A812" s="1279"/>
      <c r="B812" s="74">
        <v>3</v>
      </c>
      <c r="C812" s="709" t="s">
        <v>844</v>
      </c>
      <c r="D812" s="757">
        <v>18</v>
      </c>
      <c r="E812" s="757"/>
      <c r="F812" s="524">
        <f t="shared" si="51"/>
        <v>9.7880000000000003</v>
      </c>
      <c r="G812" s="524">
        <v>1.724</v>
      </c>
      <c r="H812" s="524">
        <v>0.32</v>
      </c>
      <c r="I812" s="524">
        <v>7.7439999999999998</v>
      </c>
      <c r="J812" s="524">
        <v>623.12</v>
      </c>
      <c r="K812" s="668">
        <v>7.7439999999999998</v>
      </c>
      <c r="L812" s="524">
        <v>623.12</v>
      </c>
      <c r="M812" s="523">
        <f t="shared" si="57"/>
        <v>1.2427782770573886E-2</v>
      </c>
      <c r="N812" s="721">
        <v>50.14</v>
      </c>
      <c r="O812" s="525">
        <f t="shared" si="58"/>
        <v>0.62312902811657467</v>
      </c>
      <c r="P812" s="666">
        <f t="shared" si="59"/>
        <v>745.66696623443318</v>
      </c>
      <c r="Q812" s="526">
        <f t="shared" si="60"/>
        <v>37.387741686994481</v>
      </c>
    </row>
    <row r="813" spans="1:17">
      <c r="A813" s="1279"/>
      <c r="B813" s="74">
        <v>4</v>
      </c>
      <c r="C813" s="709" t="s">
        <v>845</v>
      </c>
      <c r="D813" s="757">
        <v>36</v>
      </c>
      <c r="E813" s="757"/>
      <c r="F813" s="524">
        <f t="shared" si="51"/>
        <v>28</v>
      </c>
      <c r="G813" s="524">
        <v>3.649</v>
      </c>
      <c r="H813" s="524">
        <v>5.76</v>
      </c>
      <c r="I813" s="524">
        <v>18.591000000000001</v>
      </c>
      <c r="J813" s="524">
        <v>1516.15</v>
      </c>
      <c r="K813" s="668">
        <v>18.591000000000001</v>
      </c>
      <c r="L813" s="524">
        <v>1516.15</v>
      </c>
      <c r="M813" s="523">
        <f t="shared" si="57"/>
        <v>1.2261979355604656E-2</v>
      </c>
      <c r="N813" s="721">
        <v>50.14</v>
      </c>
      <c r="O813" s="525">
        <f t="shared" si="58"/>
        <v>0.6148156448900175</v>
      </c>
      <c r="P813" s="666">
        <f t="shared" si="59"/>
        <v>735.71876133627939</v>
      </c>
      <c r="Q813" s="526">
        <f t="shared" si="60"/>
        <v>36.888938693401045</v>
      </c>
    </row>
    <row r="814" spans="1:17">
      <c r="A814" s="1279"/>
      <c r="B814" s="74">
        <v>5</v>
      </c>
      <c r="C814" s="709" t="s">
        <v>522</v>
      </c>
      <c r="D814" s="757">
        <v>20</v>
      </c>
      <c r="E814" s="757"/>
      <c r="F814" s="524">
        <f t="shared" si="51"/>
        <v>18</v>
      </c>
      <c r="G814" s="524">
        <v>1.3360000000000001</v>
      </c>
      <c r="H814" s="524">
        <v>3.2</v>
      </c>
      <c r="I814" s="524">
        <v>13.464</v>
      </c>
      <c r="J814" s="524">
        <v>1114.26</v>
      </c>
      <c r="K814" s="668">
        <v>12.617000000000001</v>
      </c>
      <c r="L814" s="524">
        <v>1044.44</v>
      </c>
      <c r="M814" s="523">
        <f t="shared" si="57"/>
        <v>1.208015778790548E-2</v>
      </c>
      <c r="N814" s="721">
        <v>50.14</v>
      </c>
      <c r="O814" s="525">
        <f t="shared" si="58"/>
        <v>0.60569911148558075</v>
      </c>
      <c r="P814" s="666">
        <f t="shared" si="59"/>
        <v>724.80946727432877</v>
      </c>
      <c r="Q814" s="526">
        <f t="shared" si="60"/>
        <v>36.341946689134843</v>
      </c>
    </row>
    <row r="815" spans="1:17">
      <c r="A815" s="1279"/>
      <c r="B815" s="74">
        <v>6</v>
      </c>
      <c r="C815" s="709" t="s">
        <v>846</v>
      </c>
      <c r="D815" s="757">
        <v>40</v>
      </c>
      <c r="E815" s="757">
        <v>1992</v>
      </c>
      <c r="F815" s="524">
        <f t="shared" si="51"/>
        <v>36</v>
      </c>
      <c r="G815" s="524">
        <v>3.66</v>
      </c>
      <c r="H815" s="524">
        <v>6.4</v>
      </c>
      <c r="I815" s="524">
        <v>25.94</v>
      </c>
      <c r="J815" s="524">
        <v>2207.7600000000002</v>
      </c>
      <c r="K815" s="668">
        <v>25.149000000000001</v>
      </c>
      <c r="L815" s="524">
        <v>2140.34</v>
      </c>
      <c r="M815" s="523">
        <f t="shared" si="57"/>
        <v>1.1750002336077446E-2</v>
      </c>
      <c r="N815" s="721">
        <v>50.14</v>
      </c>
      <c r="O815" s="525">
        <f t="shared" si="58"/>
        <v>0.5891451171309231</v>
      </c>
      <c r="P815" s="666">
        <f t="shared" si="59"/>
        <v>705.00014016464672</v>
      </c>
      <c r="Q815" s="526">
        <f t="shared" si="60"/>
        <v>35.34870702785539</v>
      </c>
    </row>
    <row r="816" spans="1:17">
      <c r="A816" s="1279"/>
      <c r="B816" s="74">
        <v>7</v>
      </c>
      <c r="C816" s="709" t="s">
        <v>847</v>
      </c>
      <c r="D816" s="757">
        <v>4</v>
      </c>
      <c r="E816" s="757"/>
      <c r="F816" s="524">
        <f t="shared" si="51"/>
        <v>1.9810000000000001</v>
      </c>
      <c r="G816" s="524">
        <v>0</v>
      </c>
      <c r="H816" s="524">
        <v>0</v>
      </c>
      <c r="I816" s="524">
        <v>1.9810000000000001</v>
      </c>
      <c r="J816" s="524">
        <v>160.13</v>
      </c>
      <c r="K816" s="668">
        <v>1.9810000000000001</v>
      </c>
      <c r="L816" s="524">
        <v>160.13</v>
      </c>
      <c r="M816" s="523">
        <f t="shared" si="57"/>
        <v>1.2371198401298945E-2</v>
      </c>
      <c r="N816" s="721">
        <v>50.14</v>
      </c>
      <c r="O816" s="525">
        <f t="shared" si="58"/>
        <v>0.6202918878411291</v>
      </c>
      <c r="P816" s="666">
        <f t="shared" si="59"/>
        <v>742.27190407793671</v>
      </c>
      <c r="Q816" s="526">
        <f t="shared" si="60"/>
        <v>37.217513270467748</v>
      </c>
    </row>
    <row r="817" spans="1:17">
      <c r="A817" s="1279"/>
      <c r="B817" s="74">
        <v>8</v>
      </c>
      <c r="C817" s="709" t="s">
        <v>848</v>
      </c>
      <c r="D817" s="757">
        <v>14</v>
      </c>
      <c r="E817" s="757"/>
      <c r="F817" s="524">
        <f t="shared" si="51"/>
        <v>6.8440000000000003</v>
      </c>
      <c r="G817" s="524">
        <v>0.86699999999999999</v>
      </c>
      <c r="H817" s="524">
        <v>0</v>
      </c>
      <c r="I817" s="524">
        <v>5.9770000000000003</v>
      </c>
      <c r="J817" s="524">
        <v>508.13</v>
      </c>
      <c r="K817" s="668">
        <v>5.9770000000000003</v>
      </c>
      <c r="L817" s="524">
        <v>508.13</v>
      </c>
      <c r="M817" s="523">
        <f t="shared" si="57"/>
        <v>1.1762737882038061E-2</v>
      </c>
      <c r="N817" s="721">
        <v>50.14</v>
      </c>
      <c r="O817" s="525">
        <f t="shared" si="58"/>
        <v>0.5897836774053884</v>
      </c>
      <c r="P817" s="666">
        <f t="shared" si="59"/>
        <v>705.76427292228368</v>
      </c>
      <c r="Q817" s="526">
        <f t="shared" si="60"/>
        <v>35.3870206443233</v>
      </c>
    </row>
    <row r="818" spans="1:17">
      <c r="A818" s="1279"/>
      <c r="B818" s="74">
        <v>9</v>
      </c>
      <c r="C818" s="709" t="s">
        <v>849</v>
      </c>
      <c r="D818" s="757">
        <v>6</v>
      </c>
      <c r="E818" s="757"/>
      <c r="F818" s="524">
        <f t="shared" si="51"/>
        <v>2.6</v>
      </c>
      <c r="G818" s="524">
        <v>0</v>
      </c>
      <c r="H818" s="524">
        <v>0</v>
      </c>
      <c r="I818" s="524">
        <v>2.6</v>
      </c>
      <c r="J818" s="524">
        <v>221.83</v>
      </c>
      <c r="K818" s="668">
        <v>2.6</v>
      </c>
      <c r="L818" s="524">
        <v>221.83</v>
      </c>
      <c r="M818" s="523">
        <f t="shared" si="57"/>
        <v>1.1720687012577198E-2</v>
      </c>
      <c r="N818" s="721">
        <v>50.14</v>
      </c>
      <c r="O818" s="525">
        <f t="shared" si="58"/>
        <v>0.58767524681062078</v>
      </c>
      <c r="P818" s="666">
        <f t="shared" si="59"/>
        <v>703.24122075463197</v>
      </c>
      <c r="Q818" s="526">
        <f t="shared" si="60"/>
        <v>35.260514808637247</v>
      </c>
    </row>
    <row r="819" spans="1:17" ht="12" thickBot="1">
      <c r="A819" s="1280"/>
      <c r="B819" s="76">
        <v>10</v>
      </c>
      <c r="C819" s="711" t="s">
        <v>850</v>
      </c>
      <c r="D819" s="760">
        <v>18</v>
      </c>
      <c r="E819" s="760"/>
      <c r="F819" s="783">
        <f t="shared" si="51"/>
        <v>19.420000000000002</v>
      </c>
      <c r="G819" s="783">
        <v>2.0179999999999998</v>
      </c>
      <c r="H819" s="783">
        <v>2.88</v>
      </c>
      <c r="I819" s="783">
        <v>14.522</v>
      </c>
      <c r="J819" s="783">
        <v>1161.96</v>
      </c>
      <c r="K819" s="804">
        <v>14.522</v>
      </c>
      <c r="L819" s="783">
        <v>1161.96</v>
      </c>
      <c r="M819" s="728">
        <f t="shared" si="57"/>
        <v>1.2497848462941925E-2</v>
      </c>
      <c r="N819" s="729">
        <v>50.14</v>
      </c>
      <c r="O819" s="712">
        <f t="shared" si="58"/>
        <v>0.62664212193190816</v>
      </c>
      <c r="P819" s="712">
        <f t="shared" si="59"/>
        <v>749.87090777651554</v>
      </c>
      <c r="Q819" s="713">
        <f t="shared" si="60"/>
        <v>37.598527315914495</v>
      </c>
    </row>
    <row r="820" spans="1:17">
      <c r="A820" s="1296" t="s">
        <v>315</v>
      </c>
      <c r="B820" s="39">
        <v>1</v>
      </c>
      <c r="C820" s="669" t="s">
        <v>851</v>
      </c>
      <c r="D820" s="670">
        <v>36</v>
      </c>
      <c r="E820" s="670">
        <v>1969</v>
      </c>
      <c r="F820" s="610">
        <f t="shared" si="51"/>
        <v>28</v>
      </c>
      <c r="G820" s="610">
        <v>1.93</v>
      </c>
      <c r="H820" s="610">
        <v>5.76</v>
      </c>
      <c r="I820" s="610">
        <v>20.309999999999999</v>
      </c>
      <c r="J820" s="610">
        <v>1512.63</v>
      </c>
      <c r="K820" s="671">
        <v>20.309999999999999</v>
      </c>
      <c r="L820" s="672">
        <v>1512.63</v>
      </c>
      <c r="M820" s="673">
        <f>K820/L820</f>
        <v>1.342694512207215E-2</v>
      </c>
      <c r="N820" s="643">
        <v>50.14</v>
      </c>
      <c r="O820" s="674">
        <f>M820*N820</f>
        <v>0.67322702842069759</v>
      </c>
      <c r="P820" s="674">
        <f>M820*60*1000</f>
        <v>805.61670732432901</v>
      </c>
      <c r="Q820" s="675">
        <f>P820*N820/1000</f>
        <v>40.393621705241856</v>
      </c>
    </row>
    <row r="821" spans="1:17">
      <c r="A821" s="1296"/>
      <c r="B821" s="39">
        <v>2</v>
      </c>
      <c r="C821" s="717" t="s">
        <v>852</v>
      </c>
      <c r="D821" s="765">
        <v>20</v>
      </c>
      <c r="E821" s="765">
        <v>1992</v>
      </c>
      <c r="F821" s="528">
        <f t="shared" si="51"/>
        <v>21</v>
      </c>
      <c r="G821" s="528">
        <v>3.0150000000000001</v>
      </c>
      <c r="H821" s="528">
        <v>3.2</v>
      </c>
      <c r="I821" s="528">
        <v>14.785</v>
      </c>
      <c r="J821" s="528">
        <v>1101.98</v>
      </c>
      <c r="K821" s="677">
        <v>14.785</v>
      </c>
      <c r="L821" s="528">
        <v>1101.98</v>
      </c>
      <c r="M821" s="527">
        <f t="shared" ref="M821:M829" si="61">K821/L821</f>
        <v>1.341675892484437E-2</v>
      </c>
      <c r="N821" s="722">
        <v>50.14</v>
      </c>
      <c r="O821" s="529">
        <f t="shared" ref="O821:O829" si="62">M821*N821</f>
        <v>0.67271629249169673</v>
      </c>
      <c r="P821" s="674">
        <f t="shared" ref="P821:P829" si="63">M821*60*1000</f>
        <v>805.00553549066228</v>
      </c>
      <c r="Q821" s="530">
        <f t="shared" ref="Q821:Q829" si="64">P821*N821/1000</f>
        <v>40.362977549501807</v>
      </c>
    </row>
    <row r="822" spans="1:17">
      <c r="A822" s="1296"/>
      <c r="B822" s="39">
        <v>3</v>
      </c>
      <c r="C822" s="717" t="s">
        <v>853</v>
      </c>
      <c r="D822" s="765">
        <v>14</v>
      </c>
      <c r="E822" s="765"/>
      <c r="F822" s="528">
        <f t="shared" si="51"/>
        <v>8.5350000000000001</v>
      </c>
      <c r="G822" s="528">
        <v>1.252</v>
      </c>
      <c r="H822" s="528">
        <v>0</v>
      </c>
      <c r="I822" s="528">
        <v>7.2830000000000004</v>
      </c>
      <c r="J822" s="528">
        <v>551.79</v>
      </c>
      <c r="K822" s="677">
        <v>7.2830000000000004</v>
      </c>
      <c r="L822" s="528">
        <v>551.79</v>
      </c>
      <c r="M822" s="527">
        <f t="shared" si="61"/>
        <v>1.3198861885862377E-2</v>
      </c>
      <c r="N822" s="722">
        <v>50.14</v>
      </c>
      <c r="O822" s="529">
        <f t="shared" si="62"/>
        <v>0.66179093495713959</v>
      </c>
      <c r="P822" s="674">
        <f t="shared" si="63"/>
        <v>791.93171315174266</v>
      </c>
      <c r="Q822" s="530">
        <f t="shared" si="64"/>
        <v>39.707456097428377</v>
      </c>
    </row>
    <row r="823" spans="1:17">
      <c r="A823" s="1297"/>
      <c r="B823" s="19">
        <v>4</v>
      </c>
      <c r="C823" s="717" t="s">
        <v>854</v>
      </c>
      <c r="D823" s="765">
        <v>3</v>
      </c>
      <c r="E823" s="765">
        <v>1940</v>
      </c>
      <c r="F823" s="528">
        <f t="shared" si="51"/>
        <v>3.2759999999999998</v>
      </c>
      <c r="G823" s="528">
        <v>0</v>
      </c>
      <c r="H823" s="528">
        <v>0</v>
      </c>
      <c r="I823" s="528">
        <v>3.2759999999999998</v>
      </c>
      <c r="J823" s="528">
        <v>112.26</v>
      </c>
      <c r="K823" s="677">
        <v>3.2759999999999998</v>
      </c>
      <c r="L823" s="528">
        <v>112.26</v>
      </c>
      <c r="M823" s="527">
        <f t="shared" si="61"/>
        <v>2.9182255478353819E-2</v>
      </c>
      <c r="N823" s="722">
        <v>50.14</v>
      </c>
      <c r="O823" s="529">
        <f t="shared" si="62"/>
        <v>1.4631982896846605</v>
      </c>
      <c r="P823" s="674">
        <f t="shared" si="63"/>
        <v>1750.9353287012291</v>
      </c>
      <c r="Q823" s="530">
        <f t="shared" si="64"/>
        <v>87.791897381079636</v>
      </c>
    </row>
    <row r="824" spans="1:17">
      <c r="A824" s="1297"/>
      <c r="B824" s="19">
        <v>5</v>
      </c>
      <c r="C824" s="717" t="s">
        <v>855</v>
      </c>
      <c r="D824" s="765">
        <v>8</v>
      </c>
      <c r="E824" s="765">
        <v>1960</v>
      </c>
      <c r="F824" s="528">
        <f t="shared" si="51"/>
        <v>6.4980000000000002</v>
      </c>
      <c r="G824" s="528">
        <v>0.61199999999999999</v>
      </c>
      <c r="H824" s="528">
        <v>1.1200000000000001</v>
      </c>
      <c r="I824" s="528">
        <v>4.766</v>
      </c>
      <c r="J824" s="528">
        <v>372.64</v>
      </c>
      <c r="K824" s="677">
        <v>2.8980000000000001</v>
      </c>
      <c r="L824" s="528">
        <v>226.58</v>
      </c>
      <c r="M824" s="527">
        <f t="shared" si="61"/>
        <v>1.2790184482302057E-2</v>
      </c>
      <c r="N824" s="722">
        <v>50.14</v>
      </c>
      <c r="O824" s="529">
        <f t="shared" si="62"/>
        <v>0.64129984994262512</v>
      </c>
      <c r="P824" s="674">
        <f t="shared" si="63"/>
        <v>767.41106893812344</v>
      </c>
      <c r="Q824" s="530">
        <f t="shared" si="64"/>
        <v>38.477990996557509</v>
      </c>
    </row>
    <row r="825" spans="1:17">
      <c r="A825" s="1297"/>
      <c r="B825" s="19">
        <v>6</v>
      </c>
      <c r="C825" s="717" t="s">
        <v>856</v>
      </c>
      <c r="D825" s="765">
        <v>8</v>
      </c>
      <c r="E825" s="765">
        <v>1960</v>
      </c>
      <c r="F825" s="528">
        <f t="shared" si="51"/>
        <v>8.2059999999999995</v>
      </c>
      <c r="G825" s="528">
        <v>0.56100000000000005</v>
      </c>
      <c r="H825" s="528">
        <v>1.28</v>
      </c>
      <c r="I825" s="528">
        <v>6.3650000000000002</v>
      </c>
      <c r="J825" s="528">
        <v>358.27</v>
      </c>
      <c r="K825" s="677">
        <v>5.6239999999999997</v>
      </c>
      <c r="L825" s="528">
        <v>316.48</v>
      </c>
      <c r="M825" s="527">
        <f t="shared" si="61"/>
        <v>1.7770475227502525E-2</v>
      </c>
      <c r="N825" s="722">
        <v>50.14</v>
      </c>
      <c r="O825" s="529">
        <f t="shared" si="62"/>
        <v>0.89101162790697663</v>
      </c>
      <c r="P825" s="674">
        <f t="shared" si="63"/>
        <v>1066.2285136501514</v>
      </c>
      <c r="Q825" s="530">
        <f t="shared" si="64"/>
        <v>53.46069767441859</v>
      </c>
    </row>
    <row r="826" spans="1:17">
      <c r="A826" s="1297"/>
      <c r="B826" s="19">
        <v>7</v>
      </c>
      <c r="C826" s="717" t="s">
        <v>857</v>
      </c>
      <c r="D826" s="765">
        <v>12</v>
      </c>
      <c r="E826" s="765"/>
      <c r="F826" s="528">
        <f t="shared" si="51"/>
        <v>10</v>
      </c>
      <c r="G826" s="528">
        <v>0.71399999999999997</v>
      </c>
      <c r="H826" s="528">
        <v>1.92</v>
      </c>
      <c r="I826" s="528">
        <v>7.3659999999999997</v>
      </c>
      <c r="J826" s="528">
        <v>527.23</v>
      </c>
      <c r="K826" s="677">
        <v>7.3659999999999997</v>
      </c>
      <c r="L826" s="528">
        <v>527.23</v>
      </c>
      <c r="M826" s="527">
        <f t="shared" si="61"/>
        <v>1.3971132143466796E-2</v>
      </c>
      <c r="N826" s="722">
        <v>50.14</v>
      </c>
      <c r="O826" s="529">
        <f t="shared" si="62"/>
        <v>0.70051256567342524</v>
      </c>
      <c r="P826" s="674">
        <f t="shared" si="63"/>
        <v>838.26792860800776</v>
      </c>
      <c r="Q826" s="530">
        <f t="shared" si="64"/>
        <v>42.030753940405511</v>
      </c>
    </row>
    <row r="827" spans="1:17">
      <c r="A827" s="1297"/>
      <c r="B827" s="19">
        <v>8</v>
      </c>
      <c r="C827" s="717" t="s">
        <v>858</v>
      </c>
      <c r="D827" s="765">
        <v>3</v>
      </c>
      <c r="E827" s="765"/>
      <c r="F827" s="528">
        <f t="shared" si="51"/>
        <v>3.3210000000000002</v>
      </c>
      <c r="G827" s="528">
        <v>0</v>
      </c>
      <c r="H827" s="528">
        <v>0</v>
      </c>
      <c r="I827" s="528">
        <v>3.3210000000000002</v>
      </c>
      <c r="J827" s="528">
        <v>182.98</v>
      </c>
      <c r="K827" s="677">
        <v>3.3210000000000002</v>
      </c>
      <c r="L827" s="528">
        <v>182.98</v>
      </c>
      <c r="M827" s="527">
        <f t="shared" si="61"/>
        <v>1.8149524538200897E-2</v>
      </c>
      <c r="N827" s="722">
        <v>50.14</v>
      </c>
      <c r="O827" s="529">
        <f t="shared" si="62"/>
        <v>0.91001716034539304</v>
      </c>
      <c r="P827" s="674">
        <f t="shared" si="63"/>
        <v>1088.9714722920539</v>
      </c>
      <c r="Q827" s="530">
        <f t="shared" si="64"/>
        <v>54.601029620723587</v>
      </c>
    </row>
    <row r="828" spans="1:17">
      <c r="A828" s="1297"/>
      <c r="B828" s="19">
        <v>9</v>
      </c>
      <c r="C828" s="717" t="s">
        <v>859</v>
      </c>
      <c r="D828" s="765">
        <v>9</v>
      </c>
      <c r="E828" s="765"/>
      <c r="F828" s="717">
        <f t="shared" si="51"/>
        <v>4.681</v>
      </c>
      <c r="G828" s="717">
        <v>0.56100000000000005</v>
      </c>
      <c r="H828" s="717">
        <v>0</v>
      </c>
      <c r="I828" s="717">
        <v>4.12</v>
      </c>
      <c r="J828" s="717">
        <v>268.74</v>
      </c>
      <c r="K828" s="717">
        <v>4.12</v>
      </c>
      <c r="L828" s="717">
        <v>268.74</v>
      </c>
      <c r="M828" s="527">
        <f t="shared" si="61"/>
        <v>1.5330803006623503E-2</v>
      </c>
      <c r="N828" s="722">
        <v>50.14</v>
      </c>
      <c r="O828" s="529">
        <f t="shared" si="62"/>
        <v>0.7686864627521024</v>
      </c>
      <c r="P828" s="674">
        <f t="shared" si="63"/>
        <v>919.84818039741015</v>
      </c>
      <c r="Q828" s="530">
        <f t="shared" si="64"/>
        <v>46.121187765126145</v>
      </c>
    </row>
    <row r="829" spans="1:17" ht="12" thickBot="1">
      <c r="A829" s="1298"/>
      <c r="B829" s="20">
        <v>10</v>
      </c>
      <c r="C829" s="769" t="s">
        <v>860</v>
      </c>
      <c r="D829" s="770">
        <v>10</v>
      </c>
      <c r="E829" s="770">
        <v>1976</v>
      </c>
      <c r="F829" s="718">
        <f t="shared" si="51"/>
        <v>7.1079999999999997</v>
      </c>
      <c r="G829" s="718">
        <v>0.45900000000000002</v>
      </c>
      <c r="H829" s="718">
        <v>0</v>
      </c>
      <c r="I829" s="718">
        <v>6.649</v>
      </c>
      <c r="J829" s="718">
        <v>411.49</v>
      </c>
      <c r="K829" s="718">
        <v>6.649</v>
      </c>
      <c r="L829" s="718">
        <v>411.49</v>
      </c>
      <c r="M829" s="723">
        <f t="shared" si="61"/>
        <v>1.6158351357262631E-2</v>
      </c>
      <c r="N829" s="718">
        <v>50.14</v>
      </c>
      <c r="O829" s="719">
        <f t="shared" si="62"/>
        <v>0.81017973705314827</v>
      </c>
      <c r="P829" s="719">
        <f t="shared" si="63"/>
        <v>969.5010814357579</v>
      </c>
      <c r="Q829" s="720">
        <f t="shared" si="64"/>
        <v>48.610784223188901</v>
      </c>
    </row>
    <row r="832" spans="1:17" ht="15">
      <c r="A832" s="1289" t="s">
        <v>264</v>
      </c>
      <c r="B832" s="1289"/>
      <c r="C832" s="1289"/>
      <c r="D832" s="1289"/>
      <c r="E832" s="1289"/>
      <c r="F832" s="1289"/>
      <c r="G832" s="1289"/>
      <c r="H832" s="1289"/>
      <c r="I832" s="1289"/>
      <c r="J832" s="1289"/>
      <c r="K832" s="1289"/>
      <c r="L832" s="1289"/>
      <c r="M832" s="1289"/>
      <c r="N832" s="1289"/>
      <c r="O832" s="1289"/>
      <c r="P832" s="1289"/>
      <c r="Q832" s="1289"/>
    </row>
    <row r="833" spans="1:17" ht="13.5" thickBot="1">
      <c r="A833" s="822"/>
      <c r="B833" s="822"/>
      <c r="C833" s="822"/>
      <c r="D833" s="822"/>
      <c r="E833" s="1261" t="s">
        <v>356</v>
      </c>
      <c r="F833" s="1261"/>
      <c r="G833" s="1261"/>
      <c r="H833" s="1261"/>
      <c r="I833" s="822">
        <v>5.3</v>
      </c>
      <c r="J833" s="822" t="s">
        <v>355</v>
      </c>
      <c r="K833" s="822" t="s">
        <v>357</v>
      </c>
      <c r="L833" s="823">
        <v>254</v>
      </c>
      <c r="M833" s="822"/>
      <c r="N833" s="822"/>
      <c r="O833" s="822"/>
      <c r="P833" s="822"/>
      <c r="Q833" s="822"/>
    </row>
    <row r="834" spans="1:17">
      <c r="A834" s="1281" t="s">
        <v>1</v>
      </c>
      <c r="B834" s="1283" t="s">
        <v>0</v>
      </c>
      <c r="C834" s="1266" t="s">
        <v>2</v>
      </c>
      <c r="D834" s="1266" t="s">
        <v>3</v>
      </c>
      <c r="E834" s="1266" t="s">
        <v>12</v>
      </c>
      <c r="F834" s="1286" t="s">
        <v>13</v>
      </c>
      <c r="G834" s="1287"/>
      <c r="H834" s="1287"/>
      <c r="I834" s="1288"/>
      <c r="J834" s="1266" t="s">
        <v>4</v>
      </c>
      <c r="K834" s="1266" t="s">
        <v>14</v>
      </c>
      <c r="L834" s="1266" t="s">
        <v>5</v>
      </c>
      <c r="M834" s="1266" t="s">
        <v>6</v>
      </c>
      <c r="N834" s="1266" t="s">
        <v>15</v>
      </c>
      <c r="O834" s="1266" t="s">
        <v>16</v>
      </c>
      <c r="P834" s="1268" t="s">
        <v>23</v>
      </c>
      <c r="Q834" s="1270" t="s">
        <v>24</v>
      </c>
    </row>
    <row r="835" spans="1:17" ht="33.75">
      <c r="A835" s="1282"/>
      <c r="B835" s="1284"/>
      <c r="C835" s="1285"/>
      <c r="D835" s="1267"/>
      <c r="E835" s="1267"/>
      <c r="F835" s="226" t="s">
        <v>17</v>
      </c>
      <c r="G835" s="226" t="s">
        <v>18</v>
      </c>
      <c r="H835" s="226" t="s">
        <v>19</v>
      </c>
      <c r="I835" s="226" t="s">
        <v>20</v>
      </c>
      <c r="J835" s="1267"/>
      <c r="K835" s="1267"/>
      <c r="L835" s="1267"/>
      <c r="M835" s="1267"/>
      <c r="N835" s="1267"/>
      <c r="O835" s="1267"/>
      <c r="P835" s="1269"/>
      <c r="Q835" s="1271"/>
    </row>
    <row r="836" spans="1:17" ht="12" thickBot="1">
      <c r="A836" s="1282"/>
      <c r="B836" s="1284"/>
      <c r="C836" s="1285"/>
      <c r="D836" s="8" t="s">
        <v>7</v>
      </c>
      <c r="E836" s="8" t="s">
        <v>8</v>
      </c>
      <c r="F836" s="8" t="s">
        <v>9</v>
      </c>
      <c r="G836" s="8" t="s">
        <v>9</v>
      </c>
      <c r="H836" s="8" t="s">
        <v>9</v>
      </c>
      <c r="I836" s="8" t="s">
        <v>9</v>
      </c>
      <c r="J836" s="8" t="s">
        <v>21</v>
      </c>
      <c r="K836" s="8" t="s">
        <v>9</v>
      </c>
      <c r="L836" s="8" t="s">
        <v>21</v>
      </c>
      <c r="M836" s="8" t="s">
        <v>22</v>
      </c>
      <c r="N836" s="96" t="s">
        <v>408</v>
      </c>
      <c r="O836" s="96" t="s">
        <v>409</v>
      </c>
      <c r="P836" s="97" t="s">
        <v>25</v>
      </c>
      <c r="Q836" s="98" t="s">
        <v>410</v>
      </c>
    </row>
    <row r="837" spans="1:17" ht="12.75" customHeight="1">
      <c r="A837" s="1344" t="s">
        <v>692</v>
      </c>
      <c r="B837" s="11">
        <v>1</v>
      </c>
      <c r="C837" s="295" t="s">
        <v>265</v>
      </c>
      <c r="D837" s="250">
        <v>30</v>
      </c>
      <c r="E837" s="250">
        <v>2000</v>
      </c>
      <c r="F837" s="297">
        <v>9.9</v>
      </c>
      <c r="G837" s="614">
        <v>2.5221309999999999</v>
      </c>
      <c r="H837" s="615">
        <v>4.72</v>
      </c>
      <c r="I837" s="616">
        <v>2.6579999999999999</v>
      </c>
      <c r="J837" s="297">
        <v>1411.56</v>
      </c>
      <c r="K837" s="1206">
        <v>2.6579999999999999</v>
      </c>
      <c r="L837" s="297">
        <v>1411.56</v>
      </c>
      <c r="M837" s="617">
        <f>K837/L837</f>
        <v>1.8830230383405594E-3</v>
      </c>
      <c r="N837" s="512">
        <v>58.533000000000001</v>
      </c>
      <c r="O837" s="251">
        <f>K837*N837/J837</f>
        <v>0.11021898750318797</v>
      </c>
      <c r="P837" s="251">
        <f>M837*60*1000</f>
        <v>112.98138230043355</v>
      </c>
      <c r="Q837" s="252">
        <f>O837*60</f>
        <v>6.6131392501912778</v>
      </c>
    </row>
    <row r="838" spans="1:17">
      <c r="A838" s="1315"/>
      <c r="B838" s="12">
        <v>2</v>
      </c>
      <c r="C838" s="266" t="s">
        <v>266</v>
      </c>
      <c r="D838" s="253">
        <v>30</v>
      </c>
      <c r="E838" s="253">
        <v>2007</v>
      </c>
      <c r="F838" s="286">
        <v>14.88</v>
      </c>
      <c r="G838" s="613">
        <v>3.93912</v>
      </c>
      <c r="H838" s="286">
        <v>2.4</v>
      </c>
      <c r="I838" s="613">
        <v>8.5399999999999991</v>
      </c>
      <c r="J838" s="254">
        <v>1423.9</v>
      </c>
      <c r="K838" s="1207">
        <v>8.5399999999999991</v>
      </c>
      <c r="L838" s="254">
        <v>1423.9</v>
      </c>
      <c r="M838" s="618">
        <f>K838/L838</f>
        <v>5.997612191867405E-3</v>
      </c>
      <c r="N838" s="510">
        <v>58.533000000000001</v>
      </c>
      <c r="O838" s="255">
        <f>K838*N838/J838</f>
        <v>0.35105823442657486</v>
      </c>
      <c r="P838" s="255">
        <f>M838*60*1000</f>
        <v>359.85673151204429</v>
      </c>
      <c r="Q838" s="256">
        <f>O838*60</f>
        <v>21.06349406559449</v>
      </c>
    </row>
    <row r="839" spans="1:17">
      <c r="A839" s="1315"/>
      <c r="B839" s="12">
        <v>3</v>
      </c>
      <c r="C839" s="266" t="s">
        <v>274</v>
      </c>
      <c r="D839" s="253">
        <v>50</v>
      </c>
      <c r="E839" s="253">
        <v>1978</v>
      </c>
      <c r="F839" s="286">
        <v>13.48</v>
      </c>
      <c r="G839" s="613">
        <v>4.3199040000000002</v>
      </c>
      <c r="H839" s="286">
        <v>8</v>
      </c>
      <c r="I839" s="613">
        <v>1.1600760000000001</v>
      </c>
      <c r="J839" s="286">
        <v>2590.16</v>
      </c>
      <c r="K839" s="1207">
        <v>1.1600760000000001</v>
      </c>
      <c r="L839" s="286">
        <v>2590.16</v>
      </c>
      <c r="M839" s="618">
        <f t="shared" ref="M839:M868" si="65">K839/L839</f>
        <v>4.4787812335917479E-4</v>
      </c>
      <c r="N839" s="510">
        <v>58.533000000000001</v>
      </c>
      <c r="O839" s="255">
        <f>K839*N839/J839</f>
        <v>2.6215650194582579E-2</v>
      </c>
      <c r="P839" s="255">
        <f t="shared" ref="P839:P868" si="66">M839*60*1000</f>
        <v>26.872687401550486</v>
      </c>
      <c r="Q839" s="256">
        <f>O839*60</f>
        <v>1.5729390116749546</v>
      </c>
    </row>
    <row r="840" spans="1:17">
      <c r="A840" s="1315"/>
      <c r="B840" s="12">
        <v>4</v>
      </c>
      <c r="C840" s="266" t="s">
        <v>275</v>
      </c>
      <c r="D840" s="253">
        <v>12</v>
      </c>
      <c r="E840" s="253">
        <v>1962</v>
      </c>
      <c r="F840" s="286">
        <v>4.2699999999999996</v>
      </c>
      <c r="G840" s="613">
        <v>1.2095290000000001</v>
      </c>
      <c r="H840" s="286">
        <v>1.92</v>
      </c>
      <c r="I840" s="613">
        <v>1.1404650000000001</v>
      </c>
      <c r="J840" s="254">
        <v>533.5</v>
      </c>
      <c r="K840" s="1207">
        <v>1.1404650000000001</v>
      </c>
      <c r="L840" s="254">
        <v>533.5</v>
      </c>
      <c r="M840" s="618">
        <f t="shared" si="65"/>
        <v>2.1377038425492035E-3</v>
      </c>
      <c r="N840" s="510">
        <v>58.533000000000001</v>
      </c>
      <c r="O840" s="255">
        <f t="shared" ref="O840:O868" si="67">K840*N840/J840</f>
        <v>0.12512621901593254</v>
      </c>
      <c r="P840" s="255">
        <f t="shared" si="66"/>
        <v>128.26223055295222</v>
      </c>
      <c r="Q840" s="256">
        <f t="shared" ref="Q840:Q868" si="68">O840*60</f>
        <v>7.5075731409559525</v>
      </c>
    </row>
    <row r="841" spans="1:17">
      <c r="A841" s="1315"/>
      <c r="B841" s="12">
        <v>5</v>
      </c>
      <c r="C841" s="266" t="s">
        <v>276</v>
      </c>
      <c r="D841" s="253">
        <v>12</v>
      </c>
      <c r="E841" s="253">
        <v>1962</v>
      </c>
      <c r="F841" s="286">
        <v>4.1399999999999997</v>
      </c>
      <c r="G841" s="613">
        <v>1.2591509999999999</v>
      </c>
      <c r="H841" s="286">
        <v>1.92</v>
      </c>
      <c r="I841" s="613">
        <v>0.96084400000000003</v>
      </c>
      <c r="J841" s="286">
        <v>528.27</v>
      </c>
      <c r="K841" s="1207">
        <v>0.96084400000000003</v>
      </c>
      <c r="L841" s="286">
        <v>528.27</v>
      </c>
      <c r="M841" s="618">
        <f t="shared" si="65"/>
        <v>1.8188502091733396E-3</v>
      </c>
      <c r="N841" s="510">
        <v>58.533000000000001</v>
      </c>
      <c r="O841" s="255">
        <f t="shared" si="67"/>
        <v>0.10646275929354308</v>
      </c>
      <c r="P841" s="255">
        <f t="shared" si="66"/>
        <v>109.13101255040037</v>
      </c>
      <c r="Q841" s="256">
        <f t="shared" si="68"/>
        <v>6.3877655576125854</v>
      </c>
    </row>
    <row r="842" spans="1:17">
      <c r="A842" s="1315"/>
      <c r="B842" s="12">
        <v>6</v>
      </c>
      <c r="C842" s="266" t="s">
        <v>277</v>
      </c>
      <c r="D842" s="253">
        <v>12</v>
      </c>
      <c r="E842" s="253">
        <v>1962</v>
      </c>
      <c r="F842" s="286">
        <v>4.5199999999999996</v>
      </c>
      <c r="G842" s="613">
        <v>1.026688</v>
      </c>
      <c r="H842" s="286">
        <v>1.92</v>
      </c>
      <c r="I842" s="613">
        <v>1.57331</v>
      </c>
      <c r="J842" s="286">
        <v>533.70000000000005</v>
      </c>
      <c r="K842" s="1207">
        <v>1.57331</v>
      </c>
      <c r="L842" s="286">
        <v>533.70000000000005</v>
      </c>
      <c r="M842" s="618">
        <f t="shared" si="65"/>
        <v>2.9479295484354504E-3</v>
      </c>
      <c r="N842" s="510">
        <v>58.533000000000001</v>
      </c>
      <c r="O842" s="255">
        <f t="shared" si="67"/>
        <v>0.1725511602585722</v>
      </c>
      <c r="P842" s="255">
        <f t="shared" si="66"/>
        <v>176.87577290612703</v>
      </c>
      <c r="Q842" s="256">
        <f t="shared" si="68"/>
        <v>10.353069615514332</v>
      </c>
    </row>
    <row r="843" spans="1:17">
      <c r="A843" s="1315"/>
      <c r="B843" s="12">
        <v>7</v>
      </c>
      <c r="C843" s="266" t="s">
        <v>278</v>
      </c>
      <c r="D843" s="253">
        <v>12</v>
      </c>
      <c r="E843" s="253">
        <v>1963</v>
      </c>
      <c r="F843" s="286">
        <v>3.54</v>
      </c>
      <c r="G843" s="613">
        <v>0.85046699999999997</v>
      </c>
      <c r="H843" s="286">
        <v>1.92</v>
      </c>
      <c r="I843" s="613">
        <v>0.76954</v>
      </c>
      <c r="J843" s="286">
        <v>532.45000000000005</v>
      </c>
      <c r="K843" s="1207">
        <v>0.76954</v>
      </c>
      <c r="L843" s="286">
        <v>532.45000000000005</v>
      </c>
      <c r="M843" s="618">
        <f t="shared" si="65"/>
        <v>1.4452812470654519E-3</v>
      </c>
      <c r="N843" s="510">
        <v>58.533000000000001</v>
      </c>
      <c r="O843" s="255">
        <f t="shared" si="67"/>
        <v>8.4596647234482111E-2</v>
      </c>
      <c r="P843" s="255">
        <f t="shared" si="66"/>
        <v>86.716874823927114</v>
      </c>
      <c r="Q843" s="256">
        <f t="shared" si="68"/>
        <v>5.0757988340689266</v>
      </c>
    </row>
    <row r="844" spans="1:17">
      <c r="A844" s="1315"/>
      <c r="B844" s="12">
        <v>8</v>
      </c>
      <c r="C844" s="266" t="s">
        <v>279</v>
      </c>
      <c r="D844" s="253">
        <v>55</v>
      </c>
      <c r="E844" s="253">
        <v>1966</v>
      </c>
      <c r="F844" s="286">
        <v>17.62</v>
      </c>
      <c r="G844" s="613">
        <v>4.4269699999999998</v>
      </c>
      <c r="H844" s="286">
        <v>8.8000000000000007</v>
      </c>
      <c r="I844" s="613">
        <v>4.3930300000000004</v>
      </c>
      <c r="J844" s="286">
        <v>2564.02</v>
      </c>
      <c r="K844" s="1207">
        <v>4.3930300000000004</v>
      </c>
      <c r="L844" s="286">
        <v>2564.02</v>
      </c>
      <c r="M844" s="618">
        <f t="shared" si="65"/>
        <v>1.7133368694471963E-3</v>
      </c>
      <c r="N844" s="510">
        <v>58.533000000000001</v>
      </c>
      <c r="O844" s="255">
        <f t="shared" si="67"/>
        <v>0.10028674697935276</v>
      </c>
      <c r="P844" s="255">
        <f t="shared" si="66"/>
        <v>102.80021216683177</v>
      </c>
      <c r="Q844" s="256">
        <f t="shared" si="68"/>
        <v>6.017204818761166</v>
      </c>
    </row>
    <row r="845" spans="1:17">
      <c r="A845" s="1315"/>
      <c r="B845" s="12">
        <v>9</v>
      </c>
      <c r="C845" s="266" t="s">
        <v>280</v>
      </c>
      <c r="D845" s="253">
        <v>12</v>
      </c>
      <c r="E845" s="253">
        <v>1983</v>
      </c>
      <c r="F845" s="510">
        <v>2.9980000000000002</v>
      </c>
      <c r="G845" s="613"/>
      <c r="H845" s="286"/>
      <c r="I845" s="510">
        <v>2.9980000000000002</v>
      </c>
      <c r="J845" s="286">
        <v>762.17</v>
      </c>
      <c r="K845" s="1682">
        <v>2.9980000000000002</v>
      </c>
      <c r="L845" s="286">
        <v>762.17</v>
      </c>
      <c r="M845" s="618">
        <f t="shared" si="65"/>
        <v>3.9335056483461696E-3</v>
      </c>
      <c r="N845" s="510">
        <v>58.533000000000001</v>
      </c>
      <c r="O845" s="255">
        <f t="shared" si="67"/>
        <v>0.23023988611464638</v>
      </c>
      <c r="P845" s="255">
        <f t="shared" si="66"/>
        <v>236.01033890077017</v>
      </c>
      <c r="Q845" s="256">
        <f t="shared" si="68"/>
        <v>13.814393166878784</v>
      </c>
    </row>
    <row r="846" spans="1:17">
      <c r="A846" s="1315"/>
      <c r="B846" s="12">
        <v>10</v>
      </c>
      <c r="C846" s="266" t="s">
        <v>281</v>
      </c>
      <c r="D846" s="253">
        <v>60</v>
      </c>
      <c r="E846" s="253">
        <v>1986</v>
      </c>
      <c r="F846" s="286">
        <v>21.5</v>
      </c>
      <c r="G846" s="613">
        <v>6.4352640000000001</v>
      </c>
      <c r="H846" s="286">
        <v>9.2799999999999994</v>
      </c>
      <c r="I846" s="613">
        <v>5.9745990000000004</v>
      </c>
      <c r="J846" s="286">
        <v>3808.22</v>
      </c>
      <c r="K846" s="1207">
        <v>5.9745990000000004</v>
      </c>
      <c r="L846" s="286">
        <v>3808.22</v>
      </c>
      <c r="M846" s="618">
        <f t="shared" si="65"/>
        <v>1.5688691829778745E-3</v>
      </c>
      <c r="N846" s="510">
        <v>58.533000000000001</v>
      </c>
      <c r="O846" s="255">
        <f t="shared" si="67"/>
        <v>9.1830619887243919E-2</v>
      </c>
      <c r="P846" s="255">
        <f t="shared" si="66"/>
        <v>94.13215097867247</v>
      </c>
      <c r="Q846" s="256">
        <f t="shared" si="68"/>
        <v>5.5098371932346355</v>
      </c>
    </row>
    <row r="847" spans="1:17">
      <c r="A847" s="1315"/>
      <c r="B847" s="12">
        <v>11</v>
      </c>
      <c r="C847" s="266" t="s">
        <v>282</v>
      </c>
      <c r="D847" s="253">
        <v>60</v>
      </c>
      <c r="E847" s="253">
        <v>1968</v>
      </c>
      <c r="F847" s="286">
        <v>17.39</v>
      </c>
      <c r="G847" s="613">
        <v>4.8297990000000004</v>
      </c>
      <c r="H847" s="286">
        <v>9.6</v>
      </c>
      <c r="I847" s="613">
        <v>2.9602029999999999</v>
      </c>
      <c r="J847" s="286">
        <v>2726.22</v>
      </c>
      <c r="K847" s="1207">
        <v>2.9602029999999999</v>
      </c>
      <c r="L847" s="286">
        <v>2726.22</v>
      </c>
      <c r="M847" s="618">
        <f t="shared" si="65"/>
        <v>1.0858268958484642E-3</v>
      </c>
      <c r="N847" s="510">
        <v>58.533000000000001</v>
      </c>
      <c r="O847" s="255">
        <f t="shared" si="67"/>
        <v>6.3556705694698165E-2</v>
      </c>
      <c r="P847" s="255">
        <f t="shared" si="66"/>
        <v>65.149613750907861</v>
      </c>
      <c r="Q847" s="256">
        <f t="shared" si="68"/>
        <v>3.8134023416818899</v>
      </c>
    </row>
    <row r="848" spans="1:17">
      <c r="A848" s="1315"/>
      <c r="B848" s="12">
        <v>12</v>
      </c>
      <c r="C848" s="266" t="s">
        <v>287</v>
      </c>
      <c r="D848" s="253">
        <v>60</v>
      </c>
      <c r="E848" s="253">
        <v>1980</v>
      </c>
      <c r="F848" s="286">
        <v>18.600000000000001</v>
      </c>
      <c r="G848" s="613">
        <v>6.4791410000000003</v>
      </c>
      <c r="H848" s="286">
        <v>9.44</v>
      </c>
      <c r="I848" s="613">
        <v>2.6806730000000001</v>
      </c>
      <c r="J848" s="254">
        <v>3117.83</v>
      </c>
      <c r="K848" s="1207">
        <v>2.6806730000000001</v>
      </c>
      <c r="L848" s="254">
        <v>3117.83</v>
      </c>
      <c r="M848" s="618">
        <f t="shared" si="65"/>
        <v>8.5978805771963192E-4</v>
      </c>
      <c r="N848" s="510">
        <v>58.533000000000001</v>
      </c>
      <c r="O848" s="255">
        <f t="shared" si="67"/>
        <v>5.0325974382503219E-2</v>
      </c>
      <c r="P848" s="255">
        <f t="shared" si="66"/>
        <v>51.587283463177918</v>
      </c>
      <c r="Q848" s="256">
        <f t="shared" si="68"/>
        <v>3.0195584629501933</v>
      </c>
    </row>
    <row r="849" spans="1:17" ht="12" thickBot="1">
      <c r="A849" s="1315"/>
      <c r="B849" s="12">
        <v>13</v>
      </c>
      <c r="C849" s="268" t="s">
        <v>691</v>
      </c>
      <c r="D849" s="269">
        <v>24</v>
      </c>
      <c r="E849" s="269">
        <v>1991</v>
      </c>
      <c r="F849" s="271">
        <v>8.1</v>
      </c>
      <c r="G849" s="1683">
        <v>2.107218</v>
      </c>
      <c r="H849" s="271">
        <v>3.84</v>
      </c>
      <c r="I849" s="1683">
        <v>2.1527799999999999</v>
      </c>
      <c r="J849" s="271">
        <v>1163.97</v>
      </c>
      <c r="K849" s="1684">
        <v>2.1527799999999999</v>
      </c>
      <c r="L849" s="271">
        <v>1163.97</v>
      </c>
      <c r="M849" s="1685">
        <f t="shared" si="65"/>
        <v>1.8495150218648245E-3</v>
      </c>
      <c r="N849" s="511">
        <v>58.533000000000001</v>
      </c>
      <c r="O849" s="272">
        <f t="shared" si="67"/>
        <v>0.10825766277481377</v>
      </c>
      <c r="P849" s="272">
        <f t="shared" si="66"/>
        <v>110.97090131188946</v>
      </c>
      <c r="Q849" s="273">
        <f t="shared" si="68"/>
        <v>6.4954597664888265</v>
      </c>
    </row>
    <row r="850" spans="1:17" ht="12.75" customHeight="1">
      <c r="A850" s="1697" t="s">
        <v>693</v>
      </c>
      <c r="B850" s="181">
        <v>1</v>
      </c>
      <c r="C850" s="298" t="s">
        <v>267</v>
      </c>
      <c r="D850" s="257">
        <v>45</v>
      </c>
      <c r="E850" s="257">
        <v>1995</v>
      </c>
      <c r="F850" s="1686">
        <v>35.340000000000003</v>
      </c>
      <c r="G850" s="1687">
        <v>4.3220900000000002</v>
      </c>
      <c r="H850" s="1688">
        <v>7.04</v>
      </c>
      <c r="I850" s="1689">
        <v>23.977910000000001</v>
      </c>
      <c r="J850" s="1686">
        <v>2837.16</v>
      </c>
      <c r="K850" s="1690">
        <v>23.977910000000001</v>
      </c>
      <c r="L850" s="1686">
        <v>2837.16</v>
      </c>
      <c r="M850" s="1691">
        <f t="shared" si="65"/>
        <v>8.451377433771801E-3</v>
      </c>
      <c r="N850" s="1692">
        <v>58.533000000000001</v>
      </c>
      <c r="O850" s="868">
        <f t="shared" si="67"/>
        <v>0.49468447533096482</v>
      </c>
      <c r="P850" s="868">
        <f t="shared" si="66"/>
        <v>507.08264602630805</v>
      </c>
      <c r="Q850" s="869">
        <f t="shared" si="68"/>
        <v>29.681068519857888</v>
      </c>
    </row>
    <row r="851" spans="1:17">
      <c r="A851" s="1345"/>
      <c r="B851" s="178">
        <v>2</v>
      </c>
      <c r="C851" s="274" t="s">
        <v>269</v>
      </c>
      <c r="D851" s="172">
        <v>45</v>
      </c>
      <c r="E851" s="172">
        <v>1992</v>
      </c>
      <c r="F851" s="276">
        <v>33.840000000000003</v>
      </c>
      <c r="G851" s="1693">
        <v>4.6503500000000004</v>
      </c>
      <c r="H851" s="258">
        <v>7.2</v>
      </c>
      <c r="I851" s="1693">
        <v>21.989650000000001</v>
      </c>
      <c r="J851" s="276">
        <v>2843.99</v>
      </c>
      <c r="K851" s="1694">
        <v>21.989650000000001</v>
      </c>
      <c r="L851" s="276">
        <v>2843.99</v>
      </c>
      <c r="M851" s="1695">
        <f t="shared" si="65"/>
        <v>7.7319716314051745E-3</v>
      </c>
      <c r="N851" s="1696">
        <v>58.533000000000001</v>
      </c>
      <c r="O851" s="173">
        <f t="shared" si="67"/>
        <v>0.45257549550103909</v>
      </c>
      <c r="P851" s="173">
        <f t="shared" si="66"/>
        <v>463.9182978843105</v>
      </c>
      <c r="Q851" s="174">
        <f t="shared" si="68"/>
        <v>27.154529730062347</v>
      </c>
    </row>
    <row r="852" spans="1:17">
      <c r="A852" s="1345"/>
      <c r="B852" s="178">
        <v>3</v>
      </c>
      <c r="C852" s="274" t="s">
        <v>271</v>
      </c>
      <c r="D852" s="172">
        <v>45</v>
      </c>
      <c r="E852" s="172">
        <v>1993</v>
      </c>
      <c r="F852" s="276">
        <v>40.78</v>
      </c>
      <c r="G852" s="1693">
        <v>6.2369399999999997</v>
      </c>
      <c r="H852" s="276">
        <v>7.04</v>
      </c>
      <c r="I852" s="1693">
        <v>27.503055</v>
      </c>
      <c r="J852" s="258">
        <v>2913.8</v>
      </c>
      <c r="K852" s="1694">
        <v>27.503055</v>
      </c>
      <c r="L852" s="258">
        <v>2913.8</v>
      </c>
      <c r="M852" s="1695">
        <f t="shared" si="65"/>
        <v>9.4388959434415533E-3</v>
      </c>
      <c r="N852" s="1696">
        <v>58.533000000000001</v>
      </c>
      <c r="O852" s="173">
        <f t="shared" si="67"/>
        <v>0.55248689625746439</v>
      </c>
      <c r="P852" s="173">
        <f t="shared" si="66"/>
        <v>566.33375660649324</v>
      </c>
      <c r="Q852" s="174">
        <f t="shared" si="68"/>
        <v>33.149213775447862</v>
      </c>
    </row>
    <row r="853" spans="1:17">
      <c r="A853" s="1345"/>
      <c r="B853" s="178">
        <v>4</v>
      </c>
      <c r="C853" s="274" t="s">
        <v>272</v>
      </c>
      <c r="D853" s="172">
        <v>45</v>
      </c>
      <c r="E853" s="172">
        <v>1997</v>
      </c>
      <c r="F853" s="276">
        <v>37.1</v>
      </c>
      <c r="G853" s="1693">
        <v>3.57</v>
      </c>
      <c r="H853" s="276">
        <v>7.04</v>
      </c>
      <c r="I853" s="1693">
        <v>26.490002</v>
      </c>
      <c r="J853" s="258">
        <v>2895.9</v>
      </c>
      <c r="K853" s="1694">
        <v>26.490002</v>
      </c>
      <c r="L853" s="258">
        <v>2895.9</v>
      </c>
      <c r="M853" s="1695">
        <f t="shared" si="65"/>
        <v>9.1474160019337676E-3</v>
      </c>
      <c r="N853" s="1696">
        <v>58.533000000000001</v>
      </c>
      <c r="O853" s="173">
        <f t="shared" si="67"/>
        <v>0.53542570084118923</v>
      </c>
      <c r="P853" s="173">
        <f t="shared" si="66"/>
        <v>548.84496011602596</v>
      </c>
      <c r="Q853" s="174">
        <f t="shared" si="68"/>
        <v>32.125542050471353</v>
      </c>
    </row>
    <row r="854" spans="1:17">
      <c r="A854" s="1345"/>
      <c r="B854" s="178">
        <v>5</v>
      </c>
      <c r="C854" s="274" t="s">
        <v>283</v>
      </c>
      <c r="D854" s="172">
        <v>50</v>
      </c>
      <c r="E854" s="172">
        <v>1975</v>
      </c>
      <c r="F854" s="276">
        <v>27.16</v>
      </c>
      <c r="G854" s="1693">
        <v>3.1110000000000002</v>
      </c>
      <c r="H854" s="276">
        <v>7.68</v>
      </c>
      <c r="I854" s="1693">
        <v>16.369</v>
      </c>
      <c r="J854" s="276">
        <v>2485.16</v>
      </c>
      <c r="K854" s="1694">
        <v>16.369</v>
      </c>
      <c r="L854" s="276">
        <v>2485.16</v>
      </c>
      <c r="M854" s="1695">
        <f t="shared" si="65"/>
        <v>6.5866986431457131E-3</v>
      </c>
      <c r="N854" s="1696">
        <v>58.533000000000001</v>
      </c>
      <c r="O854" s="173">
        <f t="shared" si="67"/>
        <v>0.38553923167924803</v>
      </c>
      <c r="P854" s="173">
        <f t="shared" si="66"/>
        <v>395.20191858874279</v>
      </c>
      <c r="Q854" s="174">
        <f t="shared" si="68"/>
        <v>23.132353900754882</v>
      </c>
    </row>
    <row r="855" spans="1:17" ht="12.75" customHeight="1">
      <c r="A855" s="1345"/>
      <c r="B855" s="178">
        <v>6</v>
      </c>
      <c r="C855" s="274" t="s">
        <v>284</v>
      </c>
      <c r="D855" s="172">
        <v>30</v>
      </c>
      <c r="E855" s="172">
        <v>1992</v>
      </c>
      <c r="F855" s="276">
        <v>19.55</v>
      </c>
      <c r="G855" s="1693">
        <v>3.2826</v>
      </c>
      <c r="H855" s="258">
        <v>4.8</v>
      </c>
      <c r="I855" s="1693">
        <v>11.4674</v>
      </c>
      <c r="J855" s="276">
        <v>1576.72</v>
      </c>
      <c r="K855" s="1694">
        <v>11.4674</v>
      </c>
      <c r="L855" s="276">
        <v>1576.72</v>
      </c>
      <c r="M855" s="1695">
        <f t="shared" si="65"/>
        <v>7.2729463696788264E-3</v>
      </c>
      <c r="N855" s="1696">
        <v>58.533000000000001</v>
      </c>
      <c r="O855" s="173">
        <f t="shared" si="67"/>
        <v>0.42570736985641078</v>
      </c>
      <c r="P855" s="173">
        <f t="shared" si="66"/>
        <v>436.37678218072955</v>
      </c>
      <c r="Q855" s="174">
        <f t="shared" si="68"/>
        <v>25.542442191384648</v>
      </c>
    </row>
    <row r="856" spans="1:17">
      <c r="A856" s="1345"/>
      <c r="B856" s="178">
        <v>7</v>
      </c>
      <c r="C856" s="274" t="s">
        <v>285</v>
      </c>
      <c r="D856" s="172">
        <v>30</v>
      </c>
      <c r="E856" s="172">
        <v>1992</v>
      </c>
      <c r="F856" s="276">
        <v>19.96</v>
      </c>
      <c r="G856" s="1693">
        <v>3.5014400000000001</v>
      </c>
      <c r="H856" s="276">
        <v>4.6399999999999997</v>
      </c>
      <c r="I856" s="1693">
        <v>11.818562</v>
      </c>
      <c r="J856" s="276">
        <v>1519.17</v>
      </c>
      <c r="K856" s="1694">
        <v>11.818562</v>
      </c>
      <c r="L856" s="276">
        <v>1519.17</v>
      </c>
      <c r="M856" s="1695">
        <f t="shared" si="65"/>
        <v>7.7796178176240969E-3</v>
      </c>
      <c r="N856" s="1696">
        <v>58.533000000000001</v>
      </c>
      <c r="O856" s="173">
        <f t="shared" si="67"/>
        <v>0.4553643697189913</v>
      </c>
      <c r="P856" s="173">
        <f t="shared" si="66"/>
        <v>466.77706905744583</v>
      </c>
      <c r="Q856" s="174">
        <f t="shared" si="68"/>
        <v>27.32186218313948</v>
      </c>
    </row>
    <row r="857" spans="1:17">
      <c r="A857" s="1345"/>
      <c r="B857" s="178">
        <v>8</v>
      </c>
      <c r="C857" s="274" t="s">
        <v>286</v>
      </c>
      <c r="D857" s="172">
        <v>40</v>
      </c>
      <c r="E857" s="172">
        <v>1973</v>
      </c>
      <c r="F857" s="276">
        <v>27.77</v>
      </c>
      <c r="G857" s="1693">
        <v>3.7202799999999998</v>
      </c>
      <c r="H857" s="276">
        <v>6.16</v>
      </c>
      <c r="I857" s="1693">
        <v>17.889717000000001</v>
      </c>
      <c r="J857" s="258">
        <v>2567.4</v>
      </c>
      <c r="K857" s="1694">
        <v>17.889717000000001</v>
      </c>
      <c r="L857" s="258">
        <v>2567.4</v>
      </c>
      <c r="M857" s="1695">
        <f t="shared" si="65"/>
        <v>6.9680287450338864E-3</v>
      </c>
      <c r="N857" s="1696">
        <v>58.533000000000001</v>
      </c>
      <c r="O857" s="173">
        <f t="shared" si="67"/>
        <v>0.40785962653306851</v>
      </c>
      <c r="P857" s="173">
        <f t="shared" si="66"/>
        <v>418.08172470203317</v>
      </c>
      <c r="Q857" s="174">
        <f t="shared" si="68"/>
        <v>24.471577591984111</v>
      </c>
    </row>
    <row r="858" spans="1:17">
      <c r="A858" s="1345"/>
      <c r="B858" s="178"/>
      <c r="C858" s="274" t="s">
        <v>288</v>
      </c>
      <c r="D858" s="172">
        <v>60</v>
      </c>
      <c r="E858" s="172">
        <v>1974</v>
      </c>
      <c r="F858" s="276">
        <v>37.07</v>
      </c>
      <c r="G858" s="1693">
        <v>5.1427399999999999</v>
      </c>
      <c r="H858" s="258">
        <v>9.6</v>
      </c>
      <c r="I858" s="1693">
        <v>22.327259999999999</v>
      </c>
      <c r="J858" s="276">
        <v>3118.24</v>
      </c>
      <c r="K858" s="1694">
        <v>22.327259999999999</v>
      </c>
      <c r="L858" s="276">
        <v>3118.24</v>
      </c>
      <c r="M858" s="1695">
        <f t="shared" si="65"/>
        <v>7.1602121709682387E-3</v>
      </c>
      <c r="N858" s="1696">
        <v>58.533000000000001</v>
      </c>
      <c r="O858" s="173">
        <f t="shared" si="67"/>
        <v>0.41910869900328396</v>
      </c>
      <c r="P858" s="173">
        <f t="shared" si="66"/>
        <v>429.6127302580943</v>
      </c>
      <c r="Q858" s="174">
        <f t="shared" si="68"/>
        <v>25.146521940197037</v>
      </c>
    </row>
    <row r="859" spans="1:17">
      <c r="A859" s="1345"/>
      <c r="B859" s="178"/>
      <c r="C859" s="274" t="s">
        <v>292</v>
      </c>
      <c r="D859" s="172">
        <v>85</v>
      </c>
      <c r="E859" s="172">
        <v>1970</v>
      </c>
      <c r="F859" s="276">
        <v>40.93</v>
      </c>
      <c r="G859" s="1693">
        <v>11.04715</v>
      </c>
      <c r="H859" s="258">
        <v>13.6</v>
      </c>
      <c r="I859" s="1693">
        <v>16.28285</v>
      </c>
      <c r="J859" s="276">
        <v>3789.83</v>
      </c>
      <c r="K859" s="1694">
        <v>16.28285</v>
      </c>
      <c r="L859" s="276">
        <v>3789.83</v>
      </c>
      <c r="M859" s="1695">
        <f>K859/L859</f>
        <v>4.2964592079328097E-3</v>
      </c>
      <c r="N859" s="1696">
        <v>58.533000000000001</v>
      </c>
      <c r="O859" s="173">
        <f>K859*N859/J859</f>
        <v>0.25148464681793115</v>
      </c>
      <c r="P859" s="173">
        <f>M859*60*1000</f>
        <v>257.7875524759686</v>
      </c>
      <c r="Q859" s="174">
        <f>O859*60</f>
        <v>15.089078809075868</v>
      </c>
    </row>
    <row r="860" spans="1:17">
      <c r="A860" s="1345"/>
      <c r="B860" s="178"/>
      <c r="C860" s="274" t="s">
        <v>294</v>
      </c>
      <c r="D860" s="172">
        <v>60</v>
      </c>
      <c r="E860" s="172">
        <v>1981</v>
      </c>
      <c r="F860" s="276">
        <v>42.35</v>
      </c>
      <c r="G860" s="1693">
        <v>4.9238999999999997</v>
      </c>
      <c r="H860" s="258">
        <v>9.6</v>
      </c>
      <c r="I860" s="1693">
        <v>27.8261</v>
      </c>
      <c r="J860" s="276">
        <v>3122.77</v>
      </c>
      <c r="K860" s="1694">
        <v>27.8261</v>
      </c>
      <c r="L860" s="276">
        <v>3122.77</v>
      </c>
      <c r="M860" s="1695">
        <f>K860/L860</f>
        <v>8.9107106831434919E-3</v>
      </c>
      <c r="N860" s="1696">
        <v>58.533000000000001</v>
      </c>
      <c r="O860" s="173">
        <f>K860*N860/J860</f>
        <v>0.52157062841643798</v>
      </c>
      <c r="P860" s="173">
        <f>M860*60*1000</f>
        <v>534.64264098860951</v>
      </c>
      <c r="Q860" s="174">
        <f>O860*60</f>
        <v>31.29423770498628</v>
      </c>
    </row>
    <row r="861" spans="1:17" ht="12" thickBot="1">
      <c r="A861" s="1346"/>
      <c r="B861" s="187"/>
      <c r="C861" s="1708" t="s">
        <v>289</v>
      </c>
      <c r="D861" s="1709">
        <v>100</v>
      </c>
      <c r="E861" s="1709">
        <v>1973</v>
      </c>
      <c r="F861" s="1710">
        <v>38.79</v>
      </c>
      <c r="G861" s="1711">
        <v>5.8922670000000004</v>
      </c>
      <c r="H861" s="1712">
        <v>16</v>
      </c>
      <c r="I861" s="1711">
        <v>16.897729999999999</v>
      </c>
      <c r="J861" s="1713">
        <v>3676.85</v>
      </c>
      <c r="K861" s="1714">
        <v>16.897729999999999</v>
      </c>
      <c r="L861" s="1713">
        <v>3676.85</v>
      </c>
      <c r="M861" s="1715">
        <f t="shared" si="65"/>
        <v>4.595708282905204E-3</v>
      </c>
      <c r="N861" s="1716">
        <v>58.533000000000001</v>
      </c>
      <c r="O861" s="1717">
        <f t="shared" si="67"/>
        <v>0.26900059292329032</v>
      </c>
      <c r="P861" s="1717">
        <f t="shared" si="66"/>
        <v>275.74249697431225</v>
      </c>
      <c r="Q861" s="1718">
        <f t="shared" si="68"/>
        <v>16.14003557539742</v>
      </c>
    </row>
    <row r="862" spans="1:17" ht="12.75" customHeight="1">
      <c r="A862" s="1347" t="s">
        <v>687</v>
      </c>
      <c r="B862" s="196">
        <v>1</v>
      </c>
      <c r="C862" s="827" t="s">
        <v>290</v>
      </c>
      <c r="D862" s="196">
        <v>50</v>
      </c>
      <c r="E862" s="196">
        <v>1988</v>
      </c>
      <c r="F862" s="829">
        <v>35.47</v>
      </c>
      <c r="G862" s="1216">
        <v>4.4315100000000003</v>
      </c>
      <c r="H862" s="829">
        <v>7.84</v>
      </c>
      <c r="I862" s="1216">
        <v>23.19849</v>
      </c>
      <c r="J862" s="829">
        <v>2389.81</v>
      </c>
      <c r="K862" s="1217">
        <v>23.19849</v>
      </c>
      <c r="L862" s="829">
        <v>2389.81</v>
      </c>
      <c r="M862" s="1218">
        <f t="shared" si="65"/>
        <v>9.7072528778438458E-3</v>
      </c>
      <c r="N862" s="1219">
        <v>58.533000000000001</v>
      </c>
      <c r="O862" s="830">
        <f t="shared" si="67"/>
        <v>0.56819463269883386</v>
      </c>
      <c r="P862" s="830">
        <f t="shared" si="66"/>
        <v>582.43517267063066</v>
      </c>
      <c r="Q862" s="831">
        <f t="shared" si="68"/>
        <v>34.091677961930031</v>
      </c>
    </row>
    <row r="863" spans="1:17">
      <c r="A863" s="1700"/>
      <c r="B863" s="191">
        <v>2</v>
      </c>
      <c r="C863" s="177" t="s">
        <v>291</v>
      </c>
      <c r="D863" s="191">
        <v>60</v>
      </c>
      <c r="E863" s="191">
        <v>1985</v>
      </c>
      <c r="F863" s="682">
        <v>50.17</v>
      </c>
      <c r="G863" s="1208">
        <v>5.5804200000000002</v>
      </c>
      <c r="H863" s="682">
        <v>9.36</v>
      </c>
      <c r="I863" s="1208">
        <v>35.229570000000002</v>
      </c>
      <c r="J863" s="682">
        <v>3912.05</v>
      </c>
      <c r="K863" s="1209">
        <v>35.229570000000002</v>
      </c>
      <c r="L863" s="682">
        <v>3912.05</v>
      </c>
      <c r="M863" s="1210">
        <f t="shared" si="65"/>
        <v>9.0053987040042954E-3</v>
      </c>
      <c r="N863" s="1211">
        <v>58.533000000000001</v>
      </c>
      <c r="O863" s="683">
        <f t="shared" si="67"/>
        <v>0.52711300234148339</v>
      </c>
      <c r="P863" s="683">
        <f t="shared" si="66"/>
        <v>540.32392224025773</v>
      </c>
      <c r="Q863" s="684">
        <f t="shared" si="68"/>
        <v>31.626780140489004</v>
      </c>
    </row>
    <row r="864" spans="1:17">
      <c r="A864" s="1700"/>
      <c r="B864" s="191">
        <v>3</v>
      </c>
      <c r="C864" s="177" t="s">
        <v>270</v>
      </c>
      <c r="D864" s="191">
        <v>20</v>
      </c>
      <c r="E864" s="191">
        <v>1994</v>
      </c>
      <c r="F864" s="682">
        <v>14.65</v>
      </c>
      <c r="G864" s="1208">
        <v>0.71123000000000003</v>
      </c>
      <c r="H864" s="682">
        <v>2.72</v>
      </c>
      <c r="I864" s="1208">
        <v>11.218769999999999</v>
      </c>
      <c r="J864" s="682">
        <v>1120.8599999999999</v>
      </c>
      <c r="K864" s="1209">
        <v>11.218769999999999</v>
      </c>
      <c r="L864" s="682">
        <v>1120.8599999999999</v>
      </c>
      <c r="M864" s="1210">
        <f t="shared" si="65"/>
        <v>1.0009073390075477E-2</v>
      </c>
      <c r="N864" s="1211">
        <v>58.533000000000001</v>
      </c>
      <c r="O864" s="683">
        <f t="shared" si="67"/>
        <v>0.58586109274128795</v>
      </c>
      <c r="P864" s="683">
        <f t="shared" si="66"/>
        <v>600.54440340452868</v>
      </c>
      <c r="Q864" s="684">
        <f t="shared" si="68"/>
        <v>35.151665564477277</v>
      </c>
    </row>
    <row r="865" spans="1:17">
      <c r="A865" s="1700"/>
      <c r="B865" s="191">
        <v>4</v>
      </c>
      <c r="C865" s="177" t="s">
        <v>293</v>
      </c>
      <c r="D865" s="191">
        <v>85</v>
      </c>
      <c r="E865" s="191">
        <v>1970</v>
      </c>
      <c r="F865" s="682">
        <v>60.11</v>
      </c>
      <c r="G865" s="1208">
        <v>7.3311400000000004</v>
      </c>
      <c r="H865" s="681">
        <v>13.6</v>
      </c>
      <c r="I865" s="1208">
        <v>39.17886</v>
      </c>
      <c r="J865" s="682">
        <v>3839.76</v>
      </c>
      <c r="K865" s="1209">
        <v>39.17886</v>
      </c>
      <c r="L865" s="682">
        <v>3839.76</v>
      </c>
      <c r="M865" s="1210">
        <f t="shared" si="65"/>
        <v>1.0203465841615101E-2</v>
      </c>
      <c r="N865" s="1211">
        <v>58.533000000000001</v>
      </c>
      <c r="O865" s="683">
        <f t="shared" si="67"/>
        <v>0.59723946610725664</v>
      </c>
      <c r="P865" s="683">
        <f t="shared" si="66"/>
        <v>612.20795049690605</v>
      </c>
      <c r="Q865" s="684">
        <f t="shared" si="68"/>
        <v>35.834367966435401</v>
      </c>
    </row>
    <row r="866" spans="1:17">
      <c r="A866" s="1700"/>
      <c r="B866" s="191">
        <v>5</v>
      </c>
      <c r="C866" s="177" t="s">
        <v>268</v>
      </c>
      <c r="D866" s="191">
        <v>35</v>
      </c>
      <c r="E866" s="191">
        <v>1993</v>
      </c>
      <c r="F866" s="682">
        <v>27.5</v>
      </c>
      <c r="G866" s="1208">
        <v>3.1184699999999999</v>
      </c>
      <c r="H866" s="682">
        <v>5.44</v>
      </c>
      <c r="I866" s="1208">
        <v>18.941534999999998</v>
      </c>
      <c r="J866" s="682">
        <v>2047.51</v>
      </c>
      <c r="K866" s="1209">
        <v>18.941534999999998</v>
      </c>
      <c r="L866" s="682">
        <v>2047.51</v>
      </c>
      <c r="M866" s="1210">
        <f t="shared" si="65"/>
        <v>9.2510097630780792E-3</v>
      </c>
      <c r="N866" s="1211">
        <v>58.533000000000001</v>
      </c>
      <c r="O866" s="683">
        <f t="shared" si="67"/>
        <v>0.54148935446224922</v>
      </c>
      <c r="P866" s="683">
        <f t="shared" si="66"/>
        <v>555.0605857846848</v>
      </c>
      <c r="Q866" s="684">
        <f t="shared" si="68"/>
        <v>32.489361267734949</v>
      </c>
    </row>
    <row r="867" spans="1:17">
      <c r="A867" s="1700"/>
      <c r="B867" s="191">
        <v>6</v>
      </c>
      <c r="C867" s="177" t="s">
        <v>273</v>
      </c>
      <c r="D867" s="191">
        <v>42</v>
      </c>
      <c r="E867" s="191">
        <v>1994</v>
      </c>
      <c r="F867" s="682">
        <v>23.13</v>
      </c>
      <c r="G867" s="1208">
        <v>4.8155739999999998</v>
      </c>
      <c r="H867" s="682">
        <v>5.84</v>
      </c>
      <c r="I867" s="1208">
        <v>12.474432</v>
      </c>
      <c r="J867" s="682">
        <v>1808.75</v>
      </c>
      <c r="K867" s="1209">
        <v>12.474432</v>
      </c>
      <c r="L867" s="682">
        <v>1808.75</v>
      </c>
      <c r="M867" s="1210">
        <f t="shared" si="65"/>
        <v>6.8967143054595717E-3</v>
      </c>
      <c r="N867" s="1211">
        <v>58.533000000000001</v>
      </c>
      <c r="O867" s="683">
        <f t="shared" si="67"/>
        <v>0.40368537844146513</v>
      </c>
      <c r="P867" s="683">
        <f t="shared" si="66"/>
        <v>413.80285832757431</v>
      </c>
      <c r="Q867" s="684">
        <f t="shared" si="68"/>
        <v>24.221122706487908</v>
      </c>
    </row>
    <row r="868" spans="1:17">
      <c r="A868" s="1700"/>
      <c r="B868" s="191">
        <v>7</v>
      </c>
      <c r="C868" s="1725" t="s">
        <v>695</v>
      </c>
      <c r="D868" s="191">
        <v>26</v>
      </c>
      <c r="E868" s="1726">
        <v>1998</v>
      </c>
      <c r="F868" s="682">
        <v>22.5</v>
      </c>
      <c r="G868" s="1208">
        <v>7.4405599999999996</v>
      </c>
      <c r="H868" s="682">
        <v>4.16</v>
      </c>
      <c r="I868" s="1208">
        <v>10.89944</v>
      </c>
      <c r="J868" s="1727">
        <v>1812.2</v>
      </c>
      <c r="K868" s="1728">
        <v>10.89944</v>
      </c>
      <c r="L868" s="682">
        <v>1812.2</v>
      </c>
      <c r="M868" s="1211">
        <f t="shared" si="65"/>
        <v>6.0144796380090498E-3</v>
      </c>
      <c r="N868" s="1211">
        <v>58.533000000000001</v>
      </c>
      <c r="O868" s="683">
        <f t="shared" si="67"/>
        <v>0.35204553665158372</v>
      </c>
      <c r="P868" s="683">
        <f t="shared" si="66"/>
        <v>360.86877828054298</v>
      </c>
      <c r="Q868" s="684">
        <f t="shared" si="68"/>
        <v>21.122732199095022</v>
      </c>
    </row>
    <row r="869" spans="1:17" ht="12.75" customHeight="1">
      <c r="A869" s="1700"/>
      <c r="B869" s="191">
        <v>8</v>
      </c>
      <c r="C869" s="177"/>
      <c r="D869" s="191"/>
      <c r="E869" s="191"/>
      <c r="F869" s="682"/>
      <c r="G869" s="1208"/>
      <c r="H869" s="682"/>
      <c r="I869" s="1208"/>
      <c r="J869" s="682"/>
      <c r="K869" s="1209"/>
      <c r="L869" s="682"/>
      <c r="M869" s="1210"/>
      <c r="N869" s="1211"/>
      <c r="O869" s="683"/>
      <c r="P869" s="683"/>
      <c r="Q869" s="684"/>
    </row>
    <row r="870" spans="1:17">
      <c r="A870" s="1700"/>
      <c r="B870" s="191">
        <v>9</v>
      </c>
      <c r="C870" s="177"/>
      <c r="D870" s="191"/>
      <c r="E870" s="191"/>
      <c r="F870" s="682"/>
      <c r="G870" s="1208"/>
      <c r="H870" s="682"/>
      <c r="I870" s="1208"/>
      <c r="J870" s="682"/>
      <c r="K870" s="1209"/>
      <c r="L870" s="682"/>
      <c r="M870" s="1210"/>
      <c r="N870" s="1211"/>
      <c r="O870" s="683"/>
      <c r="P870" s="683"/>
      <c r="Q870" s="684"/>
    </row>
    <row r="871" spans="1:17" ht="12" thickBot="1">
      <c r="A871" s="1729"/>
      <c r="B871" s="192"/>
      <c r="C871" s="189"/>
      <c r="D871" s="192"/>
      <c r="E871" s="192"/>
      <c r="F871" s="703"/>
      <c r="G871" s="1701"/>
      <c r="H871" s="703"/>
      <c r="I871" s="1701"/>
      <c r="J871" s="702"/>
      <c r="K871" s="1730"/>
      <c r="L871" s="702"/>
      <c r="M871" s="1703"/>
      <c r="N871" s="1702"/>
      <c r="O871" s="704"/>
      <c r="P871" s="704"/>
      <c r="Q871" s="705"/>
    </row>
    <row r="872" spans="1:17" ht="12.75" customHeight="1">
      <c r="A872" s="1719" t="s">
        <v>694</v>
      </c>
      <c r="B872" s="39">
        <v>1</v>
      </c>
      <c r="C872" s="1720" t="s">
        <v>296</v>
      </c>
      <c r="D872" s="39">
        <v>8</v>
      </c>
      <c r="E872" s="39">
        <v>1976</v>
      </c>
      <c r="F872" s="216">
        <v>5.17</v>
      </c>
      <c r="G872" s="215"/>
      <c r="H872" s="215"/>
      <c r="I872" s="216">
        <v>5.17</v>
      </c>
      <c r="J872" s="216">
        <v>404.24</v>
      </c>
      <c r="K872" s="1721">
        <v>5.17</v>
      </c>
      <c r="L872" s="216">
        <v>404.24</v>
      </c>
      <c r="M872" s="1722">
        <f t="shared" ref="M872:M879" si="69">K872/L872</f>
        <v>1.2789432020581831E-2</v>
      </c>
      <c r="N872" s="1723">
        <v>58.533000000000001</v>
      </c>
      <c r="O872" s="217">
        <f t="shared" ref="O872:O879" si="70">K872*N872/J872</f>
        <v>0.74860382446071638</v>
      </c>
      <c r="P872" s="217">
        <f t="shared" ref="P872:P879" si="71">M872*60*1000</f>
        <v>767.36592123490982</v>
      </c>
      <c r="Q872" s="1724">
        <f t="shared" ref="Q872:Q879" si="72">O872*60</f>
        <v>44.916229467642985</v>
      </c>
    </row>
    <row r="873" spans="1:17">
      <c r="A873" s="1704"/>
      <c r="B873" s="19">
        <v>2</v>
      </c>
      <c r="C873" s="23" t="s">
        <v>297</v>
      </c>
      <c r="D873" s="19">
        <v>9</v>
      </c>
      <c r="E873" s="19">
        <v>1961</v>
      </c>
      <c r="F873" s="26">
        <v>6.16</v>
      </c>
      <c r="G873" s="205"/>
      <c r="H873" s="205"/>
      <c r="I873" s="26">
        <v>6.16</v>
      </c>
      <c r="J873" s="26">
        <v>391.38</v>
      </c>
      <c r="K873" s="219">
        <v>6.16</v>
      </c>
      <c r="L873" s="26">
        <v>391.38</v>
      </c>
      <c r="M873" s="605">
        <f t="shared" si="69"/>
        <v>1.5739179314221474E-2</v>
      </c>
      <c r="N873" s="87">
        <v>58.533000000000001</v>
      </c>
      <c r="O873" s="36">
        <f t="shared" si="70"/>
        <v>0.92126138279932557</v>
      </c>
      <c r="P873" s="36">
        <f t="shared" si="71"/>
        <v>944.35075885328843</v>
      </c>
      <c r="Q873" s="37">
        <f t="shared" si="72"/>
        <v>55.275682967959533</v>
      </c>
    </row>
    <row r="874" spans="1:17">
      <c r="A874" s="1704"/>
      <c r="B874" s="19">
        <v>3</v>
      </c>
      <c r="C874" s="23" t="s">
        <v>298</v>
      </c>
      <c r="D874" s="19">
        <v>16</v>
      </c>
      <c r="E874" s="19">
        <v>1964</v>
      </c>
      <c r="F874" s="26">
        <v>9.68</v>
      </c>
      <c r="G874" s="205"/>
      <c r="H874" s="205"/>
      <c r="I874" s="26">
        <v>9.68</v>
      </c>
      <c r="J874" s="26">
        <v>606.77</v>
      </c>
      <c r="K874" s="219">
        <v>9.68</v>
      </c>
      <c r="L874" s="26">
        <v>606.77</v>
      </c>
      <c r="M874" s="605">
        <f t="shared" si="69"/>
        <v>1.5953326631178207E-2</v>
      </c>
      <c r="N874" s="87">
        <v>58.533000000000001</v>
      </c>
      <c r="O874" s="36">
        <f t="shared" si="70"/>
        <v>0.93379606770275392</v>
      </c>
      <c r="P874" s="36">
        <f t="shared" si="71"/>
        <v>957.1995978706924</v>
      </c>
      <c r="Q874" s="37">
        <f t="shared" si="72"/>
        <v>56.027764062165232</v>
      </c>
    </row>
    <row r="875" spans="1:17">
      <c r="A875" s="1704"/>
      <c r="B875" s="19">
        <v>4</v>
      </c>
      <c r="C875" s="23" t="s">
        <v>299</v>
      </c>
      <c r="D875" s="19">
        <v>24</v>
      </c>
      <c r="E875" s="19">
        <v>1960</v>
      </c>
      <c r="F875" s="26">
        <v>14.98</v>
      </c>
      <c r="G875" s="205"/>
      <c r="H875" s="205"/>
      <c r="I875" s="26">
        <v>14.98</v>
      </c>
      <c r="J875" s="26">
        <v>914.41</v>
      </c>
      <c r="K875" s="219">
        <v>14.98</v>
      </c>
      <c r="L875" s="26">
        <v>914.41</v>
      </c>
      <c r="M875" s="605">
        <f t="shared" si="69"/>
        <v>1.6382148051749215E-2</v>
      </c>
      <c r="N875" s="87">
        <v>58.533000000000001</v>
      </c>
      <c r="O875" s="36">
        <f t="shared" si="70"/>
        <v>0.95889627191303684</v>
      </c>
      <c r="P875" s="36">
        <f t="shared" si="71"/>
        <v>982.928883104953</v>
      </c>
      <c r="Q875" s="37">
        <f t="shared" si="72"/>
        <v>57.533776314782209</v>
      </c>
    </row>
    <row r="876" spans="1:17">
      <c r="A876" s="1704"/>
      <c r="B876" s="19">
        <v>5</v>
      </c>
      <c r="C876" s="23" t="s">
        <v>300</v>
      </c>
      <c r="D876" s="19">
        <v>24</v>
      </c>
      <c r="E876" s="19">
        <v>1961</v>
      </c>
      <c r="F876" s="26">
        <v>16.03</v>
      </c>
      <c r="G876" s="205"/>
      <c r="H876" s="205"/>
      <c r="I876" s="26">
        <v>16.03</v>
      </c>
      <c r="J876" s="26">
        <v>909.58</v>
      </c>
      <c r="K876" s="219">
        <v>16.03</v>
      </c>
      <c r="L876" s="26">
        <v>909.58</v>
      </c>
      <c r="M876" s="605">
        <f t="shared" si="69"/>
        <v>1.7623518547021703E-2</v>
      </c>
      <c r="N876" s="87">
        <v>58.533000000000001</v>
      </c>
      <c r="O876" s="36">
        <f t="shared" si="70"/>
        <v>1.0315574111128214</v>
      </c>
      <c r="P876" s="36">
        <f t="shared" si="71"/>
        <v>1057.4111128213021</v>
      </c>
      <c r="Q876" s="37">
        <f t="shared" si="72"/>
        <v>61.893444666769284</v>
      </c>
    </row>
    <row r="877" spans="1:17">
      <c r="A877" s="1704"/>
      <c r="B877" s="19">
        <v>6</v>
      </c>
      <c r="C877" s="23" t="s">
        <v>301</v>
      </c>
      <c r="D877" s="19">
        <v>10</v>
      </c>
      <c r="E877" s="19">
        <v>1938</v>
      </c>
      <c r="F877" s="26">
        <v>5.37</v>
      </c>
      <c r="G877" s="205"/>
      <c r="H877" s="205"/>
      <c r="I877" s="26">
        <v>5.37</v>
      </c>
      <c r="J877" s="26">
        <v>304.82</v>
      </c>
      <c r="K877" s="219">
        <v>5.37</v>
      </c>
      <c r="L877" s="26">
        <v>304.82</v>
      </c>
      <c r="M877" s="605">
        <f t="shared" si="69"/>
        <v>1.7616954268092646E-2</v>
      </c>
      <c r="N877" s="87">
        <v>58.533000000000001</v>
      </c>
      <c r="O877" s="36">
        <f t="shared" si="70"/>
        <v>1.0311731841742668</v>
      </c>
      <c r="P877" s="36">
        <f t="shared" si="71"/>
        <v>1057.0172560855588</v>
      </c>
      <c r="Q877" s="37">
        <f t="shared" si="72"/>
        <v>61.870391050456007</v>
      </c>
    </row>
    <row r="878" spans="1:17">
      <c r="A878" s="1704"/>
      <c r="B878" s="19">
        <v>7</v>
      </c>
      <c r="C878" s="23" t="s">
        <v>295</v>
      </c>
      <c r="D878" s="19">
        <v>7</v>
      </c>
      <c r="E878" s="19">
        <v>1955</v>
      </c>
      <c r="F878" s="26">
        <v>4.24</v>
      </c>
      <c r="G878" s="205"/>
      <c r="H878" s="205"/>
      <c r="I878" s="26">
        <v>4.24</v>
      </c>
      <c r="J878" s="26">
        <v>326.22000000000003</v>
      </c>
      <c r="K878" s="219">
        <v>4.24</v>
      </c>
      <c r="L878" s="26">
        <v>326.22000000000003</v>
      </c>
      <c r="M878" s="605">
        <f>K878/L878</f>
        <v>1.2997363742259824E-2</v>
      </c>
      <c r="N878" s="87">
        <v>58.533000000000001</v>
      </c>
      <c r="O878" s="36">
        <f>K878*N878/J878</f>
        <v>0.76077469192569425</v>
      </c>
      <c r="P878" s="36">
        <f>M878*60*1000</f>
        <v>779.84182453558947</v>
      </c>
      <c r="Q878" s="37">
        <f>O878*60</f>
        <v>45.646481515541652</v>
      </c>
    </row>
    <row r="879" spans="1:17">
      <c r="A879" s="1704"/>
      <c r="B879" s="19">
        <v>8</v>
      </c>
      <c r="C879" s="23" t="s">
        <v>302</v>
      </c>
      <c r="D879" s="19">
        <v>8</v>
      </c>
      <c r="E879" s="19">
        <v>1960</v>
      </c>
      <c r="F879" s="26">
        <v>5.32</v>
      </c>
      <c r="G879" s="205"/>
      <c r="H879" s="205"/>
      <c r="I879" s="26">
        <v>5.32</v>
      </c>
      <c r="J879" s="26">
        <v>288.58</v>
      </c>
      <c r="K879" s="219">
        <v>5.32</v>
      </c>
      <c r="L879" s="26">
        <v>288.58</v>
      </c>
      <c r="M879" s="605">
        <f t="shared" si="69"/>
        <v>1.8435095987247907E-2</v>
      </c>
      <c r="N879" s="87">
        <v>58.533000000000001</v>
      </c>
      <c r="O879" s="36">
        <f t="shared" si="70"/>
        <v>1.0790614734215818</v>
      </c>
      <c r="P879" s="36">
        <f t="shared" si="71"/>
        <v>1106.1057592348743</v>
      </c>
      <c r="Q879" s="37">
        <f t="shared" si="72"/>
        <v>64.743688405294904</v>
      </c>
    </row>
    <row r="880" spans="1:17">
      <c r="A880" s="1704"/>
      <c r="B880" s="19"/>
      <c r="C880" s="23"/>
      <c r="D880" s="19"/>
      <c r="E880" s="19"/>
      <c r="F880" s="1705"/>
      <c r="G880" s="1698"/>
      <c r="H880" s="205"/>
      <c r="I880" s="1698"/>
      <c r="J880" s="26"/>
      <c r="K880" s="219"/>
      <c r="L880" s="26"/>
      <c r="M880" s="605"/>
      <c r="N880" s="87"/>
      <c r="O880" s="36"/>
      <c r="P880" s="36"/>
      <c r="Q880" s="37"/>
    </row>
    <row r="881" spans="1:17" ht="12" thickBot="1">
      <c r="A881" s="1706"/>
      <c r="B881" s="20"/>
      <c r="C881" s="24"/>
      <c r="D881" s="20"/>
      <c r="E881" s="20"/>
      <c r="F881" s="1707"/>
      <c r="G881" s="1699"/>
      <c r="H881" s="221"/>
      <c r="I881" s="1699"/>
      <c r="J881" s="28"/>
      <c r="K881" s="222"/>
      <c r="L881" s="28"/>
      <c r="M881" s="606"/>
      <c r="N881" s="220"/>
      <c r="O881" s="38"/>
      <c r="P881" s="38"/>
      <c r="Q881" s="202"/>
    </row>
    <row r="883" spans="1:17" s="1424" customFormat="1" ht="15">
      <c r="A883" s="1289" t="s">
        <v>334</v>
      </c>
      <c r="B883" s="1289"/>
      <c r="C883" s="1289"/>
      <c r="D883" s="1289"/>
      <c r="E883" s="1289"/>
      <c r="F883" s="1289"/>
      <c r="G883" s="1289"/>
      <c r="H883" s="1289"/>
      <c r="I883" s="1289"/>
      <c r="J883" s="1289"/>
      <c r="K883" s="1289"/>
      <c r="L883" s="1289"/>
      <c r="M883" s="1289"/>
      <c r="N883" s="1289"/>
      <c r="O883" s="1289"/>
      <c r="P883" s="1289"/>
      <c r="Q883" s="1289"/>
    </row>
    <row r="884" spans="1:17" ht="13.5" thickBot="1">
      <c r="A884" s="822"/>
      <c r="B884" s="822"/>
      <c r="C884" s="822"/>
      <c r="D884" s="822"/>
      <c r="E884" s="1261" t="s">
        <v>356</v>
      </c>
      <c r="F884" s="1261"/>
      <c r="G884" s="1261"/>
      <c r="H884" s="1261"/>
      <c r="I884" s="822">
        <v>4.5</v>
      </c>
      <c r="J884" s="822" t="s">
        <v>355</v>
      </c>
      <c r="K884" s="822" t="s">
        <v>357</v>
      </c>
      <c r="L884" s="822">
        <v>270</v>
      </c>
      <c r="M884" s="822"/>
      <c r="N884" s="822"/>
      <c r="O884" s="822"/>
      <c r="P884" s="822"/>
      <c r="Q884" s="822"/>
    </row>
    <row r="885" spans="1:17" ht="12.75" customHeight="1">
      <c r="A885" s="1281" t="s">
        <v>1</v>
      </c>
      <c r="B885" s="1283" t="s">
        <v>0</v>
      </c>
      <c r="C885" s="1266" t="s">
        <v>2</v>
      </c>
      <c r="D885" s="1266" t="s">
        <v>3</v>
      </c>
      <c r="E885" s="1266" t="s">
        <v>12</v>
      </c>
      <c r="F885" s="1286" t="s">
        <v>13</v>
      </c>
      <c r="G885" s="1287"/>
      <c r="H885" s="1287"/>
      <c r="I885" s="1288"/>
      <c r="J885" s="1266" t="s">
        <v>4</v>
      </c>
      <c r="K885" s="1266" t="s">
        <v>14</v>
      </c>
      <c r="L885" s="1266" t="s">
        <v>5</v>
      </c>
      <c r="M885" s="1266" t="s">
        <v>6</v>
      </c>
      <c r="N885" s="1266" t="s">
        <v>15</v>
      </c>
      <c r="O885" s="1309" t="s">
        <v>16</v>
      </c>
      <c r="P885" s="1266" t="s">
        <v>23</v>
      </c>
      <c r="Q885" s="1270" t="s">
        <v>24</v>
      </c>
    </row>
    <row r="886" spans="1:17" s="2" customFormat="1" ht="33.75">
      <c r="A886" s="1282"/>
      <c r="B886" s="1284"/>
      <c r="C886" s="1285"/>
      <c r="D886" s="1267"/>
      <c r="E886" s="1267"/>
      <c r="F886" s="15" t="s">
        <v>17</v>
      </c>
      <c r="G886" s="15" t="s">
        <v>18</v>
      </c>
      <c r="H886" s="15" t="s">
        <v>19</v>
      </c>
      <c r="I886" s="15" t="s">
        <v>20</v>
      </c>
      <c r="J886" s="1267"/>
      <c r="K886" s="1267"/>
      <c r="L886" s="1267"/>
      <c r="M886" s="1267"/>
      <c r="N886" s="1267"/>
      <c r="O886" s="1310"/>
      <c r="P886" s="1267"/>
      <c r="Q886" s="1271"/>
    </row>
    <row r="887" spans="1:17" s="3" customFormat="1" ht="13.5" customHeight="1" thickBot="1">
      <c r="A887" s="1282"/>
      <c r="B887" s="1284"/>
      <c r="C887" s="1285"/>
      <c r="D887" s="8" t="s">
        <v>7</v>
      </c>
      <c r="E887" s="8" t="s">
        <v>8</v>
      </c>
      <c r="F887" s="8" t="s">
        <v>9</v>
      </c>
      <c r="G887" s="8" t="s">
        <v>9</v>
      </c>
      <c r="H887" s="8" t="s">
        <v>9</v>
      </c>
      <c r="I887" s="8" t="s">
        <v>9</v>
      </c>
      <c r="J887" s="8" t="s">
        <v>21</v>
      </c>
      <c r="K887" s="8" t="s">
        <v>9</v>
      </c>
      <c r="L887" s="8" t="s">
        <v>21</v>
      </c>
      <c r="M887" s="8" t="s">
        <v>59</v>
      </c>
      <c r="N887" s="8" t="s">
        <v>408</v>
      </c>
      <c r="O887" s="8" t="s">
        <v>409</v>
      </c>
      <c r="P887" s="1437" t="s">
        <v>25</v>
      </c>
      <c r="Q887" s="1438" t="s">
        <v>410</v>
      </c>
    </row>
    <row r="888" spans="1:17" s="44" customFormat="1" ht="12.75" customHeight="1">
      <c r="A888" s="1328" t="s">
        <v>10</v>
      </c>
      <c r="B888" s="46">
        <v>1</v>
      </c>
      <c r="C888" s="859" t="s">
        <v>524</v>
      </c>
      <c r="D888" s="860">
        <v>12</v>
      </c>
      <c r="E888" s="860" t="s">
        <v>353</v>
      </c>
      <c r="F888" s="1439">
        <f>+G888+H888+I888</f>
        <v>3.042999</v>
      </c>
      <c r="G888" s="1439">
        <v>1.111383</v>
      </c>
      <c r="H888" s="1439">
        <v>1.92</v>
      </c>
      <c r="I888" s="1439">
        <v>1.1616E-2</v>
      </c>
      <c r="J888" s="861">
        <v>701.24</v>
      </c>
      <c r="K888" s="1440">
        <v>1.1616E-2</v>
      </c>
      <c r="L888" s="861">
        <v>701.24</v>
      </c>
      <c r="M888" s="863">
        <f>K888/L888</f>
        <v>1.6564942102561178E-5</v>
      </c>
      <c r="N888" s="1439">
        <v>61.149000000000001</v>
      </c>
      <c r="O888" s="865">
        <f>M888*N888</f>
        <v>1.0129296446295135E-3</v>
      </c>
      <c r="P888" s="865">
        <f>M888*60*1000</f>
        <v>0.99389652615367075</v>
      </c>
      <c r="Q888" s="645">
        <f>P888*N888/1000</f>
        <v>6.0775778677770814E-2</v>
      </c>
    </row>
    <row r="889" spans="1:17" s="44" customFormat="1">
      <c r="A889" s="1329"/>
      <c r="B889" s="49">
        <v>2</v>
      </c>
      <c r="C889" s="688" t="s">
        <v>525</v>
      </c>
      <c r="D889" s="646">
        <v>12</v>
      </c>
      <c r="E889" s="646" t="s">
        <v>353</v>
      </c>
      <c r="F889" s="731">
        <f>+G889+H889+I889</f>
        <v>2.8189990000000003</v>
      </c>
      <c r="G889" s="731">
        <v>0.86440899999999998</v>
      </c>
      <c r="H889" s="731">
        <v>1.92</v>
      </c>
      <c r="I889" s="1426">
        <v>3.4590000000000003E-2</v>
      </c>
      <c r="J889" s="515">
        <v>699.92</v>
      </c>
      <c r="K889" s="1427">
        <v>3.4590000000000003E-2</v>
      </c>
      <c r="L889" s="515">
        <v>699.92</v>
      </c>
      <c r="M889" s="516">
        <f t="shared" ref="M889:M892" si="73">K889/L889</f>
        <v>4.9419933706709344E-5</v>
      </c>
      <c r="N889" s="731">
        <v>61.149000000000001</v>
      </c>
      <c r="O889" s="649">
        <f t="shared" ref="O889:O892" si="74">M889*N889</f>
        <v>3.0219795262315698E-3</v>
      </c>
      <c r="P889" s="644">
        <f t="shared" ref="P889:P892" si="75">M889*60*1000</f>
        <v>2.9651960224025604</v>
      </c>
      <c r="Q889" s="650">
        <f t="shared" ref="Q889:Q892" si="76">P889*N889/1000</f>
        <v>0.18131877157389417</v>
      </c>
    </row>
    <row r="890" spans="1:17" s="44" customFormat="1">
      <c r="A890" s="1374"/>
      <c r="B890" s="43">
        <v>3</v>
      </c>
      <c r="C890" s="688" t="s">
        <v>444</v>
      </c>
      <c r="D890" s="646">
        <v>24</v>
      </c>
      <c r="E890" s="646" t="s">
        <v>353</v>
      </c>
      <c r="F890" s="731">
        <f t="shared" ref="F890:F892" si="77">+G890+H890+I890</f>
        <v>6.9999840000000004</v>
      </c>
      <c r="G890" s="515">
        <v>1.7180800000000001</v>
      </c>
      <c r="H890" s="515">
        <v>4.32</v>
      </c>
      <c r="I890" s="515">
        <v>0.96190399999999998</v>
      </c>
      <c r="J890" s="515">
        <v>1234.26</v>
      </c>
      <c r="K890" s="1428">
        <v>0.96190399999999998</v>
      </c>
      <c r="L890" s="515">
        <v>1234.26</v>
      </c>
      <c r="M890" s="516">
        <f t="shared" si="73"/>
        <v>7.7933660654967349E-4</v>
      </c>
      <c r="N890" s="731">
        <v>61.149000000000001</v>
      </c>
      <c r="O890" s="649">
        <f t="shared" si="74"/>
        <v>4.7655654153905984E-2</v>
      </c>
      <c r="P890" s="644">
        <f t="shared" si="75"/>
        <v>46.760196392980411</v>
      </c>
      <c r="Q890" s="650">
        <f t="shared" si="76"/>
        <v>2.8593392492343592</v>
      </c>
    </row>
    <row r="891" spans="1:17" s="44" customFormat="1" ht="12.75" customHeight="1">
      <c r="A891" s="1374"/>
      <c r="B891" s="43">
        <v>4</v>
      </c>
      <c r="C891" s="688" t="s">
        <v>445</v>
      </c>
      <c r="D891" s="646">
        <v>40</v>
      </c>
      <c r="E891" s="646" t="s">
        <v>353</v>
      </c>
      <c r="F891" s="731">
        <f t="shared" si="77"/>
        <v>12.295998999999998</v>
      </c>
      <c r="G891" s="731">
        <v>3.4254220000000002</v>
      </c>
      <c r="H891" s="731">
        <v>6.17</v>
      </c>
      <c r="I891" s="731">
        <v>2.700577</v>
      </c>
      <c r="J891" s="731">
        <v>2233.8000000000002</v>
      </c>
      <c r="K891" s="1428">
        <v>2.700577</v>
      </c>
      <c r="L891" s="515">
        <v>2233.8000000000002</v>
      </c>
      <c r="M891" s="516">
        <f t="shared" si="73"/>
        <v>1.208960963380786E-3</v>
      </c>
      <c r="N891" s="731">
        <v>61.149000000000001</v>
      </c>
      <c r="O891" s="649">
        <f t="shared" si="74"/>
        <v>7.392675394977169E-2</v>
      </c>
      <c r="P891" s="644">
        <f t="shared" si="75"/>
        <v>72.53765780284715</v>
      </c>
      <c r="Q891" s="650">
        <f t="shared" si="76"/>
        <v>4.4356052369862997</v>
      </c>
    </row>
    <row r="892" spans="1:17" s="44" customFormat="1">
      <c r="A892" s="1374"/>
      <c r="B892" s="43">
        <v>5</v>
      </c>
      <c r="C892" s="688" t="s">
        <v>526</v>
      </c>
      <c r="D892" s="646">
        <v>45</v>
      </c>
      <c r="E892" s="646" t="s">
        <v>353</v>
      </c>
      <c r="F892" s="731">
        <f t="shared" si="77"/>
        <v>15.834996</v>
      </c>
      <c r="G892" s="731">
        <v>5.4715049999999996</v>
      </c>
      <c r="H892" s="731">
        <v>6.48</v>
      </c>
      <c r="I892" s="731">
        <v>3.8834909999999998</v>
      </c>
      <c r="J892" s="731">
        <v>2324.6999999999998</v>
      </c>
      <c r="K892" s="1428">
        <v>3.8834909999999998</v>
      </c>
      <c r="L892" s="515">
        <v>2324.6999999999998</v>
      </c>
      <c r="M892" s="516">
        <f t="shared" si="73"/>
        <v>1.6705342624854821E-3</v>
      </c>
      <c r="N892" s="731">
        <v>61.149000000000001</v>
      </c>
      <c r="O892" s="649">
        <f t="shared" si="74"/>
        <v>0.10215149961672475</v>
      </c>
      <c r="P892" s="644">
        <f t="shared" si="75"/>
        <v>100.23205574912893</v>
      </c>
      <c r="Q892" s="650">
        <f t="shared" si="76"/>
        <v>6.1290899770034848</v>
      </c>
    </row>
    <row r="893" spans="1:17" s="44" customFormat="1">
      <c r="A893" s="1374"/>
      <c r="B893" s="50">
        <v>6</v>
      </c>
      <c r="C893" s="688"/>
      <c r="D893" s="646"/>
      <c r="E893" s="646"/>
      <c r="F893" s="515"/>
      <c r="G893" s="515"/>
      <c r="H893" s="515"/>
      <c r="I893" s="515"/>
      <c r="J893" s="515"/>
      <c r="K893" s="648"/>
      <c r="L893" s="515"/>
      <c r="M893" s="516"/>
      <c r="N893" s="689"/>
      <c r="O893" s="649"/>
      <c r="P893" s="644"/>
      <c r="Q893" s="650"/>
    </row>
    <row r="894" spans="1:17" s="44" customFormat="1">
      <c r="A894" s="1374"/>
      <c r="B894" s="50"/>
      <c r="C894" s="45"/>
      <c r="D894" s="51"/>
      <c r="E894" s="47"/>
      <c r="F894" s="94"/>
      <c r="G894" s="94"/>
      <c r="H894" s="94"/>
      <c r="I894" s="94"/>
      <c r="J894" s="51"/>
      <c r="K894" s="94"/>
      <c r="L894" s="51"/>
      <c r="M894" s="89"/>
      <c r="N894" s="88"/>
      <c r="O894" s="88"/>
      <c r="P894" s="88"/>
      <c r="Q894" s="90"/>
    </row>
    <row r="895" spans="1:17" s="44" customFormat="1" ht="12" thickBot="1">
      <c r="A895" s="1403"/>
      <c r="B895" s="48"/>
      <c r="C895" s="70"/>
      <c r="D895" s="71"/>
      <c r="E895" s="72"/>
      <c r="F895" s="95"/>
      <c r="G895" s="95"/>
      <c r="H895" s="95"/>
      <c r="I895" s="95"/>
      <c r="J895" s="71"/>
      <c r="K895" s="95"/>
      <c r="L895" s="71"/>
      <c r="M895" s="92"/>
      <c r="N895" s="91"/>
      <c r="O895" s="91"/>
      <c r="P895" s="91"/>
      <c r="Q895" s="93"/>
    </row>
    <row r="896" spans="1:17" s="44" customFormat="1" ht="12.75" customHeight="1">
      <c r="A896" s="1412" t="s">
        <v>26</v>
      </c>
      <c r="B896" s="223">
        <v>1</v>
      </c>
      <c r="C896" s="659" t="s">
        <v>354</v>
      </c>
      <c r="D896" s="652">
        <v>75</v>
      </c>
      <c r="E896" s="652" t="s">
        <v>353</v>
      </c>
      <c r="F896" s="739">
        <f>+G896+H896+I896</f>
        <v>37.679985000000002</v>
      </c>
      <c r="G896" s="739">
        <v>4.7461960000000003</v>
      </c>
      <c r="H896" s="739">
        <v>9.76</v>
      </c>
      <c r="I896" s="1429">
        <v>23.173788999999999</v>
      </c>
      <c r="J896" s="739">
        <v>3837.37</v>
      </c>
      <c r="K896" s="1430">
        <v>23.17379</v>
      </c>
      <c r="L896" s="654">
        <v>3837.37</v>
      </c>
      <c r="M896" s="656">
        <f>K896/L896</f>
        <v>6.0389772161662811E-3</v>
      </c>
      <c r="N896" s="1431">
        <v>61.149000000000001</v>
      </c>
      <c r="O896" s="657">
        <f t="shared" ref="O896:O899" si="78">M896*N896</f>
        <v>0.36927741779135193</v>
      </c>
      <c r="P896" s="657">
        <f t="shared" ref="P896:P899" si="79">M896*60*1000</f>
        <v>362.33863296997686</v>
      </c>
      <c r="Q896" s="658">
        <f t="shared" ref="Q896:Q899" si="80">P896*N896/1000</f>
        <v>22.156645067481115</v>
      </c>
    </row>
    <row r="897" spans="1:17" s="44" customFormat="1" ht="12.75" customHeight="1">
      <c r="A897" s="1413"/>
      <c r="B897" s="224">
        <v>2</v>
      </c>
      <c r="C897" s="659" t="s">
        <v>527</v>
      </c>
      <c r="D897" s="652">
        <v>90</v>
      </c>
      <c r="E897" s="652" t="s">
        <v>353</v>
      </c>
      <c r="F897" s="653">
        <f>+G897+H897+I897</f>
        <v>44.967009000000004</v>
      </c>
      <c r="G897" s="653">
        <v>5.0618299999999996</v>
      </c>
      <c r="H897" s="653">
        <v>11.57</v>
      </c>
      <c r="I897" s="653">
        <v>28.335179</v>
      </c>
      <c r="J897" s="653">
        <v>4545.32</v>
      </c>
      <c r="K897" s="660">
        <v>28.335179</v>
      </c>
      <c r="L897" s="653">
        <v>4545.32</v>
      </c>
      <c r="M897" s="656">
        <f>K897/L897</f>
        <v>6.233923904147563E-3</v>
      </c>
      <c r="N897" s="738">
        <v>61.149000000000001</v>
      </c>
      <c r="O897" s="657">
        <f t="shared" si="78"/>
        <v>0.38119821281471933</v>
      </c>
      <c r="P897" s="657">
        <f t="shared" si="79"/>
        <v>374.03543424885379</v>
      </c>
      <c r="Q897" s="658">
        <f t="shared" si="80"/>
        <v>22.871892768883161</v>
      </c>
    </row>
    <row r="898" spans="1:17" ht="12.75" customHeight="1">
      <c r="A898" s="1413"/>
      <c r="B898" s="178">
        <v>3</v>
      </c>
      <c r="C898" s="744" t="s">
        <v>528</v>
      </c>
      <c r="D898" s="652">
        <v>52</v>
      </c>
      <c r="E898" s="652" t="s">
        <v>353</v>
      </c>
      <c r="F898" s="742">
        <f>+G898+H898+I898</f>
        <v>25.000000999999997</v>
      </c>
      <c r="G898" s="742">
        <v>2.6285219999999998</v>
      </c>
      <c r="H898" s="742">
        <v>6.4530690000000002</v>
      </c>
      <c r="I898" s="742">
        <v>15.91841</v>
      </c>
      <c r="J898" s="742">
        <v>2531.11</v>
      </c>
      <c r="K898" s="1432">
        <v>15.91841</v>
      </c>
      <c r="L898" s="653">
        <v>2531.11</v>
      </c>
      <c r="M898" s="661">
        <f t="shared" ref="M898:M899" si="81">K898/L898</f>
        <v>6.289102409614754E-3</v>
      </c>
      <c r="N898" s="738">
        <v>61.149000000000001</v>
      </c>
      <c r="O898" s="657">
        <f t="shared" si="78"/>
        <v>0.38457232324553259</v>
      </c>
      <c r="P898" s="657">
        <f t="shared" si="79"/>
        <v>377.34614457688525</v>
      </c>
      <c r="Q898" s="662">
        <f t="shared" si="80"/>
        <v>23.074339394731957</v>
      </c>
    </row>
    <row r="899" spans="1:17" ht="12.75" customHeight="1">
      <c r="A899" s="1413"/>
      <c r="B899" s="178">
        <v>4</v>
      </c>
      <c r="C899" s="744" t="s">
        <v>529</v>
      </c>
      <c r="D899" s="652">
        <v>91</v>
      </c>
      <c r="E899" s="652" t="s">
        <v>353</v>
      </c>
      <c r="F899" s="742">
        <f>+G899+H899+I899</f>
        <v>45.377003000000002</v>
      </c>
      <c r="G899" s="742">
        <v>5.4226900000000002</v>
      </c>
      <c r="H899" s="742">
        <v>12</v>
      </c>
      <c r="I899" s="742">
        <v>27.954312999999999</v>
      </c>
      <c r="J899" s="742">
        <v>4435.8900000000003</v>
      </c>
      <c r="K899" s="1432">
        <v>27.954312999999999</v>
      </c>
      <c r="L899" s="653">
        <v>4435.8900000000003</v>
      </c>
      <c r="M899" s="661">
        <f t="shared" si="81"/>
        <v>6.3018499106154563E-3</v>
      </c>
      <c r="N899" s="738">
        <v>61.149000000000001</v>
      </c>
      <c r="O899" s="745">
        <f t="shared" si="78"/>
        <v>0.38535182018422454</v>
      </c>
      <c r="P899" s="657">
        <f t="shared" si="79"/>
        <v>378.11099463692739</v>
      </c>
      <c r="Q899" s="662">
        <f t="shared" si="80"/>
        <v>23.121109211053472</v>
      </c>
    </row>
    <row r="900" spans="1:17" ht="12.75" customHeight="1">
      <c r="A900" s="1413"/>
      <c r="B900" s="178">
        <v>5</v>
      </c>
      <c r="C900" s="744"/>
      <c r="D900" s="652"/>
      <c r="E900" s="652"/>
      <c r="F900" s="653"/>
      <c r="G900" s="653"/>
      <c r="H900" s="653"/>
      <c r="I900" s="653"/>
      <c r="J900" s="653"/>
      <c r="K900" s="660"/>
      <c r="L900" s="653"/>
      <c r="M900" s="661"/>
      <c r="N900" s="742"/>
      <c r="O900" s="745"/>
      <c r="P900" s="657"/>
      <c r="Q900" s="662"/>
    </row>
    <row r="901" spans="1:17" ht="12.75" customHeight="1">
      <c r="A901" s="1413"/>
      <c r="B901" s="178">
        <v>6</v>
      </c>
      <c r="C901" s="274"/>
      <c r="D901" s="172"/>
      <c r="E901" s="172"/>
      <c r="F901" s="258"/>
      <c r="G901" s="258"/>
      <c r="H901" s="258"/>
      <c r="I901" s="258"/>
      <c r="J901" s="258"/>
      <c r="K901" s="287"/>
      <c r="L901" s="258"/>
      <c r="M901" s="275"/>
      <c r="N901" s="276"/>
      <c r="O901" s="173"/>
      <c r="P901" s="171"/>
      <c r="Q901" s="174"/>
    </row>
    <row r="902" spans="1:17" ht="13.5" customHeight="1" thickBot="1">
      <c r="A902" s="1414"/>
      <c r="B902" s="182"/>
      <c r="C902" s="197"/>
      <c r="D902" s="182"/>
      <c r="E902" s="182"/>
      <c r="F902" s="199"/>
      <c r="G902" s="199"/>
      <c r="H902" s="199"/>
      <c r="I902" s="199"/>
      <c r="J902" s="207"/>
      <c r="K902" s="199"/>
      <c r="L902" s="207"/>
      <c r="M902" s="201"/>
      <c r="N902" s="200"/>
      <c r="O902" s="200"/>
      <c r="P902" s="200"/>
      <c r="Q902" s="209"/>
    </row>
    <row r="903" spans="1:17" ht="13.5" customHeight="1">
      <c r="A903" s="1409" t="s">
        <v>78</v>
      </c>
      <c r="B903" s="196">
        <v>1</v>
      </c>
      <c r="C903" s="707" t="s">
        <v>530</v>
      </c>
      <c r="D903" s="754">
        <v>6</v>
      </c>
      <c r="E903" s="754" t="s">
        <v>353</v>
      </c>
      <c r="F903" s="755">
        <f>+G903+H903+I903</f>
        <v>5.6159999999999997</v>
      </c>
      <c r="G903" s="755">
        <v>0.22012899999999999</v>
      </c>
      <c r="H903" s="755">
        <v>0.96</v>
      </c>
      <c r="I903" s="755">
        <v>4.4358709999999997</v>
      </c>
      <c r="J903" s="755">
        <v>319.27</v>
      </c>
      <c r="K903" s="1433">
        <v>5.6159999999999997</v>
      </c>
      <c r="L903" s="664">
        <v>319.27</v>
      </c>
      <c r="M903" s="665">
        <f>K903/L903</f>
        <v>1.7590127478309896E-2</v>
      </c>
      <c r="N903" s="1200">
        <v>61.149000000000001</v>
      </c>
      <c r="O903" s="666">
        <f>M903*N903</f>
        <v>1.0756187051711719</v>
      </c>
      <c r="P903" s="666">
        <f>M903*60*1000</f>
        <v>1055.4076486985937</v>
      </c>
      <c r="Q903" s="667">
        <f>P903*N903/1000</f>
        <v>64.537122310270306</v>
      </c>
    </row>
    <row r="904" spans="1:17" ht="13.5" customHeight="1">
      <c r="A904" s="1410"/>
      <c r="B904" s="191">
        <v>2</v>
      </c>
      <c r="C904" s="709" t="s">
        <v>531</v>
      </c>
      <c r="D904" s="757">
        <v>12</v>
      </c>
      <c r="E904" s="757" t="s">
        <v>353</v>
      </c>
      <c r="F904" s="758">
        <f>+G904+H904+I904</f>
        <v>6.6159999999999997</v>
      </c>
      <c r="G904" s="758">
        <v>0</v>
      </c>
      <c r="H904" s="758">
        <v>0</v>
      </c>
      <c r="I904" s="758">
        <v>6.6159999999999997</v>
      </c>
      <c r="J904" s="758">
        <v>482.36</v>
      </c>
      <c r="K904" s="1434">
        <v>6.6159999999999997</v>
      </c>
      <c r="L904" s="524">
        <v>482.36</v>
      </c>
      <c r="M904" s="523">
        <f t="shared" ref="M904:M907" si="82">K904/L904</f>
        <v>1.371589684053404E-2</v>
      </c>
      <c r="N904" s="758">
        <v>61.149000000000001</v>
      </c>
      <c r="O904" s="525">
        <f t="shared" ref="O904:O907" si="83">M904*N904</f>
        <v>0.83871337590181605</v>
      </c>
      <c r="P904" s="666">
        <f t="shared" ref="P904:P907" si="84">M904*60*1000</f>
        <v>822.95381043204236</v>
      </c>
      <c r="Q904" s="526">
        <f t="shared" ref="Q904:Q907" si="85">P904*N904/1000</f>
        <v>50.322802554108961</v>
      </c>
    </row>
    <row r="905" spans="1:17" ht="13.5" customHeight="1">
      <c r="A905" s="1410"/>
      <c r="B905" s="191">
        <v>3</v>
      </c>
      <c r="C905" s="709" t="s">
        <v>532</v>
      </c>
      <c r="D905" s="757">
        <v>24</v>
      </c>
      <c r="E905" s="757" t="s">
        <v>353</v>
      </c>
      <c r="F905" s="758">
        <v>13.69928</v>
      </c>
      <c r="G905" s="758">
        <v>0.81071899999999997</v>
      </c>
      <c r="H905" s="758">
        <v>1.87</v>
      </c>
      <c r="I905" s="758">
        <v>13.699282</v>
      </c>
      <c r="J905" s="721">
        <v>1067.26</v>
      </c>
      <c r="K905" s="824">
        <v>16.38</v>
      </c>
      <c r="L905" s="524">
        <v>1067.26</v>
      </c>
      <c r="M905" s="523">
        <f t="shared" si="82"/>
        <v>1.5347712834735678E-2</v>
      </c>
      <c r="N905" s="758">
        <v>61.149000000000001</v>
      </c>
      <c r="O905" s="525">
        <f t="shared" si="83"/>
        <v>0.93849729213125199</v>
      </c>
      <c r="P905" s="666">
        <f t="shared" si="84"/>
        <v>920.86277008414061</v>
      </c>
      <c r="Q905" s="526">
        <f t="shared" si="85"/>
        <v>56.309837527875111</v>
      </c>
    </row>
    <row r="906" spans="1:17" ht="13.5" customHeight="1">
      <c r="A906" s="1410"/>
      <c r="B906" s="191">
        <v>4</v>
      </c>
      <c r="C906" s="709" t="s">
        <v>533</v>
      </c>
      <c r="D906" s="757">
        <v>12</v>
      </c>
      <c r="E906" s="757" t="s">
        <v>353</v>
      </c>
      <c r="F906" s="758">
        <f>+G906+H906+I906</f>
        <v>10.416</v>
      </c>
      <c r="G906" s="758">
        <v>1.004003</v>
      </c>
      <c r="H906" s="758">
        <v>1.92</v>
      </c>
      <c r="I906" s="758">
        <v>7.4919969999999996</v>
      </c>
      <c r="J906" s="758">
        <v>597.69000000000005</v>
      </c>
      <c r="K906" s="1434">
        <v>7.4919969999999996</v>
      </c>
      <c r="L906" s="524">
        <v>597.69000000000005</v>
      </c>
      <c r="M906" s="523">
        <f t="shared" si="82"/>
        <v>1.2534921112951528E-2</v>
      </c>
      <c r="N906" s="758">
        <v>61.149000000000001</v>
      </c>
      <c r="O906" s="525">
        <f t="shared" si="83"/>
        <v>0.76649789113587297</v>
      </c>
      <c r="P906" s="666">
        <f t="shared" si="84"/>
        <v>752.09526677709175</v>
      </c>
      <c r="Q906" s="526">
        <f t="shared" si="85"/>
        <v>45.989873468152389</v>
      </c>
    </row>
    <row r="907" spans="1:17" ht="13.5" customHeight="1">
      <c r="A907" s="1410"/>
      <c r="B907" s="191">
        <v>5</v>
      </c>
      <c r="C907" s="709" t="s">
        <v>534</v>
      </c>
      <c r="D907" s="757">
        <v>48</v>
      </c>
      <c r="E907" s="757" t="s">
        <v>353</v>
      </c>
      <c r="F907" s="758">
        <f>+G907+H907+I907</f>
        <v>26.999997</v>
      </c>
      <c r="G907" s="758">
        <v>2.53009</v>
      </c>
      <c r="H907" s="758">
        <v>0.48</v>
      </c>
      <c r="I907" s="758">
        <v>23.989906999999999</v>
      </c>
      <c r="J907" s="758">
        <v>1915.2</v>
      </c>
      <c r="K907" s="1434">
        <v>23.989906999999999</v>
      </c>
      <c r="L907" s="524">
        <v>1915.2</v>
      </c>
      <c r="M907" s="523">
        <f t="shared" si="82"/>
        <v>1.2526058375104426E-2</v>
      </c>
      <c r="N907" s="758">
        <v>61.149000000000001</v>
      </c>
      <c r="O907" s="525">
        <f t="shared" si="83"/>
        <v>0.76595594357926056</v>
      </c>
      <c r="P907" s="666">
        <f t="shared" si="84"/>
        <v>751.56350250626554</v>
      </c>
      <c r="Q907" s="526">
        <f t="shared" si="85"/>
        <v>45.957356614755632</v>
      </c>
    </row>
    <row r="908" spans="1:17" ht="13.5" customHeight="1">
      <c r="A908" s="1410"/>
      <c r="B908" s="191"/>
      <c r="C908" s="709"/>
      <c r="D908" s="757"/>
      <c r="E908" s="757"/>
      <c r="F908" s="524"/>
      <c r="G908" s="524"/>
      <c r="H908" s="524"/>
      <c r="I908" s="524"/>
      <c r="J908" s="524"/>
      <c r="K908" s="668"/>
      <c r="L908" s="524"/>
      <c r="M908" s="523"/>
      <c r="N908" s="710"/>
      <c r="O908" s="525"/>
      <c r="P908" s="666"/>
      <c r="Q908" s="526"/>
    </row>
    <row r="909" spans="1:17" ht="13.5" customHeight="1">
      <c r="A909" s="1410"/>
      <c r="B909" s="191"/>
      <c r="C909" s="709"/>
      <c r="D909" s="757"/>
      <c r="E909" s="757"/>
      <c r="F909" s="524"/>
      <c r="G909" s="524"/>
      <c r="H909" s="524"/>
      <c r="I909" s="524"/>
      <c r="J909" s="524"/>
      <c r="K909" s="668"/>
      <c r="L909" s="524"/>
      <c r="M909" s="523"/>
      <c r="N909" s="710"/>
      <c r="O909" s="525"/>
      <c r="P909" s="666"/>
      <c r="Q909" s="526"/>
    </row>
    <row r="910" spans="1:17" ht="13.5" customHeight="1" thickBot="1">
      <c r="A910" s="1411"/>
      <c r="B910" s="192"/>
      <c r="C910" s="189"/>
      <c r="D910" s="192"/>
      <c r="E910" s="192"/>
      <c r="F910" s="193"/>
      <c r="G910" s="193"/>
      <c r="H910" s="193"/>
      <c r="I910" s="193"/>
      <c r="J910" s="204"/>
      <c r="K910" s="193"/>
      <c r="L910" s="204"/>
      <c r="M910" s="195"/>
      <c r="N910" s="194"/>
      <c r="O910" s="194"/>
      <c r="P910" s="194"/>
      <c r="Q910" s="218"/>
    </row>
    <row r="911" spans="1:17" ht="13.5" customHeight="1">
      <c r="A911" s="1334" t="s">
        <v>79</v>
      </c>
      <c r="B911" s="39">
        <v>1</v>
      </c>
      <c r="C911" s="669" t="s">
        <v>387</v>
      </c>
      <c r="D911" s="670">
        <v>6</v>
      </c>
      <c r="E911" s="670" t="s">
        <v>353</v>
      </c>
      <c r="F911" s="763">
        <f>+G911+H911+I911</f>
        <v>3.1274760000000001</v>
      </c>
      <c r="G911" s="763">
        <v>8.2485000000000003E-2</v>
      </c>
      <c r="H911" s="763">
        <v>0.02</v>
      </c>
      <c r="I911" s="763">
        <v>3.024991</v>
      </c>
      <c r="J911" s="763">
        <v>156.38999999999999</v>
      </c>
      <c r="K911" s="1435">
        <v>3.024991</v>
      </c>
      <c r="L911" s="672">
        <v>156.38999999999999</v>
      </c>
      <c r="M911" s="673">
        <f>K911/L911</f>
        <v>1.9342611420167532E-2</v>
      </c>
      <c r="N911" s="1202">
        <v>61.149000000000001</v>
      </c>
      <c r="O911" s="674">
        <f>M911*N911</f>
        <v>1.1827813457318244</v>
      </c>
      <c r="P911" s="674">
        <f>M911*60*1000</f>
        <v>1160.5566852100519</v>
      </c>
      <c r="Q911" s="675">
        <f>P911*N911/1000</f>
        <v>70.966880743909471</v>
      </c>
    </row>
    <row r="912" spans="1:17" ht="13.5" customHeight="1">
      <c r="A912" s="1264"/>
      <c r="B912" s="19">
        <v>2</v>
      </c>
      <c r="C912" s="717" t="s">
        <v>535</v>
      </c>
      <c r="D912" s="765">
        <v>12</v>
      </c>
      <c r="E912" s="765" t="s">
        <v>353</v>
      </c>
      <c r="F912" s="528">
        <f>+G912+H912+I912</f>
        <v>11.090002999999999</v>
      </c>
      <c r="G912" s="528">
        <v>0.74629100000000004</v>
      </c>
      <c r="H912" s="528">
        <v>0.39</v>
      </c>
      <c r="I912" s="528">
        <v>9.9537119999999994</v>
      </c>
      <c r="J912" s="528">
        <v>543.66999999999996</v>
      </c>
      <c r="K912" s="677">
        <v>9.9537119999999994</v>
      </c>
      <c r="L912" s="528">
        <v>543.66999999999996</v>
      </c>
      <c r="M912" s="527">
        <f t="shared" ref="M912:M915" si="86">K912/L912</f>
        <v>1.8308370886751156E-2</v>
      </c>
      <c r="N912" s="766">
        <v>61.149000000000001</v>
      </c>
      <c r="O912" s="529">
        <f t="shared" ref="O912:O915" si="87">M912*N912</f>
        <v>1.1195385713539465</v>
      </c>
      <c r="P912" s="674">
        <f t="shared" ref="P912:P915" si="88">M912*60*1000</f>
        <v>1098.5022532050693</v>
      </c>
      <c r="Q912" s="530">
        <f t="shared" ref="Q912:Q915" si="89">P912*N912/1000</f>
        <v>67.172314281236794</v>
      </c>
    </row>
    <row r="913" spans="1:17" ht="13.5" customHeight="1">
      <c r="A913" s="1264"/>
      <c r="B913" s="19">
        <v>3</v>
      </c>
      <c r="C913" s="717" t="s">
        <v>536</v>
      </c>
      <c r="D913" s="765">
        <v>12</v>
      </c>
      <c r="E913" s="765" t="s">
        <v>353</v>
      </c>
      <c r="F913" s="766">
        <f>+G913+H913+I913</f>
        <v>8.3770019999999992</v>
      </c>
      <c r="G913" s="766">
        <v>0</v>
      </c>
      <c r="H913" s="766">
        <v>0</v>
      </c>
      <c r="I913" s="766">
        <v>8.3770019999999992</v>
      </c>
      <c r="J913" s="766">
        <v>485.22</v>
      </c>
      <c r="K913" s="1436">
        <v>8.3770019999999992</v>
      </c>
      <c r="L913" s="528">
        <v>485.22</v>
      </c>
      <c r="M913" s="527">
        <f t="shared" si="86"/>
        <v>1.7264337826140716E-2</v>
      </c>
      <c r="N913" s="766">
        <v>61.149000000000001</v>
      </c>
      <c r="O913" s="529">
        <f t="shared" si="87"/>
        <v>1.0556969937306786</v>
      </c>
      <c r="P913" s="674">
        <f t="shared" si="88"/>
        <v>1035.8602695684428</v>
      </c>
      <c r="Q913" s="530">
        <f t="shared" si="89"/>
        <v>63.341819623840713</v>
      </c>
    </row>
    <row r="914" spans="1:17" ht="13.5" customHeight="1">
      <c r="A914" s="1264"/>
      <c r="B914" s="19">
        <v>4</v>
      </c>
      <c r="C914" s="717" t="s">
        <v>443</v>
      </c>
      <c r="D914" s="765">
        <v>12</v>
      </c>
      <c r="E914" s="765" t="s">
        <v>353</v>
      </c>
      <c r="F914" s="766">
        <f>+G914+H914+I914</f>
        <v>10.688998999999999</v>
      </c>
      <c r="G914" s="766">
        <v>0.59595900000000002</v>
      </c>
      <c r="H914" s="766">
        <v>1.04</v>
      </c>
      <c r="I914" s="528">
        <v>9.0530399999999993</v>
      </c>
      <c r="J914" s="528">
        <v>529.87</v>
      </c>
      <c r="K914" s="677">
        <v>9.0530399999999993</v>
      </c>
      <c r="L914" s="528">
        <v>529.87</v>
      </c>
      <c r="M914" s="527">
        <f t="shared" si="86"/>
        <v>1.7085398305244682E-2</v>
      </c>
      <c r="N914" s="766">
        <v>61.149000000000001</v>
      </c>
      <c r="O914" s="529">
        <f t="shared" si="87"/>
        <v>1.044755020967407</v>
      </c>
      <c r="P914" s="674">
        <f t="shared" si="88"/>
        <v>1025.1238983146809</v>
      </c>
      <c r="Q914" s="530">
        <f t="shared" si="89"/>
        <v>62.685301258044426</v>
      </c>
    </row>
    <row r="915" spans="1:17" ht="13.5" customHeight="1">
      <c r="A915" s="1264"/>
      <c r="B915" s="19">
        <v>5</v>
      </c>
      <c r="C915" s="717" t="s">
        <v>537</v>
      </c>
      <c r="D915" s="765">
        <v>8</v>
      </c>
      <c r="E915" s="765" t="s">
        <v>353</v>
      </c>
      <c r="F915" s="528">
        <f>+G915+H915+I915</f>
        <v>5.7839989999999997</v>
      </c>
      <c r="G915" s="528">
        <v>0</v>
      </c>
      <c r="H915" s="528">
        <v>0</v>
      </c>
      <c r="I915" s="528">
        <v>5.7839989999999997</v>
      </c>
      <c r="J915" s="528">
        <v>351.52</v>
      </c>
      <c r="K915" s="677">
        <v>5.7839989999999997</v>
      </c>
      <c r="L915" s="528">
        <v>351.5</v>
      </c>
      <c r="M915" s="527">
        <f t="shared" si="86"/>
        <v>1.6455189189189187E-2</v>
      </c>
      <c r="N915" s="766">
        <v>61.149000000000001</v>
      </c>
      <c r="O915" s="529">
        <f t="shared" si="87"/>
        <v>1.0062183637297297</v>
      </c>
      <c r="P915" s="674">
        <f t="shared" si="88"/>
        <v>987.31135135135116</v>
      </c>
      <c r="Q915" s="530">
        <f t="shared" si="89"/>
        <v>60.37310182378377</v>
      </c>
    </row>
    <row r="916" spans="1:17" ht="13.5" customHeight="1">
      <c r="A916" s="1264"/>
      <c r="B916" s="19">
        <v>6</v>
      </c>
      <c r="C916" s="717"/>
      <c r="D916" s="765"/>
      <c r="E916" s="765"/>
      <c r="F916" s="528"/>
      <c r="G916" s="528"/>
      <c r="H916" s="528"/>
      <c r="I916" s="528"/>
      <c r="J916" s="528"/>
      <c r="K916" s="677"/>
      <c r="L916" s="528"/>
      <c r="M916" s="527"/>
      <c r="N916" s="722"/>
      <c r="O916" s="529"/>
      <c r="P916" s="674"/>
      <c r="Q916" s="530"/>
    </row>
    <row r="917" spans="1:17" ht="13.5" customHeight="1">
      <c r="A917" s="1264"/>
      <c r="B917" s="19"/>
      <c r="C917" s="717"/>
      <c r="D917" s="765"/>
      <c r="E917" s="765"/>
      <c r="F917" s="528"/>
      <c r="G917" s="528"/>
      <c r="H917" s="528"/>
      <c r="I917" s="528"/>
      <c r="J917" s="528"/>
      <c r="K917" s="677"/>
      <c r="L917" s="528"/>
      <c r="M917" s="527"/>
      <c r="N917" s="722"/>
      <c r="O917" s="529"/>
      <c r="P917" s="674"/>
      <c r="Q917" s="530"/>
    </row>
    <row r="918" spans="1:17" ht="13.5" customHeight="1" thickBot="1">
      <c r="A918" s="1265"/>
      <c r="B918" s="20"/>
      <c r="C918" s="24"/>
      <c r="D918" s="20"/>
      <c r="E918" s="20"/>
      <c r="F918" s="28"/>
      <c r="G918" s="28"/>
      <c r="H918" s="28"/>
      <c r="I918" s="28"/>
      <c r="J918" s="29"/>
      <c r="K918" s="25"/>
      <c r="L918" s="29"/>
      <c r="M918" s="40"/>
      <c r="N918" s="28"/>
      <c r="O918" s="21"/>
      <c r="P918" s="21"/>
      <c r="Q918" s="22"/>
    </row>
    <row r="921" spans="1:17" ht="15">
      <c r="A921" s="1289" t="s">
        <v>80</v>
      </c>
      <c r="B921" s="1289"/>
      <c r="C921" s="1289"/>
      <c r="D921" s="1289"/>
      <c r="E921" s="1289"/>
      <c r="F921" s="1289"/>
      <c r="G921" s="1289"/>
      <c r="H921" s="1289"/>
      <c r="I921" s="1289"/>
      <c r="J921" s="1289"/>
      <c r="K921" s="1289"/>
      <c r="L921" s="1289"/>
      <c r="M921" s="1289"/>
      <c r="N921" s="1289"/>
      <c r="O921" s="1289"/>
      <c r="P921" s="1289"/>
      <c r="Q921" s="1289"/>
    </row>
    <row r="922" spans="1:17" ht="13.5" thickBot="1">
      <c r="A922" s="822"/>
      <c r="B922" s="822"/>
      <c r="C922" s="822"/>
      <c r="D922" s="822"/>
      <c r="E922" s="1261" t="s">
        <v>356</v>
      </c>
      <c r="F922" s="1261"/>
      <c r="G922" s="1261"/>
      <c r="H922" s="1261"/>
      <c r="I922" s="822">
        <v>5.0999999999999996</v>
      </c>
      <c r="J922" s="822" t="s">
        <v>355</v>
      </c>
      <c r="K922" s="822" t="s">
        <v>357</v>
      </c>
      <c r="L922" s="822">
        <v>245.1</v>
      </c>
      <c r="M922" s="822"/>
      <c r="N922" s="822"/>
      <c r="O922" s="822"/>
      <c r="P922" s="822"/>
      <c r="Q922" s="822"/>
    </row>
    <row r="923" spans="1:17" ht="12.75" customHeight="1">
      <c r="A923" s="1281" t="s">
        <v>1</v>
      </c>
      <c r="B923" s="1283" t="s">
        <v>0</v>
      </c>
      <c r="C923" s="1266" t="s">
        <v>2</v>
      </c>
      <c r="D923" s="1266" t="s">
        <v>3</v>
      </c>
      <c r="E923" s="1266" t="s">
        <v>12</v>
      </c>
      <c r="F923" s="1286" t="s">
        <v>13</v>
      </c>
      <c r="G923" s="1287"/>
      <c r="H923" s="1287"/>
      <c r="I923" s="1288"/>
      <c r="J923" s="1266" t="s">
        <v>4</v>
      </c>
      <c r="K923" s="1266" t="s">
        <v>14</v>
      </c>
      <c r="L923" s="1266" t="s">
        <v>5</v>
      </c>
      <c r="M923" s="1266" t="s">
        <v>6</v>
      </c>
      <c r="N923" s="1266" t="s">
        <v>15</v>
      </c>
      <c r="O923" s="1309" t="s">
        <v>16</v>
      </c>
      <c r="P923" s="1266" t="s">
        <v>23</v>
      </c>
      <c r="Q923" s="1270" t="s">
        <v>24</v>
      </c>
    </row>
    <row r="924" spans="1:17" s="2" customFormat="1" ht="33.75">
      <c r="A924" s="1282"/>
      <c r="B924" s="1284"/>
      <c r="C924" s="1285"/>
      <c r="D924" s="1267"/>
      <c r="E924" s="1267"/>
      <c r="F924" s="15" t="s">
        <v>17</v>
      </c>
      <c r="G924" s="15" t="s">
        <v>18</v>
      </c>
      <c r="H924" s="15" t="s">
        <v>19</v>
      </c>
      <c r="I924" s="15" t="s">
        <v>20</v>
      </c>
      <c r="J924" s="1267"/>
      <c r="K924" s="1267"/>
      <c r="L924" s="1267"/>
      <c r="M924" s="1267"/>
      <c r="N924" s="1267"/>
      <c r="O924" s="1310"/>
      <c r="P924" s="1267"/>
      <c r="Q924" s="1271"/>
    </row>
    <row r="925" spans="1:17" s="3" customFormat="1" ht="13.5" customHeight="1" thickBot="1">
      <c r="A925" s="1397"/>
      <c r="B925" s="1339"/>
      <c r="C925" s="1299"/>
      <c r="D925" s="30" t="s">
        <v>7</v>
      </c>
      <c r="E925" s="30" t="s">
        <v>8</v>
      </c>
      <c r="F925" s="30" t="s">
        <v>9</v>
      </c>
      <c r="G925" s="30" t="s">
        <v>9</v>
      </c>
      <c r="H925" s="30" t="s">
        <v>9</v>
      </c>
      <c r="I925" s="30" t="s">
        <v>9</v>
      </c>
      <c r="J925" s="30" t="s">
        <v>21</v>
      </c>
      <c r="K925" s="30" t="s">
        <v>9</v>
      </c>
      <c r="L925" s="30" t="s">
        <v>21</v>
      </c>
      <c r="M925" s="30" t="s">
        <v>22</v>
      </c>
      <c r="N925" s="96" t="s">
        <v>408</v>
      </c>
      <c r="O925" s="96" t="s">
        <v>409</v>
      </c>
      <c r="P925" s="97" t="s">
        <v>25</v>
      </c>
      <c r="Q925" s="98" t="s">
        <v>410</v>
      </c>
    </row>
    <row r="926" spans="1:17" s="3" customFormat="1" ht="13.5" customHeight="1">
      <c r="A926" s="1328" t="s">
        <v>10</v>
      </c>
      <c r="B926" s="1204"/>
      <c r="C926" s="685" t="s">
        <v>189</v>
      </c>
      <c r="D926" s="640">
        <v>40</v>
      </c>
      <c r="E926" s="640">
        <v>1998</v>
      </c>
      <c r="F926" s="602">
        <f>SUM(G926+H926+I926)</f>
        <v>20.799999999999997</v>
      </c>
      <c r="G926" s="602">
        <v>2.8</v>
      </c>
      <c r="H926" s="602">
        <v>6.4</v>
      </c>
      <c r="I926" s="602">
        <v>11.6</v>
      </c>
      <c r="J926" s="602">
        <v>2183.6999999999998</v>
      </c>
      <c r="K926" s="641">
        <v>11.4</v>
      </c>
      <c r="L926" s="602">
        <v>2133.8000000000002</v>
      </c>
      <c r="M926" s="642">
        <f>K926/L926</f>
        <v>5.3425813103383634E-3</v>
      </c>
      <c r="N926" s="686">
        <v>51.18</v>
      </c>
      <c r="O926" s="649">
        <f t="shared" ref="O926:O941" si="90">M926*N926</f>
        <v>0.27343331146311745</v>
      </c>
      <c r="P926" s="644">
        <f>M926*60*1000</f>
        <v>320.55487862030179</v>
      </c>
      <c r="Q926" s="645">
        <f>P926*N926/1000</f>
        <v>16.405998687787047</v>
      </c>
    </row>
    <row r="927" spans="1:17" s="3" customFormat="1" ht="13.5" customHeight="1">
      <c r="A927" s="1329"/>
      <c r="B927" s="1204"/>
      <c r="C927" s="688" t="s">
        <v>717</v>
      </c>
      <c r="D927" s="646">
        <v>50</v>
      </c>
      <c r="E927" s="646">
        <v>1975</v>
      </c>
      <c r="F927" s="602">
        <f t="shared" ref="F927:F933" si="91">SUM(G927+H927+I927)</f>
        <v>18.899999999999999</v>
      </c>
      <c r="G927" s="515">
        <v>3.7</v>
      </c>
      <c r="H927" s="515">
        <v>8</v>
      </c>
      <c r="I927" s="515">
        <v>7.2</v>
      </c>
      <c r="J927" s="515">
        <v>2596.6</v>
      </c>
      <c r="K927" s="648">
        <v>7.2</v>
      </c>
      <c r="L927" s="515">
        <v>2596.6</v>
      </c>
      <c r="M927" s="516">
        <f t="shared" ref="M927:M933" si="92">K927/L927</f>
        <v>2.7728568127551416E-3</v>
      </c>
      <c r="N927" s="686">
        <v>51.18</v>
      </c>
      <c r="O927" s="649">
        <f t="shared" si="90"/>
        <v>0.14191481167680814</v>
      </c>
      <c r="P927" s="644">
        <f t="shared" ref="P927:P941" si="93">M927*60*1000</f>
        <v>166.37140876530847</v>
      </c>
      <c r="Q927" s="650">
        <f t="shared" ref="Q927:Q941" si="94">P927*N927/1000</f>
        <v>8.5148887006084877</v>
      </c>
    </row>
    <row r="928" spans="1:17" s="3" customFormat="1" ht="13.5" customHeight="1">
      <c r="A928" s="1374"/>
      <c r="B928" s="1204"/>
      <c r="C928" s="688" t="s">
        <v>718</v>
      </c>
      <c r="D928" s="646">
        <v>10</v>
      </c>
      <c r="E928" s="646">
        <v>1981</v>
      </c>
      <c r="F928" s="602">
        <f t="shared" si="91"/>
        <v>3</v>
      </c>
      <c r="G928" s="515"/>
      <c r="H928" s="515"/>
      <c r="I928" s="515">
        <v>3</v>
      </c>
      <c r="J928" s="515">
        <v>490.99</v>
      </c>
      <c r="K928" s="648">
        <v>3</v>
      </c>
      <c r="L928" s="515">
        <v>490.99</v>
      </c>
      <c r="M928" s="516">
        <f t="shared" si="92"/>
        <v>6.1101040754394185E-3</v>
      </c>
      <c r="N928" s="686">
        <v>51.18</v>
      </c>
      <c r="O928" s="649">
        <f t="shared" si="90"/>
        <v>0.31271512658098943</v>
      </c>
      <c r="P928" s="644">
        <f t="shared" si="93"/>
        <v>366.60624452636506</v>
      </c>
      <c r="Q928" s="650">
        <f t="shared" si="94"/>
        <v>18.762907594859364</v>
      </c>
    </row>
    <row r="929" spans="1:17" s="3" customFormat="1" ht="13.5" customHeight="1">
      <c r="A929" s="1374"/>
      <c r="B929" s="1204"/>
      <c r="C929" s="688" t="s">
        <v>719</v>
      </c>
      <c r="D929" s="646">
        <v>24</v>
      </c>
      <c r="E929" s="646">
        <v>1963</v>
      </c>
      <c r="F929" s="602">
        <f t="shared" si="91"/>
        <v>10.850000000000001</v>
      </c>
      <c r="G929" s="515">
        <v>0.77</v>
      </c>
      <c r="H929" s="515">
        <v>3.68</v>
      </c>
      <c r="I929" s="515">
        <v>6.4</v>
      </c>
      <c r="J929" s="515">
        <v>1072.29</v>
      </c>
      <c r="K929" s="648">
        <v>5.4</v>
      </c>
      <c r="L929" s="515">
        <v>893.79</v>
      </c>
      <c r="M929" s="516">
        <f t="shared" si="92"/>
        <v>6.041687644748767E-3</v>
      </c>
      <c r="N929" s="686">
        <v>51.18</v>
      </c>
      <c r="O929" s="649">
        <f t="shared" si="90"/>
        <v>0.30921357365824187</v>
      </c>
      <c r="P929" s="644">
        <f t="shared" si="93"/>
        <v>362.50125868492597</v>
      </c>
      <c r="Q929" s="650">
        <f t="shared" si="94"/>
        <v>18.552814419494513</v>
      </c>
    </row>
    <row r="930" spans="1:17" s="3" customFormat="1" ht="13.5" customHeight="1">
      <c r="A930" s="1374"/>
      <c r="B930" s="1204"/>
      <c r="C930" s="688" t="s">
        <v>720</v>
      </c>
      <c r="D930" s="646">
        <v>12</v>
      </c>
      <c r="E930" s="646">
        <v>1960</v>
      </c>
      <c r="F930" s="602">
        <f t="shared" si="91"/>
        <v>4.6999999999999993</v>
      </c>
      <c r="G930" s="515">
        <v>0.6</v>
      </c>
      <c r="H930" s="515">
        <v>1.7</v>
      </c>
      <c r="I930" s="515">
        <v>2.4</v>
      </c>
      <c r="J930" s="515">
        <v>530.4</v>
      </c>
      <c r="K930" s="648">
        <v>2.17</v>
      </c>
      <c r="L930" s="515">
        <v>487.41</v>
      </c>
      <c r="M930" s="516">
        <f t="shared" si="92"/>
        <v>4.4521039781703284E-3</v>
      </c>
      <c r="N930" s="686">
        <v>51.18</v>
      </c>
      <c r="O930" s="649">
        <f t="shared" si="90"/>
        <v>0.22785868160275741</v>
      </c>
      <c r="P930" s="644">
        <f t="shared" si="93"/>
        <v>267.12623869021968</v>
      </c>
      <c r="Q930" s="650">
        <f t="shared" si="94"/>
        <v>13.671520896165443</v>
      </c>
    </row>
    <row r="931" spans="1:17" s="3" customFormat="1" ht="13.5" customHeight="1">
      <c r="A931" s="1374"/>
      <c r="B931" s="1204"/>
      <c r="C931" s="688" t="s">
        <v>721</v>
      </c>
      <c r="D931" s="646">
        <v>12</v>
      </c>
      <c r="E931" s="646">
        <v>1963</v>
      </c>
      <c r="F931" s="602">
        <f t="shared" si="91"/>
        <v>4.2969999999999997</v>
      </c>
      <c r="G931" s="515">
        <v>1.78</v>
      </c>
      <c r="H931" s="515">
        <v>1.69</v>
      </c>
      <c r="I931" s="515">
        <v>0.82699999999999996</v>
      </c>
      <c r="J931" s="515">
        <v>533.91999999999996</v>
      </c>
      <c r="K931" s="648">
        <v>0.82699999999999996</v>
      </c>
      <c r="L931" s="515">
        <v>533.91999999999996</v>
      </c>
      <c r="M931" s="516">
        <f t="shared" si="92"/>
        <v>1.5489211866946359E-3</v>
      </c>
      <c r="N931" s="686">
        <v>51.18</v>
      </c>
      <c r="O931" s="649">
        <f t="shared" si="90"/>
        <v>7.927378633503146E-2</v>
      </c>
      <c r="P931" s="644">
        <f t="shared" si="93"/>
        <v>92.935271201678148</v>
      </c>
      <c r="Q931" s="650">
        <f t="shared" si="94"/>
        <v>4.7564271801018876</v>
      </c>
    </row>
    <row r="932" spans="1:17" s="3" customFormat="1" ht="13.5" customHeight="1">
      <c r="A932" s="1374"/>
      <c r="B932" s="1204"/>
      <c r="C932" s="688" t="s">
        <v>722</v>
      </c>
      <c r="D932" s="646">
        <v>11</v>
      </c>
      <c r="E932" s="646">
        <v>1962</v>
      </c>
      <c r="F932" s="602">
        <f t="shared" si="91"/>
        <v>5.16</v>
      </c>
      <c r="G932" s="515">
        <v>0.8</v>
      </c>
      <c r="H932" s="515">
        <v>1.76</v>
      </c>
      <c r="I932" s="515">
        <v>2.6</v>
      </c>
      <c r="J932" s="515">
        <v>537.08000000000004</v>
      </c>
      <c r="K932" s="648">
        <v>2.1800000000000002</v>
      </c>
      <c r="L932" s="515">
        <v>451.69</v>
      </c>
      <c r="M932" s="516">
        <f t="shared" si="92"/>
        <v>4.826318935553145E-3</v>
      </c>
      <c r="N932" s="686">
        <v>51.18</v>
      </c>
      <c r="O932" s="649">
        <f t="shared" si="90"/>
        <v>0.24701100312160995</v>
      </c>
      <c r="P932" s="644">
        <f t="shared" si="93"/>
        <v>289.57913613318868</v>
      </c>
      <c r="Q932" s="650">
        <f t="shared" si="94"/>
        <v>14.820660187296596</v>
      </c>
    </row>
    <row r="933" spans="1:17" s="3" customFormat="1" ht="13.5" customHeight="1" thickBot="1">
      <c r="A933" s="1374"/>
      <c r="B933" s="1204"/>
      <c r="C933" s="696" t="s">
        <v>723</v>
      </c>
      <c r="D933" s="697">
        <v>12</v>
      </c>
      <c r="E933" s="697">
        <v>1987</v>
      </c>
      <c r="F933" s="807">
        <f t="shared" si="91"/>
        <v>3.82</v>
      </c>
      <c r="G933" s="607"/>
      <c r="H933" s="607"/>
      <c r="I933" s="607">
        <v>3.82</v>
      </c>
      <c r="J933" s="607">
        <v>711.66</v>
      </c>
      <c r="K933" s="808">
        <v>3.82</v>
      </c>
      <c r="L933" s="607">
        <v>711.66</v>
      </c>
      <c r="M933" s="608">
        <f t="shared" si="92"/>
        <v>5.3677317820307454E-3</v>
      </c>
      <c r="N933" s="1752">
        <v>51.18</v>
      </c>
      <c r="O933" s="810">
        <f t="shared" si="90"/>
        <v>0.27472051260433356</v>
      </c>
      <c r="P933" s="1753">
        <f t="shared" si="93"/>
        <v>322.0639069218447</v>
      </c>
      <c r="Q933" s="811">
        <f t="shared" si="94"/>
        <v>16.48323075626001</v>
      </c>
    </row>
    <row r="934" spans="1:17" ht="11.25" customHeight="1">
      <c r="A934" s="1406" t="s">
        <v>26</v>
      </c>
      <c r="B934" s="13">
        <v>1</v>
      </c>
      <c r="C934" s="1731" t="s">
        <v>185</v>
      </c>
      <c r="D934" s="1732">
        <v>16</v>
      </c>
      <c r="E934" s="1732">
        <v>1991</v>
      </c>
      <c r="F934" s="1734">
        <f>SUM(G934+H934+I934)</f>
        <v>11.870000000000001</v>
      </c>
      <c r="G934" s="1734">
        <v>1.84</v>
      </c>
      <c r="H934" s="1734">
        <v>2.7</v>
      </c>
      <c r="I934" s="1734">
        <v>7.33</v>
      </c>
      <c r="J934" s="1734">
        <v>1069.04</v>
      </c>
      <c r="K934" s="1735">
        <v>7.33</v>
      </c>
      <c r="L934" s="1734">
        <v>1069.04</v>
      </c>
      <c r="M934" s="814">
        <f>K934/L934</f>
        <v>6.8566190226745493E-3</v>
      </c>
      <c r="N934" s="739">
        <v>51.18</v>
      </c>
      <c r="O934" s="815">
        <f t="shared" si="90"/>
        <v>0.35092176158048344</v>
      </c>
      <c r="P934" s="815">
        <f t="shared" si="93"/>
        <v>411.39714136047297</v>
      </c>
      <c r="Q934" s="816">
        <f t="shared" si="94"/>
        <v>21.055305694829006</v>
      </c>
    </row>
    <row r="935" spans="1:17" ht="12.75" customHeight="1">
      <c r="A935" s="1407"/>
      <c r="B935" s="14">
        <v>2</v>
      </c>
      <c r="C935" s="1736" t="s">
        <v>186</v>
      </c>
      <c r="D935" s="1737">
        <v>39</v>
      </c>
      <c r="E935" s="1737">
        <v>1992</v>
      </c>
      <c r="F935" s="1733">
        <f t="shared" ref="F935:F941" si="95">SUM(G935+H935+I935)</f>
        <v>22.03</v>
      </c>
      <c r="G935" s="1733">
        <v>4</v>
      </c>
      <c r="H935" s="1733">
        <v>6.2</v>
      </c>
      <c r="I935" s="1733">
        <v>11.83</v>
      </c>
      <c r="J935" s="1733">
        <v>2279.6999999999998</v>
      </c>
      <c r="K935" s="1738">
        <v>11.83</v>
      </c>
      <c r="L935" s="1733">
        <v>2279.6999999999998</v>
      </c>
      <c r="M935" s="656">
        <f>K935/L935</f>
        <v>5.1892792911347992E-3</v>
      </c>
      <c r="N935" s="741">
        <v>51.18</v>
      </c>
      <c r="O935" s="657">
        <f t="shared" si="90"/>
        <v>0.26558731412027903</v>
      </c>
      <c r="P935" s="657">
        <f t="shared" si="93"/>
        <v>311.35675746808795</v>
      </c>
      <c r="Q935" s="658">
        <f t="shared" si="94"/>
        <v>15.935238847216741</v>
      </c>
    </row>
    <row r="936" spans="1:17" ht="12.75" customHeight="1">
      <c r="A936" s="1407"/>
      <c r="B936" s="14">
        <v>3</v>
      </c>
      <c r="C936" s="1736" t="s">
        <v>187</v>
      </c>
      <c r="D936" s="1737">
        <v>21</v>
      </c>
      <c r="E936" s="1737">
        <v>1998</v>
      </c>
      <c r="F936" s="1733">
        <f t="shared" si="95"/>
        <v>15.85</v>
      </c>
      <c r="G936" s="1733">
        <v>2</v>
      </c>
      <c r="H936" s="1733">
        <v>3.4</v>
      </c>
      <c r="I936" s="1733">
        <v>10.45</v>
      </c>
      <c r="J936" s="1733">
        <v>1178.27</v>
      </c>
      <c r="K936" s="1738">
        <v>10.45</v>
      </c>
      <c r="L936" s="1733">
        <v>1178.27</v>
      </c>
      <c r="M936" s="661">
        <f t="shared" ref="M936:M941" si="96">K936/L936</f>
        <v>8.8689349639726033E-3</v>
      </c>
      <c r="N936" s="741">
        <v>51.18</v>
      </c>
      <c r="O936" s="657">
        <f t="shared" si="90"/>
        <v>0.45391209145611783</v>
      </c>
      <c r="P936" s="657">
        <f t="shared" si="93"/>
        <v>532.13609783835625</v>
      </c>
      <c r="Q936" s="662">
        <f t="shared" si="94"/>
        <v>27.234725487367072</v>
      </c>
    </row>
    <row r="937" spans="1:17" ht="12.75" customHeight="1">
      <c r="A937" s="1407"/>
      <c r="B937" s="14">
        <v>4</v>
      </c>
      <c r="C937" s="1736" t="s">
        <v>188</v>
      </c>
      <c r="D937" s="1737">
        <v>20</v>
      </c>
      <c r="E937" s="1737">
        <v>1997</v>
      </c>
      <c r="F937" s="1733">
        <f t="shared" si="95"/>
        <v>11.32</v>
      </c>
      <c r="G937" s="1733">
        <v>1.6</v>
      </c>
      <c r="H937" s="1733">
        <v>3.2</v>
      </c>
      <c r="I937" s="1733">
        <v>6.52</v>
      </c>
      <c r="J937" s="1733">
        <v>1186.4000000000001</v>
      </c>
      <c r="K937" s="1738">
        <v>6.52</v>
      </c>
      <c r="L937" s="1733">
        <v>1186.4000000000001</v>
      </c>
      <c r="M937" s="661">
        <f t="shared" si="96"/>
        <v>5.4956169925826021E-3</v>
      </c>
      <c r="N937" s="741">
        <v>51.18</v>
      </c>
      <c r="O937" s="745">
        <f t="shared" si="90"/>
        <v>0.28126567768037758</v>
      </c>
      <c r="P937" s="657">
        <f t="shared" si="93"/>
        <v>329.73701955495608</v>
      </c>
      <c r="Q937" s="662">
        <f t="shared" si="94"/>
        <v>16.875940660822653</v>
      </c>
    </row>
    <row r="938" spans="1:17" ht="12.75" customHeight="1">
      <c r="A938" s="1407"/>
      <c r="B938" s="14">
        <v>5</v>
      </c>
      <c r="C938" s="1736" t="s">
        <v>724</v>
      </c>
      <c r="D938" s="1737">
        <v>40</v>
      </c>
      <c r="E938" s="1737">
        <v>1984</v>
      </c>
      <c r="F938" s="1733">
        <f t="shared" si="95"/>
        <v>20.86</v>
      </c>
      <c r="G938" s="1733">
        <v>2.1</v>
      </c>
      <c r="H938" s="1733">
        <v>6.4</v>
      </c>
      <c r="I938" s="1733">
        <v>12.36</v>
      </c>
      <c r="J938" s="1733">
        <v>2307.27</v>
      </c>
      <c r="K938" s="1738">
        <v>12.36</v>
      </c>
      <c r="L938" s="1733">
        <v>2307.27</v>
      </c>
      <c r="M938" s="661">
        <f t="shared" si="96"/>
        <v>5.3569803273999144E-3</v>
      </c>
      <c r="N938" s="741">
        <v>51.18</v>
      </c>
      <c r="O938" s="745">
        <f t="shared" si="90"/>
        <v>0.27417025315632759</v>
      </c>
      <c r="P938" s="657">
        <f t="shared" si="93"/>
        <v>321.41881964399488</v>
      </c>
      <c r="Q938" s="662">
        <f t="shared" si="94"/>
        <v>16.450215189379659</v>
      </c>
    </row>
    <row r="939" spans="1:17" ht="12.75" customHeight="1">
      <c r="A939" s="1407"/>
      <c r="B939" s="14">
        <v>6</v>
      </c>
      <c r="C939" s="1736" t="s">
        <v>190</v>
      </c>
      <c r="D939" s="1737">
        <v>40</v>
      </c>
      <c r="E939" s="1737">
        <v>1986</v>
      </c>
      <c r="F939" s="1733">
        <f t="shared" si="95"/>
        <v>24.880000000000003</v>
      </c>
      <c r="G939" s="1733">
        <v>4.9000000000000004</v>
      </c>
      <c r="H939" s="1733">
        <v>6.4</v>
      </c>
      <c r="I939" s="1733">
        <v>13.58</v>
      </c>
      <c r="J939" s="1733">
        <v>2246.36</v>
      </c>
      <c r="K939" s="1738">
        <v>13.58</v>
      </c>
      <c r="L939" s="1733">
        <v>2246.4</v>
      </c>
      <c r="M939" s="661">
        <f t="shared" si="96"/>
        <v>6.0452279202279201E-3</v>
      </c>
      <c r="N939" s="741">
        <v>51.18</v>
      </c>
      <c r="O939" s="745">
        <f t="shared" si="90"/>
        <v>0.30939476495726498</v>
      </c>
      <c r="P939" s="657">
        <f t="shared" si="93"/>
        <v>362.71367521367517</v>
      </c>
      <c r="Q939" s="662">
        <f t="shared" si="94"/>
        <v>18.563685897435896</v>
      </c>
    </row>
    <row r="940" spans="1:17" ht="12.75" customHeight="1">
      <c r="A940" s="1407"/>
      <c r="B940" s="14">
        <v>7</v>
      </c>
      <c r="C940" s="1736" t="s">
        <v>191</v>
      </c>
      <c r="D940" s="1737">
        <v>40</v>
      </c>
      <c r="E940" s="1737">
        <v>1992</v>
      </c>
      <c r="F940" s="1733">
        <f t="shared" si="95"/>
        <v>25.16</v>
      </c>
      <c r="G940" s="1733">
        <v>6.3</v>
      </c>
      <c r="H940" s="1733">
        <v>6.4</v>
      </c>
      <c r="I940" s="1733">
        <v>12.46</v>
      </c>
      <c r="J940" s="1733">
        <v>2227.7199999999998</v>
      </c>
      <c r="K940" s="1738">
        <v>12.46</v>
      </c>
      <c r="L940" s="1733">
        <v>2227.7199999999998</v>
      </c>
      <c r="M940" s="661">
        <f t="shared" si="96"/>
        <v>5.593162515935576E-3</v>
      </c>
      <c r="N940" s="741">
        <v>51.18</v>
      </c>
      <c r="O940" s="745">
        <f t="shared" si="90"/>
        <v>0.28625805756558276</v>
      </c>
      <c r="P940" s="657">
        <f t="shared" si="93"/>
        <v>335.58975095613459</v>
      </c>
      <c r="Q940" s="662">
        <f t="shared" si="94"/>
        <v>17.175483453934969</v>
      </c>
    </row>
    <row r="941" spans="1:17" ht="12.75" customHeight="1">
      <c r="A941" s="1407"/>
      <c r="B941" s="14">
        <v>8</v>
      </c>
      <c r="C941" s="1736" t="s">
        <v>192</v>
      </c>
      <c r="D941" s="1737">
        <v>20</v>
      </c>
      <c r="E941" s="1737">
        <v>1991</v>
      </c>
      <c r="F941" s="1733">
        <f t="shared" si="95"/>
        <v>9.870000000000001</v>
      </c>
      <c r="G941" s="1733">
        <v>0.9</v>
      </c>
      <c r="H941" s="1733">
        <v>3.2</v>
      </c>
      <c r="I941" s="1733">
        <v>5.77</v>
      </c>
      <c r="J941" s="1733">
        <v>1074.5999999999999</v>
      </c>
      <c r="K941" s="1738">
        <v>5.77</v>
      </c>
      <c r="L941" s="1733">
        <v>1074.5999999999999</v>
      </c>
      <c r="M941" s="661">
        <f t="shared" si="96"/>
        <v>5.3694397915503445E-3</v>
      </c>
      <c r="N941" s="741">
        <v>51.18</v>
      </c>
      <c r="O941" s="745">
        <f t="shared" si="90"/>
        <v>0.27480792853154662</v>
      </c>
      <c r="P941" s="657">
        <f t="shared" si="93"/>
        <v>322.16638749302069</v>
      </c>
      <c r="Q941" s="662">
        <f t="shared" si="94"/>
        <v>16.4884757118928</v>
      </c>
    </row>
    <row r="942" spans="1:17" ht="13.5" customHeight="1">
      <c r="A942" s="1407"/>
      <c r="B942" s="14">
        <v>9</v>
      </c>
      <c r="C942" s="274"/>
      <c r="D942" s="172"/>
      <c r="E942" s="172"/>
      <c r="F942" s="258"/>
      <c r="G942" s="258"/>
      <c r="H942" s="258"/>
      <c r="I942" s="258"/>
      <c r="J942" s="258"/>
      <c r="K942" s="287"/>
      <c r="L942" s="258"/>
      <c r="M942" s="275"/>
      <c r="N942" s="276"/>
      <c r="O942" s="173"/>
      <c r="P942" s="173"/>
      <c r="Q942" s="299"/>
    </row>
    <row r="943" spans="1:17" ht="13.5" customHeight="1" thickBot="1">
      <c r="A943" s="1408"/>
      <c r="B943" s="41"/>
      <c r="C943" s="288"/>
      <c r="D943" s="259"/>
      <c r="E943" s="259"/>
      <c r="F943" s="260"/>
      <c r="G943" s="260"/>
      <c r="H943" s="260"/>
      <c r="I943" s="260"/>
      <c r="J943" s="260"/>
      <c r="K943" s="289"/>
      <c r="L943" s="260"/>
      <c r="M943" s="277"/>
      <c r="N943" s="278"/>
      <c r="O943" s="261"/>
      <c r="P943" s="261"/>
      <c r="Q943" s="300"/>
    </row>
    <row r="944" spans="1:17">
      <c r="A944" s="1278" t="s">
        <v>27</v>
      </c>
      <c r="B944" s="73">
        <v>1</v>
      </c>
      <c r="C944" s="1739" t="s">
        <v>83</v>
      </c>
      <c r="D944" s="1740">
        <v>10</v>
      </c>
      <c r="E944" s="1740">
        <v>1968</v>
      </c>
      <c r="F944" s="1741">
        <f>SUM(G944+H944+I944)</f>
        <v>13.76</v>
      </c>
      <c r="G944" s="1742">
        <v>6.4</v>
      </c>
      <c r="H944" s="1742">
        <v>1.6</v>
      </c>
      <c r="I944" s="1742">
        <v>5.76</v>
      </c>
      <c r="J944" s="1742">
        <v>665.8</v>
      </c>
      <c r="K944" s="1743">
        <v>5.76</v>
      </c>
      <c r="L944" s="1742">
        <v>665.81</v>
      </c>
      <c r="M944" s="665">
        <f>K944/L944</f>
        <v>8.6511166849401484E-3</v>
      </c>
      <c r="N944" s="710">
        <v>51.18</v>
      </c>
      <c r="O944" s="666">
        <f>M944*N944</f>
        <v>0.44276415193523677</v>
      </c>
      <c r="P944" s="666">
        <f>M944*60*1000</f>
        <v>519.06700109640894</v>
      </c>
      <c r="Q944" s="667">
        <f>P944*N944/1000</f>
        <v>26.565849116114208</v>
      </c>
    </row>
    <row r="945" spans="1:17">
      <c r="A945" s="1279"/>
      <c r="B945" s="74">
        <v>2</v>
      </c>
      <c r="C945" s="1744" t="s">
        <v>86</v>
      </c>
      <c r="D945" s="1745">
        <v>40</v>
      </c>
      <c r="E945" s="1745">
        <v>1975</v>
      </c>
      <c r="F945" s="1741">
        <f t="shared" ref="F945:F951" si="97">SUM(G945+H945+I945)</f>
        <v>27.38</v>
      </c>
      <c r="G945" s="1746">
        <v>2.4</v>
      </c>
      <c r="H945" s="1746">
        <v>6.4</v>
      </c>
      <c r="I945" s="1746">
        <v>18.579999999999998</v>
      </c>
      <c r="J945" s="1746">
        <v>2260.9299999999998</v>
      </c>
      <c r="K945" s="1747">
        <v>18.579999999999998</v>
      </c>
      <c r="L945" s="1746">
        <v>2260.9</v>
      </c>
      <c r="M945" s="523">
        <f t="shared" ref="M945:M951" si="98">K945/L945</f>
        <v>8.2179662966075442E-3</v>
      </c>
      <c r="N945" s="710">
        <v>51.18</v>
      </c>
      <c r="O945" s="525">
        <f t="shared" ref="O945:O951" si="99">M945*N945</f>
        <v>0.42059551506037413</v>
      </c>
      <c r="P945" s="666">
        <f t="shared" ref="P945:P951" si="100">M945*60*1000</f>
        <v>493.07797779645267</v>
      </c>
      <c r="Q945" s="526">
        <f t="shared" ref="Q945:Q951" si="101">P945*N945/1000</f>
        <v>25.235730903622446</v>
      </c>
    </row>
    <row r="946" spans="1:17">
      <c r="A946" s="1279"/>
      <c r="B946" s="74">
        <v>3</v>
      </c>
      <c r="C946" s="1744" t="s">
        <v>85</v>
      </c>
      <c r="D946" s="1745">
        <v>50</v>
      </c>
      <c r="E946" s="1745">
        <v>1969</v>
      </c>
      <c r="F946" s="1741">
        <f t="shared" si="97"/>
        <v>30.5</v>
      </c>
      <c r="G946" s="1746">
        <v>4</v>
      </c>
      <c r="H946" s="1746">
        <v>7.9</v>
      </c>
      <c r="I946" s="1746">
        <v>18.600000000000001</v>
      </c>
      <c r="J946" s="1746">
        <v>2582.6</v>
      </c>
      <c r="K946" s="1747">
        <v>18.600000000000001</v>
      </c>
      <c r="L946" s="1746">
        <v>2582.6</v>
      </c>
      <c r="M946" s="523">
        <f t="shared" si="98"/>
        <v>7.2020444513281202E-3</v>
      </c>
      <c r="N946" s="710">
        <v>51.18</v>
      </c>
      <c r="O946" s="525">
        <f t="shared" si="99"/>
        <v>0.36860063501897317</v>
      </c>
      <c r="P946" s="666">
        <f t="shared" si="100"/>
        <v>432.12266707968723</v>
      </c>
      <c r="Q946" s="526">
        <f t="shared" si="101"/>
        <v>22.11603810113839</v>
      </c>
    </row>
    <row r="947" spans="1:17">
      <c r="A947" s="1279"/>
      <c r="B947" s="74">
        <v>4</v>
      </c>
      <c r="C947" s="1744" t="s">
        <v>82</v>
      </c>
      <c r="D947" s="1745">
        <v>40</v>
      </c>
      <c r="E947" s="1745">
        <v>1980</v>
      </c>
      <c r="F947" s="1741">
        <f t="shared" si="97"/>
        <v>26.7</v>
      </c>
      <c r="G947" s="1746">
        <v>2.6</v>
      </c>
      <c r="H947" s="1746">
        <v>6.4</v>
      </c>
      <c r="I947" s="1746">
        <v>17.7</v>
      </c>
      <c r="J947" s="1746">
        <v>2208.7600000000002</v>
      </c>
      <c r="K947" s="1747">
        <v>17.7</v>
      </c>
      <c r="L947" s="1746">
        <v>2208.8000000000002</v>
      </c>
      <c r="M947" s="523">
        <f t="shared" si="98"/>
        <v>8.0134009416877941E-3</v>
      </c>
      <c r="N947" s="710">
        <v>51.18</v>
      </c>
      <c r="O947" s="525">
        <f t="shared" si="99"/>
        <v>0.41012586019558128</v>
      </c>
      <c r="P947" s="666">
        <f t="shared" si="100"/>
        <v>480.80405650126767</v>
      </c>
      <c r="Q947" s="526">
        <f t="shared" si="101"/>
        <v>24.607551611734877</v>
      </c>
    </row>
    <row r="948" spans="1:17">
      <c r="A948" s="1279"/>
      <c r="B948" s="74">
        <v>5</v>
      </c>
      <c r="C948" s="1744" t="s">
        <v>475</v>
      </c>
      <c r="D948" s="1745">
        <v>45</v>
      </c>
      <c r="E948" s="1745">
        <v>1971</v>
      </c>
      <c r="F948" s="1741">
        <f t="shared" si="97"/>
        <v>24.29</v>
      </c>
      <c r="G948" s="1746">
        <v>3.5</v>
      </c>
      <c r="H948" s="1746">
        <v>7.2</v>
      </c>
      <c r="I948" s="1746">
        <v>13.59</v>
      </c>
      <c r="J948" s="1746">
        <v>1906.15</v>
      </c>
      <c r="K948" s="1747">
        <v>13.59</v>
      </c>
      <c r="L948" s="1746">
        <v>1906.2</v>
      </c>
      <c r="M948" s="523">
        <f t="shared" si="98"/>
        <v>7.1293673276676111E-3</v>
      </c>
      <c r="N948" s="710">
        <v>51.18</v>
      </c>
      <c r="O948" s="525">
        <f t="shared" si="99"/>
        <v>0.36488101983002835</v>
      </c>
      <c r="P948" s="666">
        <f t="shared" si="100"/>
        <v>427.76203966005664</v>
      </c>
      <c r="Q948" s="526">
        <f t="shared" si="101"/>
        <v>21.8928611898017</v>
      </c>
    </row>
    <row r="949" spans="1:17">
      <c r="A949" s="1279"/>
      <c r="B949" s="74">
        <v>6</v>
      </c>
      <c r="C949" s="1744" t="s">
        <v>81</v>
      </c>
      <c r="D949" s="1745">
        <v>20</v>
      </c>
      <c r="E949" s="1745">
        <v>1979</v>
      </c>
      <c r="F949" s="1741">
        <f t="shared" si="97"/>
        <v>13.059999999999999</v>
      </c>
      <c r="G949" s="1746">
        <v>1.6</v>
      </c>
      <c r="H949" s="1746">
        <v>3.1</v>
      </c>
      <c r="I949" s="1746">
        <v>8.36</v>
      </c>
      <c r="J949" s="1746">
        <v>1072.6199999999999</v>
      </c>
      <c r="K949" s="1747">
        <v>8.36</v>
      </c>
      <c r="L949" s="1746">
        <v>1072.6199999999999</v>
      </c>
      <c r="M949" s="523">
        <f t="shared" si="98"/>
        <v>7.7939997389569471E-3</v>
      </c>
      <c r="N949" s="710">
        <v>51.18</v>
      </c>
      <c r="O949" s="525">
        <f t="shared" si="99"/>
        <v>0.39889690663981653</v>
      </c>
      <c r="P949" s="666">
        <f t="shared" si="100"/>
        <v>467.63998433741682</v>
      </c>
      <c r="Q949" s="526">
        <f t="shared" si="101"/>
        <v>23.933814398388993</v>
      </c>
    </row>
    <row r="950" spans="1:17">
      <c r="A950" s="1279"/>
      <c r="B950" s="74">
        <v>7</v>
      </c>
      <c r="C950" s="1744" t="s">
        <v>84</v>
      </c>
      <c r="D950" s="1745">
        <v>50</v>
      </c>
      <c r="E950" s="1745">
        <v>1973</v>
      </c>
      <c r="F950" s="1741">
        <f t="shared" si="97"/>
        <v>28.56</v>
      </c>
      <c r="G950" s="1746">
        <v>3.9</v>
      </c>
      <c r="H950" s="1746">
        <v>7.8</v>
      </c>
      <c r="I950" s="1746">
        <v>16.86</v>
      </c>
      <c r="J950" s="1746">
        <v>2510.2199999999998</v>
      </c>
      <c r="K950" s="1747">
        <v>16.86</v>
      </c>
      <c r="L950" s="1746">
        <v>2510.1999999999998</v>
      </c>
      <c r="M950" s="523">
        <f t="shared" si="98"/>
        <v>6.7165962871484344E-3</v>
      </c>
      <c r="N950" s="710">
        <v>51.18</v>
      </c>
      <c r="O950" s="525">
        <f t="shared" si="99"/>
        <v>0.34375539797625687</v>
      </c>
      <c r="P950" s="666">
        <f t="shared" si="100"/>
        <v>402.99577722890604</v>
      </c>
      <c r="Q950" s="526">
        <f t="shared" si="101"/>
        <v>20.625323878575411</v>
      </c>
    </row>
    <row r="951" spans="1:17">
      <c r="A951" s="1279"/>
      <c r="B951" s="74">
        <v>8</v>
      </c>
      <c r="C951" s="1744" t="s">
        <v>174</v>
      </c>
      <c r="D951" s="1745">
        <v>45</v>
      </c>
      <c r="E951" s="1745">
        <v>1981</v>
      </c>
      <c r="F951" s="1741">
        <f t="shared" si="97"/>
        <v>25.659999999999997</v>
      </c>
      <c r="G951" s="1746">
        <v>2.4</v>
      </c>
      <c r="H951" s="1746">
        <v>7.2</v>
      </c>
      <c r="I951" s="1746">
        <v>16.059999999999999</v>
      </c>
      <c r="J951" s="1746">
        <v>2250.5500000000002</v>
      </c>
      <c r="K951" s="1747">
        <v>16.059999999999999</v>
      </c>
      <c r="L951" s="1746">
        <v>2250.5500000000002</v>
      </c>
      <c r="M951" s="523">
        <f t="shared" si="98"/>
        <v>7.1360334140543411E-3</v>
      </c>
      <c r="N951" s="710">
        <v>51.18</v>
      </c>
      <c r="O951" s="525">
        <f t="shared" si="99"/>
        <v>0.36522219013130119</v>
      </c>
      <c r="P951" s="666">
        <f t="shared" si="100"/>
        <v>428.16200484326043</v>
      </c>
      <c r="Q951" s="526">
        <f t="shared" si="101"/>
        <v>21.913331407878069</v>
      </c>
    </row>
    <row r="952" spans="1:17">
      <c r="A952" s="1326"/>
      <c r="B952" s="75">
        <v>9</v>
      </c>
      <c r="C952" s="79"/>
      <c r="D952" s="74"/>
      <c r="E952" s="74"/>
      <c r="F952" s="280"/>
      <c r="G952" s="280"/>
      <c r="H952" s="280"/>
      <c r="I952" s="280"/>
      <c r="J952" s="280"/>
      <c r="K952" s="281"/>
      <c r="L952" s="280"/>
      <c r="M952" s="282"/>
      <c r="N952" s="283"/>
      <c r="O952" s="284"/>
      <c r="P952" s="149"/>
      <c r="Q952" s="301"/>
    </row>
    <row r="953" spans="1:17" ht="12" thickBot="1">
      <c r="A953" s="1280"/>
      <c r="B953" s="76">
        <v>10</v>
      </c>
      <c r="C953" s="290"/>
      <c r="D953" s="264"/>
      <c r="E953" s="264"/>
      <c r="F953" s="265"/>
      <c r="G953" s="265"/>
      <c r="H953" s="265"/>
      <c r="I953" s="265"/>
      <c r="J953" s="265"/>
      <c r="K953" s="291"/>
      <c r="L953" s="265"/>
      <c r="M953" s="279"/>
      <c r="N953" s="292"/>
      <c r="O953" s="175"/>
      <c r="P953" s="175"/>
      <c r="Q953" s="302"/>
    </row>
    <row r="954" spans="1:17">
      <c r="A954" s="1327" t="s">
        <v>11</v>
      </c>
      <c r="B954" s="17">
        <v>1</v>
      </c>
      <c r="C954" s="1748" t="s">
        <v>175</v>
      </c>
      <c r="D954" s="1749">
        <v>8</v>
      </c>
      <c r="E954" s="1749">
        <v>1975</v>
      </c>
      <c r="F954" s="1750">
        <f>SUM(G954+H954+I954)</f>
        <v>5.05</v>
      </c>
      <c r="G954" s="1750"/>
      <c r="H954" s="1750">
        <v>0</v>
      </c>
      <c r="I954" s="1750">
        <v>5.05</v>
      </c>
      <c r="J954" s="1750">
        <v>402.69</v>
      </c>
      <c r="K954" s="1751">
        <v>5.05</v>
      </c>
      <c r="L954" s="1750">
        <v>402.69</v>
      </c>
      <c r="M954" s="527">
        <f t="shared" ref="M954:M958" si="102">K954/L954</f>
        <v>1.2540664034368869E-2</v>
      </c>
      <c r="N954" s="722">
        <v>51.18</v>
      </c>
      <c r="O954" s="529">
        <f t="shared" ref="O954:O958" si="103">M954*N954</f>
        <v>0.64183118527899874</v>
      </c>
      <c r="P954" s="674">
        <f t="shared" ref="P954:P958" si="104">M954*60*1000</f>
        <v>752.43984206213213</v>
      </c>
      <c r="Q954" s="530">
        <f t="shared" ref="Q954:Q958" si="105">P954*N954/1000</f>
        <v>38.509871116739923</v>
      </c>
    </row>
    <row r="955" spans="1:17">
      <c r="A955" s="1264"/>
      <c r="B955" s="19">
        <v>2</v>
      </c>
      <c r="C955" s="1748" t="s">
        <v>88</v>
      </c>
      <c r="D955" s="1749">
        <v>8</v>
      </c>
      <c r="E955" s="1749">
        <v>1959</v>
      </c>
      <c r="F955" s="1750">
        <f t="shared" ref="F955:F958" si="106">SUM(G955+H955+I955)</f>
        <v>3.38</v>
      </c>
      <c r="G955" s="1750"/>
      <c r="H955" s="1750">
        <v>0</v>
      </c>
      <c r="I955" s="1750">
        <v>3.38</v>
      </c>
      <c r="J955" s="1750">
        <v>303.83</v>
      </c>
      <c r="K955" s="1751">
        <v>3.38</v>
      </c>
      <c r="L955" s="1750">
        <v>256.89999999999998</v>
      </c>
      <c r="M955" s="527">
        <f t="shared" si="102"/>
        <v>1.3156870377578825E-2</v>
      </c>
      <c r="N955" s="722">
        <v>51.18</v>
      </c>
      <c r="O955" s="529">
        <f t="shared" si="103"/>
        <v>0.67336862592448432</v>
      </c>
      <c r="P955" s="674">
        <f t="shared" si="104"/>
        <v>789.41222265472959</v>
      </c>
      <c r="Q955" s="530">
        <f t="shared" si="105"/>
        <v>40.402117555469061</v>
      </c>
    </row>
    <row r="956" spans="1:17">
      <c r="A956" s="1264"/>
      <c r="B956" s="19">
        <v>3</v>
      </c>
      <c r="C956" s="1748" t="s">
        <v>89</v>
      </c>
      <c r="D956" s="1749">
        <v>6</v>
      </c>
      <c r="E956" s="1749" t="s">
        <v>90</v>
      </c>
      <c r="F956" s="1750">
        <f t="shared" si="106"/>
        <v>4.46</v>
      </c>
      <c r="G956" s="1750">
        <v>0.4</v>
      </c>
      <c r="H956" s="1750">
        <v>0.9</v>
      </c>
      <c r="I956" s="1750">
        <v>3.16</v>
      </c>
      <c r="J956" s="1750">
        <v>252.5</v>
      </c>
      <c r="K956" s="1751">
        <v>3.16</v>
      </c>
      <c r="L956" s="1750">
        <v>252.5</v>
      </c>
      <c r="M956" s="527">
        <f t="shared" si="102"/>
        <v>1.2514851485148516E-2</v>
      </c>
      <c r="N956" s="722">
        <v>51.18</v>
      </c>
      <c r="O956" s="529">
        <f t="shared" si="103"/>
        <v>0.64051009900990097</v>
      </c>
      <c r="P956" s="674">
        <f t="shared" si="104"/>
        <v>750.89108910891093</v>
      </c>
      <c r="Q956" s="530">
        <f t="shared" si="105"/>
        <v>38.430605940594063</v>
      </c>
    </row>
    <row r="957" spans="1:17">
      <c r="A957" s="1264"/>
      <c r="B957" s="19">
        <v>4</v>
      </c>
      <c r="C957" s="1748" t="s">
        <v>91</v>
      </c>
      <c r="D957" s="1749">
        <v>9</v>
      </c>
      <c r="E957" s="1749" t="s">
        <v>90</v>
      </c>
      <c r="F957" s="1750">
        <f t="shared" si="106"/>
        <v>2.44</v>
      </c>
      <c r="G957" s="1750"/>
      <c r="H957" s="1750">
        <v>0</v>
      </c>
      <c r="I957" s="1750">
        <v>2.44</v>
      </c>
      <c r="J957" s="1750">
        <v>255.12</v>
      </c>
      <c r="K957" s="1751">
        <v>2.44</v>
      </c>
      <c r="L957" s="1750">
        <v>255.1</v>
      </c>
      <c r="M957" s="527">
        <f t="shared" si="102"/>
        <v>9.5648765190121526E-3</v>
      </c>
      <c r="N957" s="722">
        <v>51.18</v>
      </c>
      <c r="O957" s="529">
        <f t="shared" si="103"/>
        <v>0.48953038024304196</v>
      </c>
      <c r="P957" s="674">
        <f t="shared" si="104"/>
        <v>573.89259114072911</v>
      </c>
      <c r="Q957" s="530">
        <f t="shared" si="105"/>
        <v>29.371822814582515</v>
      </c>
    </row>
    <row r="958" spans="1:17">
      <c r="A958" s="1264"/>
      <c r="B958" s="19">
        <v>5</v>
      </c>
      <c r="C958" s="1748" t="s">
        <v>87</v>
      </c>
      <c r="D958" s="1749">
        <v>8</v>
      </c>
      <c r="E958" s="1749">
        <v>1962</v>
      </c>
      <c r="F958" s="1750">
        <f t="shared" si="106"/>
        <v>5.23</v>
      </c>
      <c r="G958" s="1750">
        <v>0.5</v>
      </c>
      <c r="H958" s="1750">
        <v>1.3</v>
      </c>
      <c r="I958" s="1750">
        <v>3.43</v>
      </c>
      <c r="J958" s="1750">
        <v>354.74</v>
      </c>
      <c r="K958" s="1751">
        <v>2.96</v>
      </c>
      <c r="L958" s="1750">
        <v>305.78699999999998</v>
      </c>
      <c r="M958" s="527">
        <f t="shared" si="102"/>
        <v>9.6799406122562437E-3</v>
      </c>
      <c r="N958" s="722">
        <v>51.18</v>
      </c>
      <c r="O958" s="529">
        <f t="shared" si="103"/>
        <v>0.49541936053527452</v>
      </c>
      <c r="P958" s="674">
        <f t="shared" si="104"/>
        <v>580.79643673537464</v>
      </c>
      <c r="Q958" s="530">
        <f t="shared" si="105"/>
        <v>29.725161632116475</v>
      </c>
    </row>
    <row r="959" spans="1:17">
      <c r="A959" s="1264"/>
      <c r="B959" s="19">
        <v>6</v>
      </c>
      <c r="C959" s="227"/>
      <c r="D959" s="228"/>
      <c r="E959" s="228"/>
      <c r="F959" s="155"/>
      <c r="G959" s="155"/>
      <c r="H959" s="155"/>
      <c r="I959" s="155"/>
      <c r="J959" s="155"/>
      <c r="K959" s="211"/>
      <c r="L959" s="155"/>
      <c r="M959" s="230"/>
      <c r="N959" s="231"/>
      <c r="O959" s="232"/>
      <c r="P959" s="217"/>
      <c r="Q959" s="303"/>
    </row>
    <row r="960" spans="1:17">
      <c r="A960" s="1264"/>
      <c r="B960" s="19">
        <v>7</v>
      </c>
      <c r="C960" s="227"/>
      <c r="D960" s="228"/>
      <c r="E960" s="228"/>
      <c r="F960" s="155"/>
      <c r="G960" s="155"/>
      <c r="H960" s="155"/>
      <c r="I960" s="155"/>
      <c r="J960" s="155"/>
      <c r="K960" s="211"/>
      <c r="L960" s="155"/>
      <c r="M960" s="230"/>
      <c r="N960" s="231"/>
      <c r="O960" s="232"/>
      <c r="P960" s="217"/>
      <c r="Q960" s="303"/>
    </row>
    <row r="961" spans="1:17">
      <c r="A961" s="1264"/>
      <c r="B961" s="19">
        <v>8</v>
      </c>
      <c r="C961" s="227"/>
      <c r="D961" s="228"/>
      <c r="E961" s="228"/>
      <c r="F961" s="203"/>
      <c r="G961" s="155"/>
      <c r="H961" s="155"/>
      <c r="I961" s="155"/>
      <c r="J961" s="155"/>
      <c r="K961" s="211"/>
      <c r="L961" s="155"/>
      <c r="M961" s="188"/>
      <c r="N961" s="231"/>
      <c r="O961" s="232"/>
      <c r="P961" s="217"/>
      <c r="Q961" s="303"/>
    </row>
    <row r="962" spans="1:17">
      <c r="A962" s="1264"/>
      <c r="B962" s="19">
        <v>9</v>
      </c>
      <c r="C962" s="23"/>
      <c r="D962" s="19"/>
      <c r="E962" s="19"/>
      <c r="F962" s="215"/>
      <c r="G962" s="205"/>
      <c r="H962" s="205"/>
      <c r="I962" s="205"/>
      <c r="J962" s="205"/>
      <c r="K962" s="214"/>
      <c r="L962" s="205"/>
      <c r="M962" s="27"/>
      <c r="N962" s="231"/>
      <c r="O962" s="217"/>
      <c r="P962" s="217"/>
      <c r="Q962" s="303"/>
    </row>
    <row r="963" spans="1:17" ht="12" thickBot="1">
      <c r="A963" s="1265"/>
      <c r="B963" s="20">
        <v>10</v>
      </c>
      <c r="C963" s="285"/>
      <c r="D963" s="235"/>
      <c r="E963" s="235"/>
      <c r="F963" s="234"/>
      <c r="G963" s="234"/>
      <c r="H963" s="234"/>
      <c r="I963" s="234"/>
      <c r="J963" s="234"/>
      <c r="K963" s="234"/>
      <c r="L963" s="234"/>
      <c r="M963" s="234"/>
      <c r="N963" s="234"/>
      <c r="O963" s="234"/>
      <c r="P963" s="234"/>
      <c r="Q963" s="619"/>
    </row>
    <row r="964" spans="1:17">
      <c r="Q964" s="84"/>
    </row>
    <row r="967" spans="1:17" ht="12" customHeight="1"/>
    <row r="968" spans="1:17" ht="15">
      <c r="A968" s="1335" t="s">
        <v>180</v>
      </c>
      <c r="B968" s="1335"/>
      <c r="C968" s="1335"/>
      <c r="D968" s="1335"/>
      <c r="E968" s="1335"/>
      <c r="F968" s="1335"/>
      <c r="G968" s="1335"/>
      <c r="H968" s="1335"/>
      <c r="I968" s="1335"/>
      <c r="J968" s="1335"/>
      <c r="K968" s="1335"/>
      <c r="L968" s="1335"/>
      <c r="M968" s="1335"/>
      <c r="N968" s="1335"/>
      <c r="O968" s="1335"/>
      <c r="P968" s="1335"/>
      <c r="Q968" s="1335"/>
    </row>
    <row r="969" spans="1:17" ht="13.5" thickBot="1">
      <c r="A969" s="822"/>
      <c r="B969" s="822"/>
      <c r="C969" s="822"/>
      <c r="D969" s="822"/>
      <c r="E969" s="1261" t="s">
        <v>356</v>
      </c>
      <c r="F969" s="1261"/>
      <c r="G969" s="1261"/>
      <c r="H969" s="1261"/>
      <c r="I969" s="822">
        <v>5.3</v>
      </c>
      <c r="J969" s="822" t="s">
        <v>355</v>
      </c>
      <c r="K969" s="822" t="s">
        <v>357</v>
      </c>
      <c r="L969" s="822">
        <v>292.10000000000002</v>
      </c>
      <c r="M969" s="822"/>
      <c r="N969" s="822"/>
      <c r="O969" s="822"/>
      <c r="P969" s="822"/>
      <c r="Q969" s="822"/>
    </row>
    <row r="970" spans="1:17">
      <c r="A970" s="1336" t="s">
        <v>1</v>
      </c>
      <c r="B970" s="1283" t="s">
        <v>0</v>
      </c>
      <c r="C970" s="1340" t="s">
        <v>2</v>
      </c>
      <c r="D970" s="1340" t="s">
        <v>3</v>
      </c>
      <c r="E970" s="1340" t="s">
        <v>34</v>
      </c>
      <c r="F970" s="1343" t="s">
        <v>13</v>
      </c>
      <c r="G970" s="1343"/>
      <c r="H970" s="1343"/>
      <c r="I970" s="1343"/>
      <c r="J970" s="1340" t="s">
        <v>4</v>
      </c>
      <c r="K970" s="1340" t="s">
        <v>14</v>
      </c>
      <c r="L970" s="1340" t="s">
        <v>5</v>
      </c>
      <c r="M970" s="1340" t="s">
        <v>6</v>
      </c>
      <c r="N970" s="1340" t="s">
        <v>15</v>
      </c>
      <c r="O970" s="1340" t="s">
        <v>16</v>
      </c>
      <c r="P970" s="1268" t="s">
        <v>23</v>
      </c>
      <c r="Q970" s="1270" t="s">
        <v>24</v>
      </c>
    </row>
    <row r="971" spans="1:17" ht="33.75">
      <c r="A971" s="1337"/>
      <c r="B971" s="1284"/>
      <c r="C971" s="1341"/>
      <c r="D971" s="1341"/>
      <c r="E971" s="1341"/>
      <c r="F971" s="533" t="s">
        <v>17</v>
      </c>
      <c r="G971" s="533" t="s">
        <v>18</v>
      </c>
      <c r="H971" s="533" t="s">
        <v>29</v>
      </c>
      <c r="I971" s="533" t="s">
        <v>20</v>
      </c>
      <c r="J971" s="1341"/>
      <c r="K971" s="1341"/>
      <c r="L971" s="1341"/>
      <c r="M971" s="1341"/>
      <c r="N971" s="1341"/>
      <c r="O971" s="1341"/>
      <c r="P971" s="1269"/>
      <c r="Q971" s="1271"/>
    </row>
    <row r="972" spans="1:17" ht="12" thickBot="1">
      <c r="A972" s="1754"/>
      <c r="B972" s="1284"/>
      <c r="C972" s="1755"/>
      <c r="D972" s="8" t="s">
        <v>7</v>
      </c>
      <c r="E972" s="8" t="s">
        <v>8</v>
      </c>
      <c r="F972" s="8" t="s">
        <v>9</v>
      </c>
      <c r="G972" s="8" t="s">
        <v>9</v>
      </c>
      <c r="H972" s="8" t="s">
        <v>9</v>
      </c>
      <c r="I972" s="8" t="s">
        <v>9</v>
      </c>
      <c r="J972" s="8" t="s">
        <v>21</v>
      </c>
      <c r="K972" s="8" t="s">
        <v>9</v>
      </c>
      <c r="L972" s="8" t="s">
        <v>21</v>
      </c>
      <c r="M972" s="8" t="s">
        <v>22</v>
      </c>
      <c r="N972" s="8" t="s">
        <v>408</v>
      </c>
      <c r="O972" s="8" t="s">
        <v>409</v>
      </c>
      <c r="P972" s="1437" t="s">
        <v>25</v>
      </c>
      <c r="Q972" s="1438" t="s">
        <v>410</v>
      </c>
    </row>
    <row r="973" spans="1:17" ht="11.25" customHeight="1">
      <c r="A973" s="1328" t="s">
        <v>313</v>
      </c>
      <c r="B973" s="11">
        <v>1</v>
      </c>
      <c r="C973" s="859" t="s">
        <v>379</v>
      </c>
      <c r="D973" s="860">
        <v>36</v>
      </c>
      <c r="E973" s="860">
        <v>1970</v>
      </c>
      <c r="F973" s="861">
        <v>11.262</v>
      </c>
      <c r="G973" s="861">
        <v>3.254</v>
      </c>
      <c r="H973" s="861">
        <v>5.76</v>
      </c>
      <c r="I973" s="861">
        <v>2.2480000000000002</v>
      </c>
      <c r="J973" s="861">
        <v>1538.01</v>
      </c>
      <c r="K973" s="862">
        <v>1.766</v>
      </c>
      <c r="L973" s="861">
        <v>1389.47</v>
      </c>
      <c r="M973" s="863">
        <f>K973/L973</f>
        <v>1.2709882185293674E-3</v>
      </c>
      <c r="N973" s="864">
        <v>71.394999999999996</v>
      </c>
      <c r="O973" s="1180">
        <f>M973*N973</f>
        <v>9.074220386190418E-2</v>
      </c>
      <c r="P973" s="1180">
        <f>M973*60*1000</f>
        <v>76.259293111762034</v>
      </c>
      <c r="Q973" s="514">
        <f>P973*N973/1000</f>
        <v>5.4445322317142502</v>
      </c>
    </row>
    <row r="974" spans="1:17">
      <c r="A974" s="1329"/>
      <c r="B974" s="12">
        <v>2</v>
      </c>
      <c r="C974" s="688" t="s">
        <v>378</v>
      </c>
      <c r="D974" s="646">
        <v>40</v>
      </c>
      <c r="E974" s="646">
        <v>1975</v>
      </c>
      <c r="F974" s="515">
        <v>14.162000000000001</v>
      </c>
      <c r="G974" s="515">
        <v>2.7719999999999998</v>
      </c>
      <c r="H974" s="515">
        <v>6.4</v>
      </c>
      <c r="I974" s="515">
        <v>4.99</v>
      </c>
      <c r="J974" s="515">
        <v>1929.52</v>
      </c>
      <c r="K974" s="648">
        <v>4.99</v>
      </c>
      <c r="L974" s="515">
        <v>1929.52</v>
      </c>
      <c r="M974" s="516">
        <f t="shared" ref="M974:M978" si="107">K974/L974</f>
        <v>2.586135411915917E-3</v>
      </c>
      <c r="N974" s="689">
        <v>71.394999999999996</v>
      </c>
      <c r="O974" s="517">
        <f t="shared" ref="O974:O978" si="108">M974*N974</f>
        <v>0.18463713773373688</v>
      </c>
      <c r="P974" s="687">
        <f t="shared" ref="P974:P978" si="109">M974*60*1000</f>
        <v>155.16812471495504</v>
      </c>
      <c r="Q974" s="518">
        <f t="shared" ref="Q974:Q978" si="110">P974*N974/1000</f>
        <v>11.078228264024213</v>
      </c>
    </row>
    <row r="975" spans="1:17">
      <c r="A975" s="1329"/>
      <c r="B975" s="12">
        <v>3</v>
      </c>
      <c r="C975" s="688" t="s">
        <v>476</v>
      </c>
      <c r="D975" s="646">
        <v>28</v>
      </c>
      <c r="E975" s="646">
        <v>1981</v>
      </c>
      <c r="F975" s="515">
        <v>11.782999999999999</v>
      </c>
      <c r="G975" s="515">
        <v>1.706</v>
      </c>
      <c r="H975" s="515">
        <v>4.4800000000000004</v>
      </c>
      <c r="I975" s="515">
        <v>5.5970000000000004</v>
      </c>
      <c r="J975" s="515">
        <v>1420.11</v>
      </c>
      <c r="K975" s="648">
        <v>5.5970000000000004</v>
      </c>
      <c r="L975" s="515">
        <v>1420.11</v>
      </c>
      <c r="M975" s="516">
        <f t="shared" si="107"/>
        <v>3.9412439881417642E-3</v>
      </c>
      <c r="N975" s="689">
        <v>71.394999999999996</v>
      </c>
      <c r="O975" s="517">
        <f t="shared" si="108"/>
        <v>0.28138511453338122</v>
      </c>
      <c r="P975" s="687">
        <f t="shared" si="109"/>
        <v>236.47463928850584</v>
      </c>
      <c r="Q975" s="518">
        <f t="shared" si="110"/>
        <v>16.883106872002873</v>
      </c>
    </row>
    <row r="976" spans="1:17">
      <c r="A976" s="1329"/>
      <c r="B976" s="12">
        <v>4</v>
      </c>
      <c r="C976" s="688" t="s">
        <v>725</v>
      </c>
      <c r="D976" s="646">
        <v>45</v>
      </c>
      <c r="E976" s="646">
        <v>1977</v>
      </c>
      <c r="F976" s="515">
        <v>19.765000000000001</v>
      </c>
      <c r="G976" s="515">
        <v>4.2210000000000001</v>
      </c>
      <c r="H976" s="515">
        <v>7.2</v>
      </c>
      <c r="I976" s="515">
        <v>8.3439999999999994</v>
      </c>
      <c r="J976" s="515">
        <v>2035.18</v>
      </c>
      <c r="K976" s="648">
        <v>8.3439999999999994</v>
      </c>
      <c r="L976" s="515">
        <v>2035.18</v>
      </c>
      <c r="M976" s="516">
        <f t="shared" si="107"/>
        <v>4.0998830570268966E-3</v>
      </c>
      <c r="N976" s="689">
        <v>71.394999999999996</v>
      </c>
      <c r="O976" s="517">
        <f t="shared" si="108"/>
        <v>0.29271115085643529</v>
      </c>
      <c r="P976" s="687">
        <f t="shared" si="109"/>
        <v>245.99298342161379</v>
      </c>
      <c r="Q976" s="518">
        <f t="shared" si="110"/>
        <v>17.562669051386113</v>
      </c>
    </row>
    <row r="977" spans="1:17">
      <c r="A977" s="1329"/>
      <c r="B977" s="12">
        <v>5</v>
      </c>
      <c r="C977" s="688" t="s">
        <v>726</v>
      </c>
      <c r="D977" s="646">
        <v>20</v>
      </c>
      <c r="E977" s="646">
        <v>1979</v>
      </c>
      <c r="F977" s="515">
        <v>8.7420000000000009</v>
      </c>
      <c r="G977" s="515">
        <v>1.048</v>
      </c>
      <c r="H977" s="515">
        <v>3.1680000000000001</v>
      </c>
      <c r="I977" s="515">
        <v>4.5259999999999998</v>
      </c>
      <c r="J977" s="515">
        <v>960.93</v>
      </c>
      <c r="K977" s="648">
        <v>4.5259999999999998</v>
      </c>
      <c r="L977" s="515">
        <v>960.93</v>
      </c>
      <c r="M977" s="516">
        <f t="shared" si="107"/>
        <v>4.7100205009730153E-3</v>
      </c>
      <c r="N977" s="689">
        <v>71.394999999999996</v>
      </c>
      <c r="O977" s="517">
        <f t="shared" si="108"/>
        <v>0.3362719136669684</v>
      </c>
      <c r="P977" s="687">
        <f t="shared" si="109"/>
        <v>282.60123005838091</v>
      </c>
      <c r="Q977" s="518">
        <f t="shared" si="110"/>
        <v>20.176314820018103</v>
      </c>
    </row>
    <row r="978" spans="1:17">
      <c r="A978" s="1329"/>
      <c r="B978" s="12">
        <v>6</v>
      </c>
      <c r="C978" s="688" t="s">
        <v>176</v>
      </c>
      <c r="D978" s="646">
        <v>24</v>
      </c>
      <c r="E978" s="646">
        <v>2011</v>
      </c>
      <c r="F978" s="515">
        <v>12.813000000000001</v>
      </c>
      <c r="G978" s="515">
        <v>2.9664999999999999</v>
      </c>
      <c r="H978" s="515">
        <v>1.92</v>
      </c>
      <c r="I978" s="515">
        <v>7.9269999999999996</v>
      </c>
      <c r="J978" s="515">
        <v>1123.75</v>
      </c>
      <c r="K978" s="648">
        <v>7.9269999999999996</v>
      </c>
      <c r="L978" s="515">
        <v>1123.75</v>
      </c>
      <c r="M978" s="516">
        <f t="shared" si="107"/>
        <v>7.054060066740823E-3</v>
      </c>
      <c r="N978" s="689">
        <v>71.394999999999996</v>
      </c>
      <c r="O978" s="517">
        <f t="shared" si="108"/>
        <v>0.50362461846496098</v>
      </c>
      <c r="P978" s="687">
        <f t="shared" si="109"/>
        <v>423.24360400444937</v>
      </c>
      <c r="Q978" s="518">
        <f t="shared" si="110"/>
        <v>30.217477107897658</v>
      </c>
    </row>
    <row r="979" spans="1:17">
      <c r="A979" s="1329"/>
      <c r="B979" s="12">
        <v>7</v>
      </c>
      <c r="C979" s="9"/>
      <c r="D979" s="12"/>
      <c r="E979" s="12"/>
      <c r="F979" s="77"/>
      <c r="G979" s="85"/>
      <c r="H979" s="77"/>
      <c r="I979" s="77"/>
      <c r="J979" s="64"/>
      <c r="K979" s="629"/>
      <c r="L979" s="64"/>
      <c r="M979" s="55"/>
      <c r="N979" s="54"/>
      <c r="O979" s="54"/>
      <c r="P979" s="54"/>
      <c r="Q979" s="56"/>
    </row>
    <row r="980" spans="1:17">
      <c r="A980" s="1329"/>
      <c r="B980" s="12">
        <v>8</v>
      </c>
      <c r="C980" s="9"/>
      <c r="D980" s="12"/>
      <c r="E980" s="12"/>
      <c r="F980" s="77"/>
      <c r="G980" s="77"/>
      <c r="H980" s="77"/>
      <c r="I980" s="77"/>
      <c r="J980" s="64"/>
      <c r="K980" s="629"/>
      <c r="L980" s="64"/>
      <c r="M980" s="55"/>
      <c r="N980" s="54"/>
      <c r="O980" s="54"/>
      <c r="P980" s="54"/>
      <c r="Q980" s="56"/>
    </row>
    <row r="981" spans="1:17">
      <c r="A981" s="1329"/>
      <c r="B981" s="12">
        <v>9</v>
      </c>
      <c r="C981" s="9"/>
      <c r="D981" s="12"/>
      <c r="E981" s="12"/>
      <c r="F981" s="77"/>
      <c r="G981" s="77"/>
      <c r="H981" s="77"/>
      <c r="I981" s="77"/>
      <c r="J981" s="64"/>
      <c r="K981" s="629"/>
      <c r="L981" s="64"/>
      <c r="M981" s="55"/>
      <c r="N981" s="54"/>
      <c r="O981" s="54"/>
      <c r="P981" s="54"/>
      <c r="Q981" s="56"/>
    </row>
    <row r="982" spans="1:17" ht="12" thickBot="1">
      <c r="A982" s="1330"/>
      <c r="B982" s="48">
        <v>10</v>
      </c>
      <c r="C982" s="33"/>
      <c r="D982" s="32"/>
      <c r="E982" s="32"/>
      <c r="F982" s="69"/>
      <c r="G982" s="225"/>
      <c r="H982" s="69"/>
      <c r="I982" s="69"/>
      <c r="J982" s="83"/>
      <c r="K982" s="630"/>
      <c r="L982" s="83"/>
      <c r="M982" s="58"/>
      <c r="N982" s="57"/>
      <c r="O982" s="57"/>
      <c r="P982" s="57"/>
      <c r="Q982" s="59"/>
    </row>
    <row r="983" spans="1:17" ht="11.25" customHeight="1">
      <c r="A983" s="1331" t="s">
        <v>306</v>
      </c>
      <c r="B983" s="181">
        <v>1</v>
      </c>
      <c r="C983" s="692" t="s">
        <v>727</v>
      </c>
      <c r="D983" s="855">
        <v>40</v>
      </c>
      <c r="E983" s="855">
        <v>1991</v>
      </c>
      <c r="F983" s="875">
        <v>24.484000000000002</v>
      </c>
      <c r="G983" s="875">
        <v>3.6720000000000002</v>
      </c>
      <c r="H983" s="875">
        <v>6.4</v>
      </c>
      <c r="I983" s="876">
        <v>14.412000000000001</v>
      </c>
      <c r="J983" s="875">
        <v>2268.5300000000002</v>
      </c>
      <c r="K983" s="877">
        <v>14.412000000000001</v>
      </c>
      <c r="L983" s="875">
        <v>2268.5300000000002</v>
      </c>
      <c r="M983" s="878">
        <f>K983/L983</f>
        <v>6.3530127439354999E-3</v>
      </c>
      <c r="N983" s="879">
        <v>71.394999999999996</v>
      </c>
      <c r="O983" s="679">
        <f t="shared" ref="O983:O991" si="111">M983*N983</f>
        <v>0.453573344853275</v>
      </c>
      <c r="P983" s="679">
        <f t="shared" ref="P983:P991" si="112">M983*60*1000</f>
        <v>381.18076463612999</v>
      </c>
      <c r="Q983" s="725">
        <f t="shared" ref="Q983:Q991" si="113">P983*N983/1000</f>
        <v>27.214400691196502</v>
      </c>
    </row>
    <row r="984" spans="1:17">
      <c r="A984" s="1332"/>
      <c r="B984" s="178">
        <v>2</v>
      </c>
      <c r="C984" s="692" t="s">
        <v>381</v>
      </c>
      <c r="D984" s="855">
        <v>20</v>
      </c>
      <c r="E984" s="855">
        <v>1979</v>
      </c>
      <c r="F984" s="876">
        <v>10.58</v>
      </c>
      <c r="G984" s="876">
        <v>1.02</v>
      </c>
      <c r="H984" s="876">
        <v>3.1680000000000001</v>
      </c>
      <c r="I984" s="876">
        <v>6.3920000000000003</v>
      </c>
      <c r="J984" s="876">
        <v>964.06</v>
      </c>
      <c r="K984" s="880">
        <v>6.3920000000000003</v>
      </c>
      <c r="L984" s="876">
        <v>964.06</v>
      </c>
      <c r="M984" s="878">
        <f>K984/L984</f>
        <v>6.6302927203701024E-3</v>
      </c>
      <c r="N984" s="693">
        <v>71.394999999999996</v>
      </c>
      <c r="O984" s="679">
        <f t="shared" si="111"/>
        <v>0.47336974877082344</v>
      </c>
      <c r="P984" s="679">
        <f t="shared" si="112"/>
        <v>397.8175632222061</v>
      </c>
      <c r="Q984" s="725">
        <f t="shared" si="113"/>
        <v>28.402184926249404</v>
      </c>
    </row>
    <row r="985" spans="1:17">
      <c r="A985" s="1332"/>
      <c r="B985" s="224">
        <v>3</v>
      </c>
      <c r="C985" s="692" t="s">
        <v>380</v>
      </c>
      <c r="D985" s="855">
        <v>45</v>
      </c>
      <c r="E985" s="855">
        <v>1988</v>
      </c>
      <c r="F985" s="876">
        <v>23.838000000000001</v>
      </c>
      <c r="G985" s="876">
        <v>2.9329999999999998</v>
      </c>
      <c r="H985" s="876">
        <v>6.88</v>
      </c>
      <c r="I985" s="876">
        <v>14.025</v>
      </c>
      <c r="J985" s="876">
        <v>2187.56</v>
      </c>
      <c r="K985" s="880">
        <v>13.888999999999999</v>
      </c>
      <c r="L985" s="876">
        <v>2070.1799999999998</v>
      </c>
      <c r="M985" s="680">
        <f t="shared" ref="M985:M991" si="114">K985/L985</f>
        <v>6.7090784376237821E-3</v>
      </c>
      <c r="N985" s="693">
        <v>71.394999999999996</v>
      </c>
      <c r="O985" s="679">
        <f t="shared" si="111"/>
        <v>0.4789946550541499</v>
      </c>
      <c r="P985" s="679">
        <f t="shared" si="112"/>
        <v>402.54470625742692</v>
      </c>
      <c r="Q985" s="695">
        <f t="shared" si="113"/>
        <v>28.739679303248995</v>
      </c>
    </row>
    <row r="986" spans="1:17">
      <c r="A986" s="1332"/>
      <c r="B986" s="178">
        <v>4</v>
      </c>
      <c r="C986" s="692" t="s">
        <v>395</v>
      </c>
      <c r="D986" s="855">
        <v>32</v>
      </c>
      <c r="E986" s="855">
        <v>1986</v>
      </c>
      <c r="F986" s="876">
        <v>20.297999999999998</v>
      </c>
      <c r="G986" s="876">
        <v>3.2120000000000002</v>
      </c>
      <c r="H986" s="876">
        <v>4.8</v>
      </c>
      <c r="I986" s="876">
        <v>12.286</v>
      </c>
      <c r="J986" s="876">
        <v>1810.74</v>
      </c>
      <c r="K986" s="880">
        <v>12.191000000000001</v>
      </c>
      <c r="L986" s="876">
        <v>1732.55</v>
      </c>
      <c r="M986" s="680">
        <f t="shared" si="114"/>
        <v>7.0364491645262773E-3</v>
      </c>
      <c r="N986" s="693">
        <v>71.394999999999996</v>
      </c>
      <c r="O986" s="694">
        <f t="shared" si="111"/>
        <v>0.50236728810135356</v>
      </c>
      <c r="P986" s="679">
        <f t="shared" si="112"/>
        <v>422.18694987157664</v>
      </c>
      <c r="Q986" s="695">
        <f t="shared" si="113"/>
        <v>30.142037286081212</v>
      </c>
    </row>
    <row r="987" spans="1:17">
      <c r="A987" s="1332"/>
      <c r="B987" s="178">
        <v>5</v>
      </c>
      <c r="C987" s="692" t="s">
        <v>728</v>
      </c>
      <c r="D987" s="855">
        <v>12</v>
      </c>
      <c r="E987" s="855">
        <v>1964</v>
      </c>
      <c r="F987" s="876">
        <v>6.3019999999999996</v>
      </c>
      <c r="G987" s="876">
        <v>0.67800000000000005</v>
      </c>
      <c r="H987" s="876">
        <v>1.92</v>
      </c>
      <c r="I987" s="876">
        <v>3.7046999999999999</v>
      </c>
      <c r="J987" s="876">
        <v>539.13</v>
      </c>
      <c r="K987" s="880">
        <v>3.4020000000000001</v>
      </c>
      <c r="L987" s="876">
        <v>495.17</v>
      </c>
      <c r="M987" s="680">
        <f t="shared" si="114"/>
        <v>6.8703677524890438E-3</v>
      </c>
      <c r="N987" s="693">
        <v>71.394999999999996</v>
      </c>
      <c r="O987" s="694">
        <f t="shared" si="111"/>
        <v>0.49050990568895525</v>
      </c>
      <c r="P987" s="679">
        <f t="shared" si="112"/>
        <v>412.2220651493426</v>
      </c>
      <c r="Q987" s="695">
        <f t="shared" si="113"/>
        <v>29.430594341337315</v>
      </c>
    </row>
    <row r="988" spans="1:17">
      <c r="A988" s="1332"/>
      <c r="B988" s="178">
        <v>6</v>
      </c>
      <c r="C988" s="692" t="s">
        <v>478</v>
      </c>
      <c r="D988" s="855">
        <v>19</v>
      </c>
      <c r="E988" s="855">
        <v>1984</v>
      </c>
      <c r="F988" s="876">
        <v>9.532</v>
      </c>
      <c r="G988" s="876">
        <v>1.1619999999999999</v>
      </c>
      <c r="H988" s="876">
        <v>3.2</v>
      </c>
      <c r="I988" s="876">
        <v>5.17</v>
      </c>
      <c r="J988" s="876">
        <v>728.56</v>
      </c>
      <c r="K988" s="880">
        <v>4.3860000000000001</v>
      </c>
      <c r="L988" s="876">
        <v>618</v>
      </c>
      <c r="M988" s="680">
        <f t="shared" si="114"/>
        <v>7.0970873786407769E-3</v>
      </c>
      <c r="N988" s="693">
        <v>71.394999999999996</v>
      </c>
      <c r="O988" s="694">
        <f t="shared" si="111"/>
        <v>0.50669655339805819</v>
      </c>
      <c r="P988" s="679">
        <f t="shared" si="112"/>
        <v>425.82524271844665</v>
      </c>
      <c r="Q988" s="695">
        <f t="shared" si="113"/>
        <v>30.401793203883496</v>
      </c>
    </row>
    <row r="989" spans="1:17">
      <c r="A989" s="1332"/>
      <c r="B989" s="178">
        <v>7</v>
      </c>
      <c r="C989" s="692" t="s">
        <v>729</v>
      </c>
      <c r="D989" s="855">
        <v>40</v>
      </c>
      <c r="E989" s="855">
        <v>1989</v>
      </c>
      <c r="F989" s="876">
        <v>26.99</v>
      </c>
      <c r="G989" s="876">
        <v>4.3470000000000004</v>
      </c>
      <c r="H989" s="876">
        <v>6.24</v>
      </c>
      <c r="I989" s="876">
        <v>16.402999999999999</v>
      </c>
      <c r="J989" s="876">
        <v>2277.1999999999998</v>
      </c>
      <c r="K989" s="880">
        <v>16.402999999999999</v>
      </c>
      <c r="L989" s="876">
        <v>2277.1999999999998</v>
      </c>
      <c r="M989" s="680">
        <f t="shared" si="114"/>
        <v>7.2031442121904092E-3</v>
      </c>
      <c r="N989" s="693">
        <v>71.394999999999996</v>
      </c>
      <c r="O989" s="694">
        <f t="shared" si="111"/>
        <v>0.5142684810293342</v>
      </c>
      <c r="P989" s="679">
        <f t="shared" si="112"/>
        <v>432.18865273142455</v>
      </c>
      <c r="Q989" s="695">
        <f t="shared" si="113"/>
        <v>30.856108861760056</v>
      </c>
    </row>
    <row r="990" spans="1:17">
      <c r="A990" s="1332"/>
      <c r="B990" s="178">
        <v>8</v>
      </c>
      <c r="C990" s="692" t="s">
        <v>477</v>
      </c>
      <c r="D990" s="855">
        <v>11</v>
      </c>
      <c r="E990" s="855">
        <v>1968</v>
      </c>
      <c r="F990" s="876">
        <v>6.4420000000000002</v>
      </c>
      <c r="G990" s="876">
        <v>0.45300000000000001</v>
      </c>
      <c r="H990" s="876">
        <v>1.728</v>
      </c>
      <c r="I990" s="876">
        <v>4.2610000000000001</v>
      </c>
      <c r="J990" s="876">
        <v>563.82000000000005</v>
      </c>
      <c r="K990" s="880">
        <v>3.2050000000000001</v>
      </c>
      <c r="L990" s="876">
        <v>424.14</v>
      </c>
      <c r="M990" s="680">
        <f t="shared" si="114"/>
        <v>7.5564672042250204E-3</v>
      </c>
      <c r="N990" s="693">
        <v>71.394999999999996</v>
      </c>
      <c r="O990" s="694">
        <f t="shared" si="111"/>
        <v>0.53949397604564531</v>
      </c>
      <c r="P990" s="679">
        <f t="shared" si="112"/>
        <v>453.38803225350119</v>
      </c>
      <c r="Q990" s="695">
        <f t="shared" si="113"/>
        <v>32.369638562738714</v>
      </c>
    </row>
    <row r="991" spans="1:17">
      <c r="A991" s="1332"/>
      <c r="B991" s="178">
        <v>9</v>
      </c>
      <c r="C991" s="692" t="s">
        <v>352</v>
      </c>
      <c r="D991" s="855">
        <v>19</v>
      </c>
      <c r="E991" s="855">
        <v>1989</v>
      </c>
      <c r="F991" s="876">
        <v>11.798</v>
      </c>
      <c r="G991" s="876">
        <v>1.23</v>
      </c>
      <c r="H991" s="876">
        <v>2.88</v>
      </c>
      <c r="I991" s="876">
        <v>7.6879999999999997</v>
      </c>
      <c r="J991" s="876">
        <v>1068.04</v>
      </c>
      <c r="K991" s="880">
        <v>6.9710000000000001</v>
      </c>
      <c r="L991" s="876">
        <v>908.39</v>
      </c>
      <c r="M991" s="680">
        <f t="shared" si="114"/>
        <v>7.6740166668501416E-3</v>
      </c>
      <c r="N991" s="693">
        <v>71.394999999999996</v>
      </c>
      <c r="O991" s="694">
        <f t="shared" si="111"/>
        <v>0.54788641992976583</v>
      </c>
      <c r="P991" s="679">
        <f t="shared" si="112"/>
        <v>460.4410000110085</v>
      </c>
      <c r="Q991" s="695">
        <f t="shared" si="113"/>
        <v>32.87318519578595</v>
      </c>
    </row>
    <row r="992" spans="1:17" ht="12" thickBot="1">
      <c r="A992" s="1333"/>
      <c r="B992" s="182">
        <v>10</v>
      </c>
      <c r="C992" s="197"/>
      <c r="D992" s="182"/>
      <c r="E992" s="182"/>
      <c r="F992" s="198"/>
      <c r="G992" s="198"/>
      <c r="H992" s="198"/>
      <c r="I992" s="198"/>
      <c r="J992" s="198"/>
      <c r="K992" s="881"/>
      <c r="L992" s="198"/>
      <c r="M992" s="212"/>
      <c r="N992" s="198"/>
      <c r="O992" s="183"/>
      <c r="P992" s="183"/>
      <c r="Q992" s="184"/>
    </row>
    <row r="993" spans="1:17" ht="11.25" customHeight="1">
      <c r="A993" s="1415" t="s">
        <v>305</v>
      </c>
      <c r="B993" s="196">
        <v>1</v>
      </c>
      <c r="C993" s="707" t="s">
        <v>730</v>
      </c>
      <c r="D993" s="754">
        <v>18</v>
      </c>
      <c r="E993" s="754">
        <v>1967</v>
      </c>
      <c r="F993" s="520">
        <v>8.8989999999999991</v>
      </c>
      <c r="G993" s="520">
        <v>0.58499999999999996</v>
      </c>
      <c r="H993" s="520">
        <v>0.224</v>
      </c>
      <c r="I993" s="520">
        <v>8.09</v>
      </c>
      <c r="J993" s="520">
        <v>658.26</v>
      </c>
      <c r="K993" s="663">
        <v>5.6180000000000003</v>
      </c>
      <c r="L993" s="664">
        <v>411.57</v>
      </c>
      <c r="M993" s="665">
        <f>K993/L993</f>
        <v>1.3650168865563575E-2</v>
      </c>
      <c r="N993" s="710">
        <v>71.394999999999996</v>
      </c>
      <c r="O993" s="666">
        <f>M993*N993</f>
        <v>0.97455380615691134</v>
      </c>
      <c r="P993" s="666">
        <f>M993*60*1000</f>
        <v>819.01013193381448</v>
      </c>
      <c r="Q993" s="667">
        <f>P993*N993/1000</f>
        <v>58.473228369414684</v>
      </c>
    </row>
    <row r="994" spans="1:17">
      <c r="A994" s="1416"/>
      <c r="B994" s="191">
        <v>2</v>
      </c>
      <c r="C994" s="709" t="s">
        <v>479</v>
      </c>
      <c r="D994" s="757">
        <v>46</v>
      </c>
      <c r="E994" s="757">
        <v>1975</v>
      </c>
      <c r="F994" s="524">
        <v>27.823</v>
      </c>
      <c r="G994" s="524">
        <v>4.1070000000000002</v>
      </c>
      <c r="H994" s="524">
        <v>0.72</v>
      </c>
      <c r="I994" s="524">
        <v>22.995999999999999</v>
      </c>
      <c r="J994" s="524">
        <v>1810.77</v>
      </c>
      <c r="K994" s="668">
        <v>20.635999999999999</v>
      </c>
      <c r="L994" s="524">
        <v>1565.53</v>
      </c>
      <c r="M994" s="523">
        <f t="shared" ref="M994:M1001" si="115">K994/L994</f>
        <v>1.3181478476937522E-2</v>
      </c>
      <c r="N994" s="721">
        <v>71.394999999999996</v>
      </c>
      <c r="O994" s="525">
        <f t="shared" ref="O994:O1001" si="116">M994*N994</f>
        <v>0.94109165586095433</v>
      </c>
      <c r="P994" s="666">
        <f t="shared" ref="P994:P1001" si="117">M994*60*1000</f>
        <v>790.88870861625139</v>
      </c>
      <c r="Q994" s="526">
        <f t="shared" ref="Q994:Q1001" si="118">P994*N994/1000</f>
        <v>56.465499351657265</v>
      </c>
    </row>
    <row r="995" spans="1:17">
      <c r="A995" s="1416"/>
      <c r="B995" s="191">
        <v>3</v>
      </c>
      <c r="C995" s="709" t="s">
        <v>480</v>
      </c>
      <c r="D995" s="757">
        <v>20</v>
      </c>
      <c r="E995" s="757">
        <v>1982</v>
      </c>
      <c r="F995" s="524">
        <v>16.588999999999999</v>
      </c>
      <c r="G995" s="524">
        <v>1.1519999999999999</v>
      </c>
      <c r="H995" s="524">
        <v>2.88</v>
      </c>
      <c r="I995" s="524">
        <v>12.557</v>
      </c>
      <c r="J995" s="524">
        <v>1048.75</v>
      </c>
      <c r="K995" s="668">
        <v>12.321999999999999</v>
      </c>
      <c r="L995" s="524">
        <v>939.76</v>
      </c>
      <c r="M995" s="523">
        <f t="shared" si="115"/>
        <v>1.3111858346811951E-2</v>
      </c>
      <c r="N995" s="721">
        <v>71.394999999999996</v>
      </c>
      <c r="O995" s="525">
        <f t="shared" si="116"/>
        <v>0.93612112667063918</v>
      </c>
      <c r="P995" s="666">
        <f t="shared" si="117"/>
        <v>786.71150080871712</v>
      </c>
      <c r="Q995" s="526">
        <f t="shared" si="118"/>
        <v>56.167267600238354</v>
      </c>
    </row>
    <row r="996" spans="1:17">
      <c r="A996" s="1416"/>
      <c r="B996" s="191">
        <v>4</v>
      </c>
      <c r="C996" s="709" t="s">
        <v>332</v>
      </c>
      <c r="D996" s="757">
        <v>40</v>
      </c>
      <c r="E996" s="757">
        <v>1980</v>
      </c>
      <c r="F996" s="524">
        <v>33.393999999999998</v>
      </c>
      <c r="G996" s="524">
        <v>3.492</v>
      </c>
      <c r="H996" s="524">
        <v>6.24</v>
      </c>
      <c r="I996" s="524">
        <v>23.661999999999999</v>
      </c>
      <c r="J996" s="524">
        <v>1888.23</v>
      </c>
      <c r="K996" s="668">
        <v>23.538</v>
      </c>
      <c r="L996" s="524">
        <v>1833.49</v>
      </c>
      <c r="M996" s="523">
        <f t="shared" si="115"/>
        <v>1.2837812041516452E-2</v>
      </c>
      <c r="N996" s="721">
        <v>71.394999999999996</v>
      </c>
      <c r="O996" s="525">
        <f t="shared" si="116"/>
        <v>0.91655559070406711</v>
      </c>
      <c r="P996" s="666">
        <f t="shared" si="117"/>
        <v>770.2687224909871</v>
      </c>
      <c r="Q996" s="526">
        <f t="shared" si="118"/>
        <v>54.993335442244025</v>
      </c>
    </row>
    <row r="997" spans="1:17">
      <c r="A997" s="1416"/>
      <c r="B997" s="191">
        <v>5</v>
      </c>
      <c r="C997" s="709" t="s">
        <v>382</v>
      </c>
      <c r="D997" s="757">
        <v>12</v>
      </c>
      <c r="E997" s="757">
        <v>1960</v>
      </c>
      <c r="F997" s="524">
        <v>9.7539999999999996</v>
      </c>
      <c r="G997" s="524">
        <v>0.7</v>
      </c>
      <c r="H997" s="524">
        <v>1.92</v>
      </c>
      <c r="I997" s="524">
        <v>7.1340000000000003</v>
      </c>
      <c r="J997" s="524">
        <v>557.91</v>
      </c>
      <c r="K997" s="668">
        <v>5.4009999999999998</v>
      </c>
      <c r="L997" s="524">
        <v>422.39</v>
      </c>
      <c r="M997" s="523">
        <f t="shared" si="115"/>
        <v>1.2786761050214257E-2</v>
      </c>
      <c r="N997" s="721">
        <v>71.394999999999996</v>
      </c>
      <c r="O997" s="525">
        <f t="shared" si="116"/>
        <v>0.91291080518004686</v>
      </c>
      <c r="P997" s="666">
        <f t="shared" si="117"/>
        <v>767.20566301285544</v>
      </c>
      <c r="Q997" s="526">
        <f t="shared" si="118"/>
        <v>54.77464831080281</v>
      </c>
    </row>
    <row r="998" spans="1:17">
      <c r="A998" s="1416"/>
      <c r="B998" s="191">
        <v>6</v>
      </c>
      <c r="C998" s="709" t="s">
        <v>384</v>
      </c>
      <c r="D998" s="757">
        <v>12</v>
      </c>
      <c r="E998" s="757">
        <v>1965</v>
      </c>
      <c r="F998" s="524">
        <v>7.8810000000000002</v>
      </c>
      <c r="G998" s="524">
        <v>1.044</v>
      </c>
      <c r="H998" s="524">
        <v>0.192</v>
      </c>
      <c r="I998" s="524">
        <v>6.6449999999999996</v>
      </c>
      <c r="J998" s="524">
        <v>537.54999999999995</v>
      </c>
      <c r="K998" s="668">
        <v>6.1210000000000004</v>
      </c>
      <c r="L998" s="524">
        <v>495.2</v>
      </c>
      <c r="M998" s="523">
        <f t="shared" si="115"/>
        <v>1.2360662358642974E-2</v>
      </c>
      <c r="N998" s="721">
        <v>71.394999999999996</v>
      </c>
      <c r="O998" s="525">
        <f t="shared" si="116"/>
        <v>0.8824894890953151</v>
      </c>
      <c r="P998" s="666">
        <f t="shared" si="117"/>
        <v>741.63974151857849</v>
      </c>
      <c r="Q998" s="526">
        <f t="shared" si="118"/>
        <v>52.949369345718907</v>
      </c>
    </row>
    <row r="999" spans="1:17">
      <c r="A999" s="1416"/>
      <c r="B999" s="191">
        <v>7</v>
      </c>
      <c r="C999" s="709" t="s">
        <v>731</v>
      </c>
      <c r="D999" s="757">
        <v>6</v>
      </c>
      <c r="E999" s="757">
        <v>1929</v>
      </c>
      <c r="F999" s="524">
        <v>2.944</v>
      </c>
      <c r="G999" s="524">
        <v>5.7000000000000002E-2</v>
      </c>
      <c r="H999" s="524">
        <v>6.4000000000000001E-2</v>
      </c>
      <c r="I999" s="524">
        <v>2.823</v>
      </c>
      <c r="J999" s="524">
        <v>233.78</v>
      </c>
      <c r="K999" s="668">
        <v>1.04</v>
      </c>
      <c r="L999" s="524">
        <v>86.11</v>
      </c>
      <c r="M999" s="523">
        <f t="shared" si="115"/>
        <v>1.2077575194518639E-2</v>
      </c>
      <c r="N999" s="721">
        <v>71.394999999999996</v>
      </c>
      <c r="O999" s="525">
        <f t="shared" si="116"/>
        <v>0.86227848101265825</v>
      </c>
      <c r="P999" s="666">
        <f t="shared" si="117"/>
        <v>724.65451167111837</v>
      </c>
      <c r="Q999" s="526">
        <f t="shared" si="118"/>
        <v>51.736708860759492</v>
      </c>
    </row>
    <row r="1000" spans="1:17">
      <c r="A1000" s="1416"/>
      <c r="B1000" s="191">
        <v>8</v>
      </c>
      <c r="C1000" s="709" t="s">
        <v>732</v>
      </c>
      <c r="D1000" s="757">
        <v>9</v>
      </c>
      <c r="E1000" s="757">
        <v>1967</v>
      </c>
      <c r="F1000" s="524">
        <v>5.8120000000000003</v>
      </c>
      <c r="G1000" s="524">
        <v>0.79600000000000004</v>
      </c>
      <c r="H1000" s="524">
        <v>0.14399999999999999</v>
      </c>
      <c r="I1000" s="524">
        <v>4.8719999999999999</v>
      </c>
      <c r="J1000" s="524">
        <v>416.33</v>
      </c>
      <c r="K1000" s="668">
        <v>4.8719999999999999</v>
      </c>
      <c r="L1000" s="524">
        <v>416.33</v>
      </c>
      <c r="M1000" s="523">
        <f t="shared" si="115"/>
        <v>1.1702255422381284E-2</v>
      </c>
      <c r="N1000" s="721">
        <v>71.394999999999996</v>
      </c>
      <c r="O1000" s="525">
        <f t="shared" si="116"/>
        <v>0.83548252588091176</v>
      </c>
      <c r="P1000" s="666">
        <f t="shared" si="117"/>
        <v>702.13532534287708</v>
      </c>
      <c r="Q1000" s="526">
        <f t="shared" si="118"/>
        <v>50.128951552854708</v>
      </c>
    </row>
    <row r="1001" spans="1:17" ht="12" thickBot="1">
      <c r="A1001" s="1416"/>
      <c r="B1001" s="213">
        <v>9</v>
      </c>
      <c r="C1001" s="780" t="s">
        <v>733</v>
      </c>
      <c r="D1001" s="781">
        <v>5</v>
      </c>
      <c r="E1001" s="781">
        <v>1984</v>
      </c>
      <c r="F1001" s="1757">
        <v>2.4390000000000001</v>
      </c>
      <c r="G1001" s="1757">
        <v>0.34100000000000003</v>
      </c>
      <c r="H1001" s="1757">
        <v>0.08</v>
      </c>
      <c r="I1001" s="1757">
        <v>2.0179999999999998</v>
      </c>
      <c r="J1001" s="1757">
        <v>180.46</v>
      </c>
      <c r="K1001" s="1758">
        <v>2.0179999999999998</v>
      </c>
      <c r="L1001" s="1757">
        <v>180.46</v>
      </c>
      <c r="M1001" s="779">
        <f t="shared" si="115"/>
        <v>1.1182533525434997E-2</v>
      </c>
      <c r="N1001" s="782">
        <v>71.394999999999996</v>
      </c>
      <c r="O1001" s="714">
        <f t="shared" si="116"/>
        <v>0.79837698104843158</v>
      </c>
      <c r="P1001" s="1759">
        <f t="shared" si="117"/>
        <v>670.9520115260998</v>
      </c>
      <c r="Q1001" s="715">
        <f t="shared" si="118"/>
        <v>47.902618862905889</v>
      </c>
    </row>
    <row r="1002" spans="1:17" ht="11.25" customHeight="1">
      <c r="A1002" s="1760" t="s">
        <v>308</v>
      </c>
      <c r="B1002" s="17">
        <v>1</v>
      </c>
      <c r="C1002" s="669" t="s">
        <v>178</v>
      </c>
      <c r="D1002" s="670">
        <v>6</v>
      </c>
      <c r="E1002" s="670">
        <v>1957</v>
      </c>
      <c r="F1002" s="610">
        <v>6.242</v>
      </c>
      <c r="G1002" s="610">
        <v>0.56699999999999995</v>
      </c>
      <c r="H1002" s="610">
        <v>0.08</v>
      </c>
      <c r="I1002" s="610">
        <v>5.5949999999999998</v>
      </c>
      <c r="J1002" s="610">
        <v>319.77999999999997</v>
      </c>
      <c r="K1002" s="671">
        <v>5.5949999999999998</v>
      </c>
      <c r="L1002" s="610">
        <v>319.77999999999997</v>
      </c>
      <c r="M1002" s="609">
        <f>K1002/L1002</f>
        <v>1.7496403777597098E-2</v>
      </c>
      <c r="N1002" s="716">
        <v>71.394999999999996</v>
      </c>
      <c r="O1002" s="611">
        <f>M1002*N1002</f>
        <v>1.2491557477015447</v>
      </c>
      <c r="P1002" s="611">
        <f>M1002*60*1000</f>
        <v>1049.7842266558259</v>
      </c>
      <c r="Q1002" s="612">
        <f>P1002*N1002/1000</f>
        <v>74.949344862092687</v>
      </c>
    </row>
    <row r="1003" spans="1:17" ht="11.25" customHeight="1">
      <c r="A1003" s="1417"/>
      <c r="B1003" s="19">
        <v>2</v>
      </c>
      <c r="C1003" s="717" t="s">
        <v>331</v>
      </c>
      <c r="D1003" s="765">
        <v>6</v>
      </c>
      <c r="E1003" s="765">
        <v>1985</v>
      </c>
      <c r="F1003" s="528">
        <v>5.258</v>
      </c>
      <c r="G1003" s="528">
        <v>0.378</v>
      </c>
      <c r="H1003" s="528">
        <v>0.96</v>
      </c>
      <c r="I1003" s="528">
        <v>3.911</v>
      </c>
      <c r="J1003" s="528">
        <v>230.55</v>
      </c>
      <c r="K1003" s="677">
        <v>3.911</v>
      </c>
      <c r="L1003" s="528">
        <v>230.55</v>
      </c>
      <c r="M1003" s="527">
        <f t="shared" ref="M1003:M1010" si="119">K1003/L1003</f>
        <v>1.696378225981349E-2</v>
      </c>
      <c r="N1003" s="722">
        <v>71.394999999999996</v>
      </c>
      <c r="O1003" s="529">
        <f t="shared" ref="O1003:O1010" si="120">M1003*N1003</f>
        <v>1.211129234439384</v>
      </c>
      <c r="P1003" s="674">
        <f t="shared" ref="P1003:P1010" si="121">M1003*60*1000</f>
        <v>1017.8269355888094</v>
      </c>
      <c r="Q1003" s="530">
        <f t="shared" ref="Q1003:Q1010" si="122">P1003*N1003/1000</f>
        <v>72.667754066363045</v>
      </c>
    </row>
    <row r="1004" spans="1:17">
      <c r="A1004" s="1417"/>
      <c r="B1004" s="19">
        <v>3</v>
      </c>
      <c r="C1004" s="717" t="s">
        <v>177</v>
      </c>
      <c r="D1004" s="765">
        <v>4</v>
      </c>
      <c r="E1004" s="765">
        <v>1950</v>
      </c>
      <c r="F1004" s="528">
        <v>4.8730000000000002</v>
      </c>
      <c r="G1004" s="528">
        <v>1.077</v>
      </c>
      <c r="H1004" s="528">
        <v>0.64</v>
      </c>
      <c r="I1004" s="528">
        <v>3.1560000000000001</v>
      </c>
      <c r="J1004" s="528">
        <v>193.31</v>
      </c>
      <c r="K1004" s="677">
        <v>3.1560000000000001</v>
      </c>
      <c r="L1004" s="528">
        <v>193.31</v>
      </c>
      <c r="M1004" s="527">
        <f t="shared" si="119"/>
        <v>1.6326108323418343E-2</v>
      </c>
      <c r="N1004" s="722">
        <v>71.394999999999996</v>
      </c>
      <c r="O1004" s="529">
        <f t="shared" si="120"/>
        <v>1.1656025037504525</v>
      </c>
      <c r="P1004" s="674">
        <f t="shared" si="121"/>
        <v>979.56649940510056</v>
      </c>
      <c r="Q1004" s="530">
        <f t="shared" si="122"/>
        <v>69.936150225027149</v>
      </c>
    </row>
    <row r="1005" spans="1:17">
      <c r="A1005" s="1417"/>
      <c r="B1005" s="19">
        <v>4</v>
      </c>
      <c r="C1005" s="717" t="s">
        <v>397</v>
      </c>
      <c r="D1005" s="765">
        <v>6</v>
      </c>
      <c r="E1005" s="765">
        <v>1934</v>
      </c>
      <c r="F1005" s="528">
        <v>3.9790000000000001</v>
      </c>
      <c r="G1005" s="528">
        <v>0.19600000000000001</v>
      </c>
      <c r="H1005" s="528">
        <v>9.6000000000000002E-2</v>
      </c>
      <c r="I1005" s="528">
        <v>3.6850000000000001</v>
      </c>
      <c r="J1005" s="528">
        <v>229.18</v>
      </c>
      <c r="K1005" s="677">
        <v>3.6850000000000001</v>
      </c>
      <c r="L1005" s="528">
        <v>229.18</v>
      </c>
      <c r="M1005" s="527">
        <f t="shared" si="119"/>
        <v>1.6079064490793264E-2</v>
      </c>
      <c r="N1005" s="722">
        <v>71.394999999999996</v>
      </c>
      <c r="O1005" s="529">
        <f t="shared" si="120"/>
        <v>1.1479648093201851</v>
      </c>
      <c r="P1005" s="674">
        <f t="shared" si="121"/>
        <v>964.74386944759578</v>
      </c>
      <c r="Q1005" s="530">
        <f t="shared" si="122"/>
        <v>68.877888559211101</v>
      </c>
    </row>
    <row r="1006" spans="1:17">
      <c r="A1006" s="1417"/>
      <c r="B1006" s="19">
        <v>5</v>
      </c>
      <c r="C1006" s="717" t="s">
        <v>179</v>
      </c>
      <c r="D1006" s="765">
        <v>3</v>
      </c>
      <c r="E1006" s="765">
        <v>1988</v>
      </c>
      <c r="F1006" s="528">
        <v>3.2839999999999998</v>
      </c>
      <c r="G1006" s="528">
        <v>0.17599999999999999</v>
      </c>
      <c r="H1006" s="528">
        <v>0.48</v>
      </c>
      <c r="I1006" s="528">
        <v>2.6280000000000001</v>
      </c>
      <c r="J1006" s="528">
        <v>167.31</v>
      </c>
      <c r="K1006" s="677">
        <v>2.6280000000000001</v>
      </c>
      <c r="L1006" s="528">
        <v>167.31</v>
      </c>
      <c r="M1006" s="527">
        <f t="shared" si="119"/>
        <v>1.57073695535234E-2</v>
      </c>
      <c r="N1006" s="722">
        <v>71.394999999999996</v>
      </c>
      <c r="O1006" s="529">
        <f t="shared" si="120"/>
        <v>1.1214276492738031</v>
      </c>
      <c r="P1006" s="674">
        <f t="shared" si="121"/>
        <v>942.442173211404</v>
      </c>
      <c r="Q1006" s="530">
        <f t="shared" si="122"/>
        <v>67.285658956428193</v>
      </c>
    </row>
    <row r="1007" spans="1:17">
      <c r="A1007" s="1417"/>
      <c r="B1007" s="19">
        <v>6</v>
      </c>
      <c r="C1007" s="717" t="s">
        <v>396</v>
      </c>
      <c r="D1007" s="765">
        <v>6</v>
      </c>
      <c r="E1007" s="765">
        <v>1972</v>
      </c>
      <c r="F1007" s="528">
        <v>2.99</v>
      </c>
      <c r="G1007" s="528">
        <v>0.39700000000000002</v>
      </c>
      <c r="H1007" s="528">
        <v>0.08</v>
      </c>
      <c r="I1007" s="528">
        <v>2.5129999999999999</v>
      </c>
      <c r="J1007" s="528">
        <v>395.27</v>
      </c>
      <c r="K1007" s="677">
        <v>2.3620000000000001</v>
      </c>
      <c r="L1007" s="528">
        <v>158.16</v>
      </c>
      <c r="M1007" s="527">
        <f t="shared" si="119"/>
        <v>1.4934243803743046E-2</v>
      </c>
      <c r="N1007" s="722">
        <v>71.394999999999996</v>
      </c>
      <c r="O1007" s="529">
        <f t="shared" si="120"/>
        <v>1.0662303363682346</v>
      </c>
      <c r="P1007" s="674">
        <f t="shared" si="121"/>
        <v>896.05462822458276</v>
      </c>
      <c r="Q1007" s="530">
        <f t="shared" si="122"/>
        <v>63.97382018209408</v>
      </c>
    </row>
    <row r="1008" spans="1:17">
      <c r="A1008" s="1417"/>
      <c r="B1008" s="19">
        <v>7</v>
      </c>
      <c r="C1008" s="717" t="s">
        <v>734</v>
      </c>
      <c r="D1008" s="765">
        <v>5</v>
      </c>
      <c r="E1008" s="765">
        <v>1932</v>
      </c>
      <c r="F1008" s="528">
        <v>4.0590000000000002</v>
      </c>
      <c r="G1008" s="528">
        <v>0.28299999999999997</v>
      </c>
      <c r="H1008" s="528">
        <v>0.08</v>
      </c>
      <c r="I1008" s="528">
        <v>3.6960000000000002</v>
      </c>
      <c r="J1008" s="528">
        <v>253.41</v>
      </c>
      <c r="K1008" s="677">
        <v>2.3839999999999999</v>
      </c>
      <c r="L1008" s="528">
        <v>163.44</v>
      </c>
      <c r="M1008" s="527">
        <f t="shared" si="119"/>
        <v>1.4586392559960842E-2</v>
      </c>
      <c r="N1008" s="722">
        <v>71.394999999999996</v>
      </c>
      <c r="O1008" s="529">
        <f t="shared" si="120"/>
        <v>1.0413954968184043</v>
      </c>
      <c r="P1008" s="674">
        <f t="shared" si="121"/>
        <v>875.18355359765053</v>
      </c>
      <c r="Q1008" s="530">
        <f t="shared" si="122"/>
        <v>62.483729809104254</v>
      </c>
    </row>
    <row r="1009" spans="1:17">
      <c r="A1009" s="1417"/>
      <c r="B1009" s="19">
        <v>8</v>
      </c>
      <c r="C1009" s="717" t="s">
        <v>735</v>
      </c>
      <c r="D1009" s="765">
        <v>5</v>
      </c>
      <c r="E1009" s="765">
        <v>1986</v>
      </c>
      <c r="F1009" s="528">
        <v>4.92</v>
      </c>
      <c r="G1009" s="528"/>
      <c r="H1009" s="528"/>
      <c r="I1009" s="528">
        <v>4.92</v>
      </c>
      <c r="J1009" s="528">
        <v>407.89</v>
      </c>
      <c r="K1009" s="677">
        <v>2.738</v>
      </c>
      <c r="L1009" s="528">
        <v>193.9</v>
      </c>
      <c r="M1009" s="527">
        <f t="shared" si="119"/>
        <v>1.4120680763280042E-2</v>
      </c>
      <c r="N1009" s="722">
        <v>71.394999999999996</v>
      </c>
      <c r="O1009" s="529">
        <f t="shared" si="120"/>
        <v>1.0081460030943785</v>
      </c>
      <c r="P1009" s="674">
        <f t="shared" si="121"/>
        <v>847.24084579680243</v>
      </c>
      <c r="Q1009" s="530">
        <f t="shared" si="122"/>
        <v>60.488760185662706</v>
      </c>
    </row>
    <row r="1010" spans="1:17">
      <c r="A1010" s="1417"/>
      <c r="B1010" s="19">
        <v>9</v>
      </c>
      <c r="C1010" s="768" t="s">
        <v>383</v>
      </c>
      <c r="D1010" s="765">
        <v>8</v>
      </c>
      <c r="E1010" s="765">
        <v>1965</v>
      </c>
      <c r="F1010" s="528">
        <v>6.82</v>
      </c>
      <c r="G1010" s="1756">
        <v>1.02</v>
      </c>
      <c r="H1010" s="1756">
        <v>0.128</v>
      </c>
      <c r="I1010" s="1756">
        <v>5.6719999999999997</v>
      </c>
      <c r="J1010" s="1756">
        <v>406.23</v>
      </c>
      <c r="K1010" s="805">
        <v>5.0069999999999997</v>
      </c>
      <c r="L1010" s="1756">
        <v>358.6</v>
      </c>
      <c r="M1010" s="527">
        <f t="shared" si="119"/>
        <v>1.3962632459564974E-2</v>
      </c>
      <c r="N1010" s="722">
        <v>71.394999999999996</v>
      </c>
      <c r="O1010" s="529">
        <f t="shared" si="120"/>
        <v>0.99686214445064125</v>
      </c>
      <c r="P1010" s="674">
        <f t="shared" si="121"/>
        <v>837.75794757389838</v>
      </c>
      <c r="Q1010" s="530">
        <f t="shared" si="122"/>
        <v>59.811728667038473</v>
      </c>
    </row>
    <row r="1011" spans="1:17" ht="12" thickBot="1">
      <c r="A1011" s="1418"/>
      <c r="B1011" s="20">
        <v>10</v>
      </c>
      <c r="C1011" s="24"/>
      <c r="D1011" s="20"/>
      <c r="E1011" s="20"/>
      <c r="F1011" s="220"/>
      <c r="G1011" s="220"/>
      <c r="H1011" s="220"/>
      <c r="I1011" s="220"/>
      <c r="J1011" s="220"/>
      <c r="K1011" s="534"/>
      <c r="L1011" s="220"/>
      <c r="M1011" s="40"/>
      <c r="N1011" s="220"/>
      <c r="O1011" s="38"/>
      <c r="P1011" s="38"/>
      <c r="Q1011" s="202"/>
    </row>
    <row r="1012" spans="1:17">
      <c r="A1012" s="601"/>
      <c r="B1012" s="599"/>
      <c r="C1012" s="600"/>
      <c r="D1012" s="599"/>
      <c r="E1012" s="599"/>
      <c r="F1012" s="247"/>
      <c r="G1012" s="247"/>
      <c r="H1012" s="247"/>
      <c r="I1012" s="247"/>
      <c r="J1012" s="247"/>
      <c r="K1012" s="247"/>
      <c r="L1012" s="247"/>
      <c r="M1012" s="247"/>
      <c r="N1012" s="247"/>
      <c r="O1012" s="247"/>
      <c r="P1012" s="247"/>
      <c r="Q1012" s="247"/>
    </row>
    <row r="1013" spans="1:17" ht="15">
      <c r="A1013" s="1419" t="s">
        <v>181</v>
      </c>
      <c r="B1013" s="1419"/>
      <c r="C1013" s="1419"/>
      <c r="D1013" s="1419"/>
      <c r="E1013" s="1419"/>
      <c r="F1013" s="1419"/>
      <c r="G1013" s="1419"/>
      <c r="H1013" s="1419"/>
      <c r="I1013" s="1419"/>
      <c r="J1013" s="1419"/>
      <c r="K1013" s="1419"/>
      <c r="L1013" s="1419"/>
      <c r="M1013" s="1419"/>
      <c r="N1013" s="1419"/>
      <c r="O1013" s="1419"/>
      <c r="P1013" s="1419"/>
      <c r="Q1013" s="1419"/>
    </row>
    <row r="1014" spans="1:17" ht="13.5" thickBot="1">
      <c r="A1014" s="822"/>
      <c r="B1014" s="822"/>
      <c r="C1014" s="822"/>
      <c r="D1014" s="822"/>
      <c r="E1014" s="1261" t="s">
        <v>356</v>
      </c>
      <c r="F1014" s="1261"/>
      <c r="G1014" s="1261"/>
      <c r="H1014" s="1261"/>
      <c r="I1014" s="822">
        <v>5</v>
      </c>
      <c r="J1014" s="822" t="s">
        <v>355</v>
      </c>
      <c r="K1014" s="822" t="s">
        <v>357</v>
      </c>
      <c r="L1014" s="822">
        <v>260</v>
      </c>
      <c r="M1014" s="822"/>
      <c r="N1014" s="822"/>
      <c r="O1014" s="822"/>
      <c r="P1014" s="822"/>
      <c r="Q1014" s="822"/>
    </row>
    <row r="1015" spans="1:17">
      <c r="A1015" s="1281" t="s">
        <v>1</v>
      </c>
      <c r="B1015" s="1283" t="s">
        <v>0</v>
      </c>
      <c r="C1015" s="1266" t="s">
        <v>2</v>
      </c>
      <c r="D1015" s="1266" t="s">
        <v>3</v>
      </c>
      <c r="E1015" s="1266" t="s">
        <v>12</v>
      </c>
      <c r="F1015" s="1286" t="s">
        <v>13</v>
      </c>
      <c r="G1015" s="1287"/>
      <c r="H1015" s="1287"/>
      <c r="I1015" s="1288"/>
      <c r="J1015" s="1266" t="s">
        <v>4</v>
      </c>
      <c r="K1015" s="1266" t="s">
        <v>14</v>
      </c>
      <c r="L1015" s="1266" t="s">
        <v>5</v>
      </c>
      <c r="M1015" s="1266" t="s">
        <v>6</v>
      </c>
      <c r="N1015" s="1266" t="s">
        <v>15</v>
      </c>
      <c r="O1015" s="1309" t="s">
        <v>16</v>
      </c>
      <c r="P1015" s="1266" t="s">
        <v>23</v>
      </c>
      <c r="Q1015" s="1270" t="s">
        <v>24</v>
      </c>
    </row>
    <row r="1016" spans="1:17" ht="33.75">
      <c r="A1016" s="1282"/>
      <c r="B1016" s="1284"/>
      <c r="C1016" s="1285"/>
      <c r="D1016" s="1267"/>
      <c r="E1016" s="1267"/>
      <c r="F1016" s="533" t="s">
        <v>17</v>
      </c>
      <c r="G1016" s="533" t="s">
        <v>18</v>
      </c>
      <c r="H1016" s="533" t="s">
        <v>19</v>
      </c>
      <c r="I1016" s="533" t="s">
        <v>20</v>
      </c>
      <c r="J1016" s="1267"/>
      <c r="K1016" s="1267"/>
      <c r="L1016" s="1267"/>
      <c r="M1016" s="1267"/>
      <c r="N1016" s="1267"/>
      <c r="O1016" s="1310"/>
      <c r="P1016" s="1267"/>
      <c r="Q1016" s="1271"/>
    </row>
    <row r="1017" spans="1:17" ht="12" thickBot="1">
      <c r="A1017" s="1397"/>
      <c r="B1017" s="1339"/>
      <c r="C1017" s="1299"/>
      <c r="D1017" s="30" t="s">
        <v>7</v>
      </c>
      <c r="E1017" s="30" t="s">
        <v>8</v>
      </c>
      <c r="F1017" s="30" t="s">
        <v>9</v>
      </c>
      <c r="G1017" s="30" t="s">
        <v>9</v>
      </c>
      <c r="H1017" s="30" t="s">
        <v>9</v>
      </c>
      <c r="I1017" s="30" t="s">
        <v>9</v>
      </c>
      <c r="J1017" s="30" t="s">
        <v>21</v>
      </c>
      <c r="K1017" s="30" t="s">
        <v>9</v>
      </c>
      <c r="L1017" s="30" t="s">
        <v>21</v>
      </c>
      <c r="M1017" s="30" t="s">
        <v>59</v>
      </c>
      <c r="N1017" s="96" t="s">
        <v>408</v>
      </c>
      <c r="O1017" s="96" t="s">
        <v>409</v>
      </c>
      <c r="P1017" s="97" t="s">
        <v>25</v>
      </c>
      <c r="Q1017" s="98" t="s">
        <v>410</v>
      </c>
    </row>
    <row r="1018" spans="1:17">
      <c r="A1018" s="1421" t="s">
        <v>305</v>
      </c>
      <c r="B1018" s="196">
        <v>1</v>
      </c>
      <c r="C1018" s="1725" t="s">
        <v>481</v>
      </c>
      <c r="D1018" s="191">
        <v>30</v>
      </c>
      <c r="E1018" s="191">
        <v>1989</v>
      </c>
      <c r="F1018" s="755">
        <v>17.971</v>
      </c>
      <c r="G1018" s="755">
        <v>3.4</v>
      </c>
      <c r="H1018" s="755">
        <v>4.8010000000000002</v>
      </c>
      <c r="I1018" s="755">
        <v>9.77</v>
      </c>
      <c r="J1018" s="262">
        <v>1601.5</v>
      </c>
      <c r="K1018" s="755">
        <v>9.77</v>
      </c>
      <c r="L1018" s="1761">
        <v>1601.5</v>
      </c>
      <c r="M1018" s="665">
        <f>K1018/L1018</f>
        <v>6.1005307524196065E-3</v>
      </c>
      <c r="N1018" s="1200">
        <v>91.123999999999995</v>
      </c>
      <c r="O1018" s="666">
        <f>M1018*N1018</f>
        <v>0.55590476428348423</v>
      </c>
      <c r="P1018" s="666">
        <f>M1018*60*1000</f>
        <v>366.03184514517642</v>
      </c>
      <c r="Q1018" s="667">
        <f>P1018*N1018/1000</f>
        <v>33.354285857009053</v>
      </c>
    </row>
    <row r="1019" spans="1:17">
      <c r="A1019" s="1410"/>
      <c r="B1019" s="191">
        <v>2</v>
      </c>
      <c r="C1019" s="1725" t="s">
        <v>482</v>
      </c>
      <c r="D1019" s="191">
        <v>49</v>
      </c>
      <c r="E1019" s="191">
        <v>1974</v>
      </c>
      <c r="F1019" s="758">
        <v>29.161000000000001</v>
      </c>
      <c r="G1019" s="758">
        <v>5.2130000000000001</v>
      </c>
      <c r="H1019" s="758">
        <v>7.8419999999999996</v>
      </c>
      <c r="I1019" s="758">
        <v>16.106000000000002</v>
      </c>
      <c r="J1019" s="263">
        <v>2550.1</v>
      </c>
      <c r="K1019" s="758">
        <v>16.106000000000002</v>
      </c>
      <c r="L1019" s="263">
        <v>2550.1</v>
      </c>
      <c r="M1019" s="523">
        <f t="shared" ref="M1019:M1027" si="123">K1019/L1019</f>
        <v>6.3158307517352267E-3</v>
      </c>
      <c r="N1019" s="1200">
        <v>91.123999999999995</v>
      </c>
      <c r="O1019" s="525">
        <f t="shared" ref="O1019:O1027" si="124">M1019*N1019</f>
        <v>0.57552376142112072</v>
      </c>
      <c r="P1019" s="666">
        <f t="shared" ref="P1019:P1027" si="125">M1019*60*1000</f>
        <v>378.94984510411359</v>
      </c>
      <c r="Q1019" s="526">
        <f t="shared" ref="Q1019:Q1027" si="126">P1019*N1019/1000</f>
        <v>34.531425685267251</v>
      </c>
    </row>
    <row r="1020" spans="1:17">
      <c r="A1020" s="1410"/>
      <c r="B1020" s="191">
        <v>3</v>
      </c>
      <c r="C1020" s="1725" t="s">
        <v>483</v>
      </c>
      <c r="D1020" s="191">
        <v>30</v>
      </c>
      <c r="E1020" s="191">
        <v>1989</v>
      </c>
      <c r="F1020" s="758">
        <v>19.454000000000001</v>
      </c>
      <c r="G1020" s="758">
        <v>2.5499999999999998</v>
      </c>
      <c r="H1020" s="758">
        <v>4.7210000000000001</v>
      </c>
      <c r="I1020" s="758">
        <v>12.183</v>
      </c>
      <c r="J1020" s="263">
        <v>1599.2</v>
      </c>
      <c r="K1020" s="758">
        <v>12.183</v>
      </c>
      <c r="L1020" s="263">
        <v>1599.2</v>
      </c>
      <c r="M1020" s="523">
        <f t="shared" si="123"/>
        <v>7.6181840920460228E-3</v>
      </c>
      <c r="N1020" s="1200">
        <v>91.123999999999995</v>
      </c>
      <c r="O1020" s="525">
        <f t="shared" si="124"/>
        <v>0.69419940720360174</v>
      </c>
      <c r="P1020" s="666">
        <f t="shared" si="125"/>
        <v>457.09104552276136</v>
      </c>
      <c r="Q1020" s="526">
        <f t="shared" si="126"/>
        <v>41.651964432216104</v>
      </c>
    </row>
    <row r="1021" spans="1:17">
      <c r="A1021" s="1410"/>
      <c r="B1021" s="191">
        <v>4</v>
      </c>
      <c r="C1021" s="1725" t="s">
        <v>484</v>
      </c>
      <c r="D1021" s="191">
        <v>30</v>
      </c>
      <c r="E1021" s="191">
        <v>1993</v>
      </c>
      <c r="F1021" s="758">
        <v>17.736000000000001</v>
      </c>
      <c r="G1021" s="758">
        <v>3.4</v>
      </c>
      <c r="H1021" s="758">
        <v>4.7210000000000001</v>
      </c>
      <c r="I1021" s="758">
        <v>9.6150000000000002</v>
      </c>
      <c r="J1021" s="263">
        <v>1596.5</v>
      </c>
      <c r="K1021" s="758">
        <v>9.6150000000000002</v>
      </c>
      <c r="L1021" s="263">
        <v>1596.5</v>
      </c>
      <c r="M1021" s="523">
        <f t="shared" si="123"/>
        <v>6.0225493266520512E-3</v>
      </c>
      <c r="N1021" s="1200">
        <v>91.123999999999995</v>
      </c>
      <c r="O1021" s="525">
        <f t="shared" si="124"/>
        <v>0.54879878484184152</v>
      </c>
      <c r="P1021" s="666">
        <f t="shared" si="125"/>
        <v>361.35295959912304</v>
      </c>
      <c r="Q1021" s="526">
        <f t="shared" si="126"/>
        <v>32.927927090510487</v>
      </c>
    </row>
    <row r="1022" spans="1:17">
      <c r="A1022" s="1410"/>
      <c r="B1022" s="191">
        <v>5</v>
      </c>
      <c r="C1022" s="1725" t="s">
        <v>485</v>
      </c>
      <c r="D1022" s="191">
        <v>30</v>
      </c>
      <c r="E1022" s="191">
        <v>1993</v>
      </c>
      <c r="F1022" s="758">
        <v>16.61</v>
      </c>
      <c r="G1022" s="758">
        <v>3.117</v>
      </c>
      <c r="H1022" s="758">
        <v>4.8</v>
      </c>
      <c r="I1022" s="758">
        <v>8.6929999999999996</v>
      </c>
      <c r="J1022" s="263">
        <v>1614.9</v>
      </c>
      <c r="K1022" s="758">
        <v>8.6929999999999996</v>
      </c>
      <c r="L1022" s="263">
        <v>1614.9</v>
      </c>
      <c r="M1022" s="523">
        <f t="shared" si="123"/>
        <v>5.3829958511362923E-3</v>
      </c>
      <c r="N1022" s="1200">
        <v>91.123999999999995</v>
      </c>
      <c r="O1022" s="525">
        <f t="shared" si="124"/>
        <v>0.49052011393894346</v>
      </c>
      <c r="P1022" s="666">
        <f t="shared" si="125"/>
        <v>322.97975106817756</v>
      </c>
      <c r="Q1022" s="526">
        <f t="shared" si="126"/>
        <v>29.431206836336614</v>
      </c>
    </row>
    <row r="1023" spans="1:17">
      <c r="A1023" s="1410"/>
      <c r="B1023" s="191">
        <v>6</v>
      </c>
      <c r="C1023" s="1725" t="s">
        <v>486</v>
      </c>
      <c r="D1023" s="191">
        <v>30</v>
      </c>
      <c r="E1023" s="191">
        <v>1992</v>
      </c>
      <c r="F1023" s="758">
        <v>16.314</v>
      </c>
      <c r="G1023" s="758">
        <v>2.6629999999999998</v>
      </c>
      <c r="H1023" s="758">
        <v>4.5609999999999999</v>
      </c>
      <c r="I1023" s="758">
        <v>9.09</v>
      </c>
      <c r="J1023" s="263">
        <v>1616.9</v>
      </c>
      <c r="K1023" s="758">
        <v>9.09</v>
      </c>
      <c r="L1023" s="263">
        <v>1616.9</v>
      </c>
      <c r="M1023" s="523">
        <f t="shared" si="123"/>
        <v>5.621869008596697E-3</v>
      </c>
      <c r="N1023" s="1200">
        <v>91.123999999999995</v>
      </c>
      <c r="O1023" s="525">
        <f t="shared" si="124"/>
        <v>0.51228719153936542</v>
      </c>
      <c r="P1023" s="666">
        <f t="shared" si="125"/>
        <v>337.31214051580184</v>
      </c>
      <c r="Q1023" s="526">
        <f t="shared" si="126"/>
        <v>30.737231492361929</v>
      </c>
    </row>
    <row r="1024" spans="1:17">
      <c r="A1024" s="1410"/>
      <c r="B1024" s="191">
        <v>7</v>
      </c>
      <c r="C1024" s="1725" t="s">
        <v>487</v>
      </c>
      <c r="D1024" s="191">
        <v>45</v>
      </c>
      <c r="E1024" s="191">
        <v>1985</v>
      </c>
      <c r="F1024" s="758">
        <v>23.341999999999999</v>
      </c>
      <c r="G1024" s="758">
        <v>3.6240000000000001</v>
      </c>
      <c r="H1024" s="758">
        <v>7.2039999999999997</v>
      </c>
      <c r="I1024" s="758">
        <v>12.513999999999999</v>
      </c>
      <c r="J1024" s="263">
        <v>2283.6999999999998</v>
      </c>
      <c r="K1024" s="758">
        <v>12.513999999999999</v>
      </c>
      <c r="L1024" s="263">
        <v>2283.6999999999998</v>
      </c>
      <c r="M1024" s="523">
        <f t="shared" si="123"/>
        <v>5.47970398914043E-3</v>
      </c>
      <c r="N1024" s="1200">
        <v>91.123999999999995</v>
      </c>
      <c r="O1024" s="525">
        <f t="shared" si="124"/>
        <v>0.49933254630643253</v>
      </c>
      <c r="P1024" s="666">
        <f t="shared" si="125"/>
        <v>328.78223934842583</v>
      </c>
      <c r="Q1024" s="526">
        <f t="shared" si="126"/>
        <v>29.959952778385954</v>
      </c>
    </row>
    <row r="1025" spans="1:17">
      <c r="A1025" s="1410"/>
      <c r="B1025" s="191">
        <v>8</v>
      </c>
      <c r="C1025" s="1725" t="s">
        <v>488</v>
      </c>
      <c r="D1025" s="191">
        <v>37</v>
      </c>
      <c r="E1025" s="191">
        <v>1972</v>
      </c>
      <c r="F1025" s="758">
        <v>25.72</v>
      </c>
      <c r="G1025" s="758">
        <v>2.89</v>
      </c>
      <c r="H1025" s="758">
        <v>5.8639999999999999</v>
      </c>
      <c r="I1025" s="758">
        <v>16.966000000000001</v>
      </c>
      <c r="J1025" s="263">
        <v>1935.1</v>
      </c>
      <c r="K1025" s="758">
        <v>16.966000000000001</v>
      </c>
      <c r="L1025" s="263">
        <v>1935.1</v>
      </c>
      <c r="M1025" s="523">
        <f t="shared" si="123"/>
        <v>8.7675055552684632E-3</v>
      </c>
      <c r="N1025" s="1200">
        <v>91.123999999999995</v>
      </c>
      <c r="O1025" s="525">
        <f t="shared" si="124"/>
        <v>0.79893017621828344</v>
      </c>
      <c r="P1025" s="666">
        <f t="shared" si="125"/>
        <v>526.05033331610787</v>
      </c>
      <c r="Q1025" s="526">
        <f t="shared" si="126"/>
        <v>47.935810573097015</v>
      </c>
    </row>
    <row r="1026" spans="1:17">
      <c r="A1026" s="1410"/>
      <c r="B1026" s="191">
        <v>9</v>
      </c>
      <c r="C1026" s="1725" t="s">
        <v>489</v>
      </c>
      <c r="D1026" s="191">
        <v>45</v>
      </c>
      <c r="E1026" s="191">
        <v>1980</v>
      </c>
      <c r="F1026" s="758">
        <v>28.853999999999999</v>
      </c>
      <c r="G1026" s="758">
        <v>4.8170000000000002</v>
      </c>
      <c r="H1026" s="758">
        <v>7.2009999999999996</v>
      </c>
      <c r="I1026" s="758">
        <v>16.835999999999999</v>
      </c>
      <c r="J1026" s="263">
        <v>2298</v>
      </c>
      <c r="K1026" s="758">
        <v>16.835999999999999</v>
      </c>
      <c r="L1026" s="263">
        <v>2298</v>
      </c>
      <c r="M1026" s="523">
        <f t="shared" si="123"/>
        <v>7.3263707571801558E-3</v>
      </c>
      <c r="N1026" s="1200">
        <v>91.123999999999995</v>
      </c>
      <c r="O1026" s="525">
        <f t="shared" si="124"/>
        <v>0.66760820887728445</v>
      </c>
      <c r="P1026" s="666">
        <f t="shared" si="125"/>
        <v>439.58224543080939</v>
      </c>
      <c r="Q1026" s="526">
        <f t="shared" si="126"/>
        <v>40.056492532637073</v>
      </c>
    </row>
    <row r="1027" spans="1:17" ht="12" thickBot="1">
      <c r="A1027" s="1422"/>
      <c r="B1027" s="213">
        <v>10</v>
      </c>
      <c r="C1027" s="1725" t="s">
        <v>193</v>
      </c>
      <c r="D1027" s="191">
        <v>45</v>
      </c>
      <c r="E1027" s="191">
        <v>1985</v>
      </c>
      <c r="F1027" s="761">
        <v>9.8000000000000007</v>
      </c>
      <c r="G1027" s="761">
        <v>1.587</v>
      </c>
      <c r="H1027" s="761">
        <v>1.92</v>
      </c>
      <c r="I1027" s="761">
        <v>6.2930000000000001</v>
      </c>
      <c r="J1027" s="265">
        <v>672.3</v>
      </c>
      <c r="K1027" s="761">
        <v>6.2930000000000001</v>
      </c>
      <c r="L1027" s="265">
        <v>672.3</v>
      </c>
      <c r="M1027" s="728">
        <f t="shared" si="123"/>
        <v>9.3604045812881159E-3</v>
      </c>
      <c r="N1027" s="1200">
        <v>91.123999999999995</v>
      </c>
      <c r="O1027" s="712">
        <f t="shared" si="124"/>
        <v>0.85295750706529827</v>
      </c>
      <c r="P1027" s="712">
        <f t="shared" si="125"/>
        <v>561.62427487728689</v>
      </c>
      <c r="Q1027" s="713">
        <f t="shared" si="126"/>
        <v>51.177450423917882</v>
      </c>
    </row>
    <row r="1028" spans="1:17" ht="11.25" customHeight="1">
      <c r="A1028" s="1423" t="s">
        <v>226</v>
      </c>
      <c r="B1028" s="17">
        <v>1</v>
      </c>
      <c r="C1028" s="1762" t="s">
        <v>490</v>
      </c>
      <c r="D1028" s="1763">
        <v>20</v>
      </c>
      <c r="E1028" s="1763">
        <v>1975</v>
      </c>
      <c r="F1028" s="763">
        <v>11.784000000000001</v>
      </c>
      <c r="G1028" s="763">
        <v>3.44</v>
      </c>
      <c r="H1028" s="763">
        <v>3.2010000000000001</v>
      </c>
      <c r="I1028" s="763">
        <v>5.1429999999999998</v>
      </c>
      <c r="J1028" s="154">
        <v>1032.3</v>
      </c>
      <c r="K1028" s="763">
        <v>5.1429999999999998</v>
      </c>
      <c r="L1028" s="203">
        <v>1032.3</v>
      </c>
      <c r="M1028" s="673">
        <f>K1028/L1028</f>
        <v>4.9820788530465952E-3</v>
      </c>
      <c r="N1028" s="1202">
        <v>91.123999999999995</v>
      </c>
      <c r="O1028" s="674">
        <f>M1028*N1028</f>
        <v>0.45398695340501793</v>
      </c>
      <c r="P1028" s="674">
        <f>M1028*60*1000</f>
        <v>298.92473118279571</v>
      </c>
      <c r="Q1028" s="675">
        <f>P1028*N1028/1000</f>
        <v>27.239217204301077</v>
      </c>
    </row>
    <row r="1029" spans="1:17" ht="12.75" customHeight="1">
      <c r="A1029" s="1264"/>
      <c r="B1029" s="19">
        <v>2</v>
      </c>
      <c r="C1029" s="1762" t="s">
        <v>491</v>
      </c>
      <c r="D1029" s="1763">
        <v>18</v>
      </c>
      <c r="E1029" s="1763">
        <v>1987</v>
      </c>
      <c r="F1029" s="766">
        <v>14.994999999999999</v>
      </c>
      <c r="G1029" s="766">
        <v>1.9830000000000001</v>
      </c>
      <c r="H1029" s="766">
        <v>2.4009999999999998</v>
      </c>
      <c r="I1029" s="766">
        <v>10.611000000000001</v>
      </c>
      <c r="J1029" s="155">
        <v>650.79999999999995</v>
      </c>
      <c r="K1029" s="766">
        <v>10.611000000000001</v>
      </c>
      <c r="L1029" s="155">
        <v>650.79999999999995</v>
      </c>
      <c r="M1029" s="527">
        <f t="shared" ref="M1029:M1037" si="127">K1029/L1029</f>
        <v>1.6304548248309774E-2</v>
      </c>
      <c r="N1029" s="1202">
        <v>91.123999999999995</v>
      </c>
      <c r="O1029" s="529">
        <f t="shared" ref="O1029:O1037" si="128">M1029*N1029</f>
        <v>1.4857356545789797</v>
      </c>
      <c r="P1029" s="674">
        <f t="shared" ref="P1029:P1037" si="129">M1029*60*1000</f>
        <v>978.27289489858651</v>
      </c>
      <c r="Q1029" s="530">
        <f t="shared" ref="Q1029:Q1037" si="130">P1029*N1029/1000</f>
        <v>89.144139274738791</v>
      </c>
    </row>
    <row r="1030" spans="1:17" ht="12.75" customHeight="1">
      <c r="A1030" s="1264"/>
      <c r="B1030" s="19">
        <v>3</v>
      </c>
      <c r="C1030" s="1762" t="s">
        <v>492</v>
      </c>
      <c r="D1030" s="1763">
        <v>9</v>
      </c>
      <c r="E1030" s="1763">
        <v>1990</v>
      </c>
      <c r="F1030" s="766">
        <v>6.0839999999999996</v>
      </c>
      <c r="G1030" s="766">
        <v>0.79300000000000004</v>
      </c>
      <c r="H1030" s="766">
        <v>1.44</v>
      </c>
      <c r="I1030" s="766">
        <v>3.851</v>
      </c>
      <c r="J1030" s="155">
        <v>513.4</v>
      </c>
      <c r="K1030" s="766">
        <v>3.851</v>
      </c>
      <c r="L1030" s="155">
        <v>513.4</v>
      </c>
      <c r="M1030" s="527">
        <f t="shared" si="127"/>
        <v>7.5009738994935727E-3</v>
      </c>
      <c r="N1030" s="1202">
        <v>91.123999999999995</v>
      </c>
      <c r="O1030" s="529">
        <f t="shared" si="128"/>
        <v>0.68351874561745229</v>
      </c>
      <c r="P1030" s="674">
        <f t="shared" si="129"/>
        <v>450.05843396961438</v>
      </c>
      <c r="Q1030" s="530">
        <f t="shared" si="130"/>
        <v>41.01112473704714</v>
      </c>
    </row>
    <row r="1031" spans="1:17" ht="12.75" customHeight="1">
      <c r="A1031" s="1264"/>
      <c r="B1031" s="19">
        <v>4</v>
      </c>
      <c r="C1031" s="1762" t="s">
        <v>493</v>
      </c>
      <c r="D1031" s="1763">
        <v>20</v>
      </c>
      <c r="E1031" s="1763">
        <v>1985</v>
      </c>
      <c r="F1031" s="766">
        <v>8.048</v>
      </c>
      <c r="G1031" s="766">
        <v>2.1819999999999999</v>
      </c>
      <c r="H1031" s="766">
        <v>3.2</v>
      </c>
      <c r="I1031" s="766">
        <v>2.6659999999999999</v>
      </c>
      <c r="J1031" s="155">
        <v>1056.2</v>
      </c>
      <c r="K1031" s="766">
        <v>2.6659999999999999</v>
      </c>
      <c r="L1031" s="155">
        <v>1056.2</v>
      </c>
      <c r="M1031" s="527">
        <f t="shared" si="127"/>
        <v>2.5241431547055478E-3</v>
      </c>
      <c r="N1031" s="1202">
        <v>91.123999999999995</v>
      </c>
      <c r="O1031" s="529">
        <f t="shared" si="128"/>
        <v>0.23001002082938832</v>
      </c>
      <c r="P1031" s="674">
        <f t="shared" si="129"/>
        <v>151.44858928233288</v>
      </c>
      <c r="Q1031" s="530">
        <f t="shared" si="130"/>
        <v>13.8006012497633</v>
      </c>
    </row>
    <row r="1032" spans="1:17" ht="12.75" customHeight="1">
      <c r="A1032" s="1264"/>
      <c r="B1032" s="19">
        <v>5</v>
      </c>
      <c r="C1032" s="1762" t="s">
        <v>494</v>
      </c>
      <c r="D1032" s="1763">
        <v>20</v>
      </c>
      <c r="E1032" s="1763">
        <v>1985</v>
      </c>
      <c r="F1032" s="766">
        <v>11.522</v>
      </c>
      <c r="G1032" s="766">
        <v>1.4730000000000001</v>
      </c>
      <c r="H1032" s="766">
        <v>3.2010000000000001</v>
      </c>
      <c r="I1032" s="766">
        <v>6.8479999999999999</v>
      </c>
      <c r="J1032" s="155">
        <v>1056.3</v>
      </c>
      <c r="K1032" s="766">
        <v>6.8479999999999999</v>
      </c>
      <c r="L1032" s="155">
        <v>1056.3</v>
      </c>
      <c r="M1032" s="527">
        <f t="shared" si="127"/>
        <v>6.4830067215753103E-3</v>
      </c>
      <c r="N1032" s="1202">
        <v>91.123999999999995</v>
      </c>
      <c r="O1032" s="529">
        <f t="shared" si="128"/>
        <v>0.59075750449682851</v>
      </c>
      <c r="P1032" s="674">
        <f t="shared" si="129"/>
        <v>388.98040329451862</v>
      </c>
      <c r="Q1032" s="530">
        <f t="shared" si="130"/>
        <v>35.445450269809712</v>
      </c>
    </row>
    <row r="1033" spans="1:17" ht="12.75" customHeight="1">
      <c r="A1033" s="1264"/>
      <c r="B1033" s="19">
        <v>6</v>
      </c>
      <c r="C1033" s="1762" t="s">
        <v>495</v>
      </c>
      <c r="D1033" s="1763">
        <v>20</v>
      </c>
      <c r="E1033" s="1763">
        <v>1974</v>
      </c>
      <c r="F1033" s="766">
        <v>12.464</v>
      </c>
      <c r="G1033" s="766">
        <v>1.5580000000000001</v>
      </c>
      <c r="H1033" s="766">
        <v>2.5510000000000002</v>
      </c>
      <c r="I1033" s="766">
        <v>8.3550000000000004</v>
      </c>
      <c r="J1033" s="155">
        <v>948.5</v>
      </c>
      <c r="K1033" s="766">
        <v>8.3550000000000004</v>
      </c>
      <c r="L1033" s="155">
        <v>948.5</v>
      </c>
      <c r="M1033" s="527">
        <f t="shared" si="127"/>
        <v>8.8086452293094364E-3</v>
      </c>
      <c r="N1033" s="1202">
        <v>91.123999999999995</v>
      </c>
      <c r="O1033" s="529">
        <f t="shared" si="128"/>
        <v>0.802678987875593</v>
      </c>
      <c r="P1033" s="674">
        <f t="shared" si="129"/>
        <v>528.51871375856615</v>
      </c>
      <c r="Q1033" s="530">
        <f t="shared" si="130"/>
        <v>48.160739272535579</v>
      </c>
    </row>
    <row r="1034" spans="1:17" ht="12.75" customHeight="1">
      <c r="A1034" s="1264"/>
      <c r="B1034" s="19">
        <v>7</v>
      </c>
      <c r="C1034" s="1762" t="s">
        <v>496</v>
      </c>
      <c r="D1034" s="1763">
        <v>20</v>
      </c>
      <c r="E1034" s="1763">
        <v>1978</v>
      </c>
      <c r="F1034" s="766">
        <v>12.930999999999999</v>
      </c>
      <c r="G1034" s="766">
        <v>1.9830000000000001</v>
      </c>
      <c r="H1034" s="766">
        <v>3.2010000000000001</v>
      </c>
      <c r="I1034" s="766">
        <v>7.7469999999999999</v>
      </c>
      <c r="J1034" s="155">
        <v>910.7</v>
      </c>
      <c r="K1034" s="766">
        <v>7.7469999999999999</v>
      </c>
      <c r="L1034" s="155">
        <v>910.7</v>
      </c>
      <c r="M1034" s="527">
        <f t="shared" si="127"/>
        <v>8.5066432414626098E-3</v>
      </c>
      <c r="N1034" s="1202">
        <v>91.123999999999995</v>
      </c>
      <c r="O1034" s="529">
        <f t="shared" si="128"/>
        <v>0.77515935873503883</v>
      </c>
      <c r="P1034" s="674">
        <f t="shared" si="129"/>
        <v>510.39859448775661</v>
      </c>
      <c r="Q1034" s="530">
        <f t="shared" si="130"/>
        <v>46.509561524102331</v>
      </c>
    </row>
    <row r="1035" spans="1:17" ht="12.75" customHeight="1">
      <c r="A1035" s="1264"/>
      <c r="B1035" s="19">
        <v>8</v>
      </c>
      <c r="C1035" s="1762" t="s">
        <v>497</v>
      </c>
      <c r="D1035" s="1763">
        <v>10</v>
      </c>
      <c r="E1035" s="1763">
        <v>1983</v>
      </c>
      <c r="F1035" s="766">
        <v>8.0879999999999992</v>
      </c>
      <c r="G1035" s="766">
        <v>0.96299999999999997</v>
      </c>
      <c r="H1035" s="766">
        <v>1.601</v>
      </c>
      <c r="I1035" s="766">
        <v>5.524</v>
      </c>
      <c r="J1035" s="155">
        <v>681.4</v>
      </c>
      <c r="K1035" s="766">
        <v>5.524</v>
      </c>
      <c r="L1035" s="155">
        <v>681.4</v>
      </c>
      <c r="M1035" s="527">
        <f t="shared" si="127"/>
        <v>8.1068388611681835E-3</v>
      </c>
      <c r="N1035" s="1202">
        <v>91.123999999999995</v>
      </c>
      <c r="O1035" s="529">
        <f t="shared" si="128"/>
        <v>0.73872758438508956</v>
      </c>
      <c r="P1035" s="674">
        <f t="shared" si="129"/>
        <v>486.41033167009101</v>
      </c>
      <c r="Q1035" s="530">
        <f t="shared" si="130"/>
        <v>44.32365506310537</v>
      </c>
    </row>
    <row r="1036" spans="1:17" ht="13.5" customHeight="1">
      <c r="A1036" s="1264"/>
      <c r="B1036" s="19">
        <v>9</v>
      </c>
      <c r="C1036" s="1762" t="s">
        <v>498</v>
      </c>
      <c r="D1036" s="1763">
        <v>30</v>
      </c>
      <c r="E1036" s="1763">
        <v>1980</v>
      </c>
      <c r="F1036" s="766">
        <v>17.798999999999999</v>
      </c>
      <c r="G1036" s="766">
        <v>3.6269999999999998</v>
      </c>
      <c r="H1036" s="766">
        <v>4.641</v>
      </c>
      <c r="I1036" s="766">
        <v>9.5310000000000006</v>
      </c>
      <c r="J1036" s="227">
        <v>1516.48</v>
      </c>
      <c r="K1036" s="766">
        <v>9.5310000000000006</v>
      </c>
      <c r="L1036" s="227">
        <v>1516.48</v>
      </c>
      <c r="M1036" s="527">
        <f t="shared" si="127"/>
        <v>6.2849493564043051E-3</v>
      </c>
      <c r="N1036" s="1202">
        <v>91.123999999999995</v>
      </c>
      <c r="O1036" s="529">
        <f t="shared" si="128"/>
        <v>0.5727097251529859</v>
      </c>
      <c r="P1036" s="674">
        <f t="shared" si="129"/>
        <v>377.09696138425829</v>
      </c>
      <c r="Q1036" s="530">
        <f t="shared" si="130"/>
        <v>34.362583509179153</v>
      </c>
    </row>
    <row r="1037" spans="1:17" ht="13.5" customHeight="1" thickBot="1">
      <c r="A1037" s="1265"/>
      <c r="B1037" s="20">
        <v>10</v>
      </c>
      <c r="C1037" s="1762" t="s">
        <v>194</v>
      </c>
      <c r="D1037" s="1763">
        <v>20</v>
      </c>
      <c r="E1037" s="1763">
        <v>1985</v>
      </c>
      <c r="F1037" s="772">
        <v>13.9</v>
      </c>
      <c r="G1037" s="772">
        <v>1.8129999999999999</v>
      </c>
      <c r="H1037" s="772">
        <v>3.2010000000000001</v>
      </c>
      <c r="I1037" s="772">
        <v>8.8859999999999992</v>
      </c>
      <c r="J1037" s="234">
        <v>1072.5999999999999</v>
      </c>
      <c r="K1037" s="772">
        <v>8.8859999999999992</v>
      </c>
      <c r="L1037" s="234">
        <v>1072.5999999999999</v>
      </c>
      <c r="M1037" s="723">
        <f t="shared" si="127"/>
        <v>8.2845422338243529E-3</v>
      </c>
      <c r="N1037" s="1202">
        <v>91.123999999999995</v>
      </c>
      <c r="O1037" s="719">
        <f t="shared" si="128"/>
        <v>0.75492062651501024</v>
      </c>
      <c r="P1037" s="719">
        <f t="shared" si="129"/>
        <v>497.07253402946117</v>
      </c>
      <c r="Q1037" s="720">
        <f t="shared" si="130"/>
        <v>45.295237590900612</v>
      </c>
    </row>
    <row r="1038" spans="1:17">
      <c r="A1038" s="165"/>
      <c r="B1038" s="166"/>
      <c r="C1038" s="1224"/>
      <c r="D1038" s="1225"/>
      <c r="E1038" s="1225"/>
      <c r="F1038" s="1226"/>
      <c r="G1038" s="1226"/>
      <c r="H1038" s="1226"/>
      <c r="I1038" s="1226"/>
      <c r="J1038" s="1226"/>
      <c r="K1038" s="1227"/>
      <c r="L1038" s="1226"/>
      <c r="M1038" s="1228"/>
      <c r="N1038" s="1229"/>
      <c r="O1038" s="1230"/>
      <c r="P1038" s="1230"/>
      <c r="Q1038" s="1230"/>
    </row>
    <row r="1041" spans="1:17" s="1424" customFormat="1" ht="15">
      <c r="A1041" s="1289" t="s">
        <v>319</v>
      </c>
      <c r="B1041" s="1289"/>
      <c r="C1041" s="1289"/>
      <c r="D1041" s="1289"/>
      <c r="E1041" s="1289"/>
      <c r="F1041" s="1289"/>
      <c r="G1041" s="1289"/>
      <c r="H1041" s="1289"/>
      <c r="I1041" s="1289"/>
      <c r="J1041" s="1289"/>
      <c r="K1041" s="1289"/>
      <c r="L1041" s="1289"/>
      <c r="M1041" s="1289"/>
      <c r="N1041" s="1289"/>
      <c r="O1041" s="1289"/>
      <c r="P1041" s="1289"/>
      <c r="Q1041" s="1289"/>
    </row>
    <row r="1042" spans="1:17" ht="13.5" thickBot="1">
      <c r="A1042" s="822"/>
      <c r="B1042" s="822"/>
      <c r="C1042" s="822"/>
      <c r="D1042" s="822"/>
      <c r="E1042" s="1261" t="s">
        <v>356</v>
      </c>
      <c r="F1042" s="1261"/>
      <c r="G1042" s="1261"/>
      <c r="H1042" s="1261"/>
      <c r="I1042" s="822">
        <v>5.6</v>
      </c>
      <c r="J1042" s="822" t="s">
        <v>355</v>
      </c>
      <c r="K1042" s="822" t="s">
        <v>357</v>
      </c>
      <c r="L1042" s="822">
        <v>248</v>
      </c>
      <c r="M1042" s="822"/>
      <c r="N1042" s="822"/>
      <c r="O1042" s="822"/>
      <c r="P1042" s="822"/>
      <c r="Q1042" s="822"/>
    </row>
    <row r="1043" spans="1:17">
      <c r="A1043" s="1281" t="s">
        <v>1</v>
      </c>
      <c r="B1043" s="1283" t="s">
        <v>0</v>
      </c>
      <c r="C1043" s="1266" t="s">
        <v>2</v>
      </c>
      <c r="D1043" s="1266" t="s">
        <v>3</v>
      </c>
      <c r="E1043" s="1266" t="s">
        <v>12</v>
      </c>
      <c r="F1043" s="1286" t="s">
        <v>13</v>
      </c>
      <c r="G1043" s="1287"/>
      <c r="H1043" s="1287"/>
      <c r="I1043" s="1288"/>
      <c r="J1043" s="1266" t="s">
        <v>4</v>
      </c>
      <c r="K1043" s="1266" t="s">
        <v>14</v>
      </c>
      <c r="L1043" s="1266" t="s">
        <v>5</v>
      </c>
      <c r="M1043" s="1266" t="s">
        <v>6</v>
      </c>
      <c r="N1043" s="1266" t="s">
        <v>15</v>
      </c>
      <c r="O1043" s="1309" t="s">
        <v>16</v>
      </c>
      <c r="P1043" s="1266" t="s">
        <v>23</v>
      </c>
      <c r="Q1043" s="1270" t="s">
        <v>24</v>
      </c>
    </row>
    <row r="1044" spans="1:17" ht="33.75">
      <c r="A1044" s="1282"/>
      <c r="B1044" s="1284"/>
      <c r="C1044" s="1285"/>
      <c r="D1044" s="1267"/>
      <c r="E1044" s="1267"/>
      <c r="F1044" s="532" t="s">
        <v>17</v>
      </c>
      <c r="G1044" s="532" t="s">
        <v>18</v>
      </c>
      <c r="H1044" s="532" t="s">
        <v>19</v>
      </c>
      <c r="I1044" s="532" t="s">
        <v>20</v>
      </c>
      <c r="J1044" s="1267"/>
      <c r="K1044" s="1267"/>
      <c r="L1044" s="1267"/>
      <c r="M1044" s="1267"/>
      <c r="N1044" s="1267"/>
      <c r="O1044" s="1310"/>
      <c r="P1044" s="1267"/>
      <c r="Q1044" s="1271"/>
    </row>
    <row r="1045" spans="1:17" ht="12" thickBot="1">
      <c r="A1045" s="1282"/>
      <c r="B1045" s="1284"/>
      <c r="C1045" s="1285"/>
      <c r="D1045" s="8" t="s">
        <v>7</v>
      </c>
      <c r="E1045" s="8" t="s">
        <v>8</v>
      </c>
      <c r="F1045" s="8" t="s">
        <v>9</v>
      </c>
      <c r="G1045" s="8" t="s">
        <v>9</v>
      </c>
      <c r="H1045" s="8" t="s">
        <v>9</v>
      </c>
      <c r="I1045" s="8" t="s">
        <v>9</v>
      </c>
      <c r="J1045" s="8" t="s">
        <v>21</v>
      </c>
      <c r="K1045" s="8" t="s">
        <v>9</v>
      </c>
      <c r="L1045" s="8" t="s">
        <v>21</v>
      </c>
      <c r="M1045" s="8" t="s">
        <v>22</v>
      </c>
      <c r="N1045" s="96" t="s">
        <v>408</v>
      </c>
      <c r="O1045" s="96" t="s">
        <v>409</v>
      </c>
      <c r="P1045" s="97" t="s">
        <v>25</v>
      </c>
      <c r="Q1045" s="98" t="s">
        <v>410</v>
      </c>
    </row>
    <row r="1046" spans="1:17">
      <c r="A1046" s="1272" t="s">
        <v>10</v>
      </c>
      <c r="B1046" s="11">
        <v>1</v>
      </c>
      <c r="C1046" s="295"/>
      <c r="D1046" s="250"/>
      <c r="E1046" s="250"/>
      <c r="F1046" s="512"/>
      <c r="G1046" s="512"/>
      <c r="H1046" s="512"/>
      <c r="I1046" s="512"/>
      <c r="J1046" s="297"/>
      <c r="K1046" s="513"/>
      <c r="L1046" s="297"/>
      <c r="M1046" s="296"/>
      <c r="N1046" s="297"/>
      <c r="O1046" s="251"/>
      <c r="P1046" s="251"/>
      <c r="Q1046" s="252"/>
    </row>
    <row r="1047" spans="1:17">
      <c r="A1047" s="1376"/>
      <c r="B1047" s="12">
        <v>2</v>
      </c>
      <c r="C1047" s="266"/>
      <c r="D1047" s="253"/>
      <c r="E1047" s="253"/>
      <c r="F1047" s="510"/>
      <c r="G1047" s="510"/>
      <c r="H1047" s="510"/>
      <c r="I1047" s="510"/>
      <c r="J1047" s="286"/>
      <c r="K1047" s="293"/>
      <c r="L1047" s="286"/>
      <c r="M1047" s="267"/>
      <c r="N1047" s="286"/>
      <c r="O1047" s="255"/>
      <c r="P1047" s="255"/>
      <c r="Q1047" s="256"/>
    </row>
    <row r="1048" spans="1:17">
      <c r="A1048" s="1376"/>
      <c r="B1048" s="12">
        <v>3</v>
      </c>
      <c r="C1048" s="266"/>
      <c r="D1048" s="253"/>
      <c r="E1048" s="253"/>
      <c r="F1048" s="510"/>
      <c r="G1048" s="510"/>
      <c r="H1048" s="510"/>
      <c r="I1048" s="510"/>
      <c r="J1048" s="286"/>
      <c r="K1048" s="293"/>
      <c r="L1048" s="286"/>
      <c r="M1048" s="267"/>
      <c r="N1048" s="286"/>
      <c r="O1048" s="255"/>
      <c r="P1048" s="255"/>
      <c r="Q1048" s="256"/>
    </row>
    <row r="1049" spans="1:17">
      <c r="A1049" s="1376"/>
      <c r="B1049" s="12">
        <v>4</v>
      </c>
      <c r="C1049" s="266"/>
      <c r="D1049" s="253"/>
      <c r="E1049" s="253"/>
      <c r="F1049" s="510"/>
      <c r="G1049" s="510"/>
      <c r="H1049" s="510"/>
      <c r="I1049" s="510"/>
      <c r="J1049" s="286"/>
      <c r="K1049" s="293"/>
      <c r="L1049" s="286"/>
      <c r="M1049" s="267"/>
      <c r="N1049" s="286"/>
      <c r="O1049" s="255"/>
      <c r="P1049" s="255"/>
      <c r="Q1049" s="256"/>
    </row>
    <row r="1050" spans="1:17">
      <c r="A1050" s="1376"/>
      <c r="B1050" s="12">
        <v>5</v>
      </c>
      <c r="C1050" s="266"/>
      <c r="D1050" s="253"/>
      <c r="E1050" s="253"/>
      <c r="F1050" s="510"/>
      <c r="G1050" s="510"/>
      <c r="H1050" s="510"/>
      <c r="I1050" s="510"/>
      <c r="J1050" s="286"/>
      <c r="K1050" s="293"/>
      <c r="L1050" s="286"/>
      <c r="M1050" s="267"/>
      <c r="N1050" s="286"/>
      <c r="O1050" s="255"/>
      <c r="P1050" s="255"/>
      <c r="Q1050" s="256"/>
    </row>
    <row r="1051" spans="1:17">
      <c r="A1051" s="1376"/>
      <c r="B1051" s="12">
        <v>6</v>
      </c>
      <c r="C1051" s="266"/>
      <c r="D1051" s="253"/>
      <c r="E1051" s="253"/>
      <c r="F1051" s="510"/>
      <c r="G1051" s="510"/>
      <c r="H1051" s="510"/>
      <c r="I1051" s="510"/>
      <c r="J1051" s="286"/>
      <c r="K1051" s="293"/>
      <c r="L1051" s="286"/>
      <c r="M1051" s="267"/>
      <c r="N1051" s="286"/>
      <c r="O1051" s="255"/>
      <c r="P1051" s="255"/>
      <c r="Q1051" s="256"/>
    </row>
    <row r="1052" spans="1:17">
      <c r="A1052" s="1376"/>
      <c r="B1052" s="12">
        <v>7</v>
      </c>
      <c r="C1052" s="266"/>
      <c r="D1052" s="253"/>
      <c r="E1052" s="253"/>
      <c r="F1052" s="510"/>
      <c r="G1052" s="510"/>
      <c r="H1052" s="510"/>
      <c r="I1052" s="510"/>
      <c r="J1052" s="286"/>
      <c r="K1052" s="293"/>
      <c r="L1052" s="286"/>
      <c r="M1052" s="267"/>
      <c r="N1052" s="286"/>
      <c r="O1052" s="255"/>
      <c r="P1052" s="255"/>
      <c r="Q1052" s="256"/>
    </row>
    <row r="1053" spans="1:17">
      <c r="A1053" s="1376"/>
      <c r="B1053" s="12">
        <v>8</v>
      </c>
      <c r="C1053" s="266"/>
      <c r="D1053" s="253"/>
      <c r="E1053" s="253"/>
      <c r="F1053" s="510"/>
      <c r="G1053" s="510"/>
      <c r="H1053" s="510"/>
      <c r="I1053" s="510"/>
      <c r="J1053" s="286"/>
      <c r="K1053" s="293"/>
      <c r="L1053" s="286"/>
      <c r="M1053" s="267"/>
      <c r="N1053" s="286"/>
      <c r="O1053" s="255"/>
      <c r="P1053" s="255"/>
      <c r="Q1053" s="256"/>
    </row>
    <row r="1054" spans="1:17">
      <c r="A1054" s="1376"/>
      <c r="B1054" s="12">
        <v>9</v>
      </c>
      <c r="C1054" s="266"/>
      <c r="D1054" s="253"/>
      <c r="E1054" s="253"/>
      <c r="F1054" s="510"/>
      <c r="G1054" s="510"/>
      <c r="H1054" s="510"/>
      <c r="I1054" s="510"/>
      <c r="J1054" s="286"/>
      <c r="K1054" s="293"/>
      <c r="L1054" s="286"/>
      <c r="M1054" s="267"/>
      <c r="N1054" s="286"/>
      <c r="O1054" s="255"/>
      <c r="P1054" s="255"/>
      <c r="Q1054" s="256"/>
    </row>
    <row r="1055" spans="1:17" ht="12" thickBot="1">
      <c r="A1055" s="1377"/>
      <c r="B1055" s="32">
        <v>10</v>
      </c>
      <c r="C1055" s="268"/>
      <c r="D1055" s="269"/>
      <c r="E1055" s="269"/>
      <c r="F1055" s="511"/>
      <c r="G1055" s="511"/>
      <c r="H1055" s="511"/>
      <c r="I1055" s="511"/>
      <c r="J1055" s="271"/>
      <c r="K1055" s="294"/>
      <c r="L1055" s="271"/>
      <c r="M1055" s="270"/>
      <c r="N1055" s="271"/>
      <c r="O1055" s="272"/>
      <c r="P1055" s="272"/>
      <c r="Q1055" s="273"/>
    </row>
    <row r="1056" spans="1:17">
      <c r="A1056" s="1331" t="s">
        <v>26</v>
      </c>
      <c r="B1056" s="181">
        <v>1</v>
      </c>
      <c r="C1056" s="659" t="s">
        <v>776</v>
      </c>
      <c r="D1056" s="652">
        <v>8</v>
      </c>
      <c r="E1056" s="652">
        <v>1975</v>
      </c>
      <c r="F1056" s="654">
        <v>3.69</v>
      </c>
      <c r="G1056" s="654">
        <v>0.70699999999999996</v>
      </c>
      <c r="H1056" s="654">
        <v>1.28</v>
      </c>
      <c r="I1056" s="653">
        <v>1.702</v>
      </c>
      <c r="J1056" s="654">
        <v>574</v>
      </c>
      <c r="K1056" s="655">
        <v>1.702</v>
      </c>
      <c r="L1056" s="654">
        <v>574</v>
      </c>
      <c r="M1056" s="656">
        <f>K1056/L1056</f>
        <v>2.965156794425087E-3</v>
      </c>
      <c r="N1056" s="741">
        <v>81</v>
      </c>
      <c r="O1056" s="657">
        <f t="shared" ref="O1056:O1067" si="131">M1056*N1056</f>
        <v>0.24017770034843205</v>
      </c>
      <c r="P1056" s="657">
        <f t="shared" ref="P1056:P1066" si="132">M1056*60*1000</f>
        <v>177.90940766550523</v>
      </c>
      <c r="Q1056" s="658">
        <f t="shared" ref="Q1056:Q1066" si="133">P1056*N1056/1000</f>
        <v>14.410662020905924</v>
      </c>
    </row>
    <row r="1057" spans="1:17">
      <c r="A1057" s="1413"/>
      <c r="B1057" s="178">
        <v>2</v>
      </c>
      <c r="C1057" s="659" t="s">
        <v>777</v>
      </c>
      <c r="D1057" s="652">
        <v>22</v>
      </c>
      <c r="E1057" s="652">
        <v>1991</v>
      </c>
      <c r="F1057" s="653">
        <v>9.1</v>
      </c>
      <c r="G1057" s="653">
        <v>1.589</v>
      </c>
      <c r="H1057" s="653">
        <v>3.52</v>
      </c>
      <c r="I1057" s="653">
        <v>3.99</v>
      </c>
      <c r="J1057" s="653">
        <v>1170</v>
      </c>
      <c r="K1057" s="660">
        <v>3.99</v>
      </c>
      <c r="L1057" s="653">
        <v>1170</v>
      </c>
      <c r="M1057" s="656">
        <f>K1057/L1057</f>
        <v>3.4102564102564104E-3</v>
      </c>
      <c r="N1057" s="742">
        <v>81</v>
      </c>
      <c r="O1057" s="657">
        <f t="shared" si="131"/>
        <v>0.27623076923076922</v>
      </c>
      <c r="P1057" s="657">
        <f t="shared" si="132"/>
        <v>204.61538461538461</v>
      </c>
      <c r="Q1057" s="658">
        <f t="shared" si="133"/>
        <v>16.573846153846151</v>
      </c>
    </row>
    <row r="1058" spans="1:17">
      <c r="A1058" s="1413"/>
      <c r="B1058" s="178">
        <v>3</v>
      </c>
      <c r="C1058" s="744" t="s">
        <v>778</v>
      </c>
      <c r="D1058" s="652">
        <v>12</v>
      </c>
      <c r="E1058" s="652">
        <v>1958</v>
      </c>
      <c r="F1058" s="653">
        <v>3</v>
      </c>
      <c r="G1058" s="653">
        <v>0.70699999999999996</v>
      </c>
      <c r="H1058" s="653">
        <v>0.11</v>
      </c>
      <c r="I1058" s="653">
        <v>1.93</v>
      </c>
      <c r="J1058" s="653">
        <v>564</v>
      </c>
      <c r="K1058" s="660">
        <v>1.93</v>
      </c>
      <c r="L1058" s="653">
        <v>564</v>
      </c>
      <c r="M1058" s="661">
        <f t="shared" ref="M1058:M1065" si="134">K1058/L1058</f>
        <v>3.4219858156028368E-3</v>
      </c>
      <c r="N1058" s="742">
        <v>81</v>
      </c>
      <c r="O1058" s="657">
        <f t="shared" si="131"/>
        <v>0.27718085106382978</v>
      </c>
      <c r="P1058" s="657">
        <f t="shared" si="132"/>
        <v>205.31914893617019</v>
      </c>
      <c r="Q1058" s="662">
        <f t="shared" si="133"/>
        <v>16.630851063829784</v>
      </c>
    </row>
    <row r="1059" spans="1:17">
      <c r="A1059" s="1413"/>
      <c r="B1059" s="178">
        <v>4</v>
      </c>
      <c r="C1059" s="744" t="s">
        <v>499</v>
      </c>
      <c r="D1059" s="652">
        <v>22</v>
      </c>
      <c r="E1059" s="652">
        <v>1983</v>
      </c>
      <c r="F1059" s="653">
        <v>9.93</v>
      </c>
      <c r="G1059" s="653">
        <v>2.069</v>
      </c>
      <c r="H1059" s="653">
        <v>3.36</v>
      </c>
      <c r="I1059" s="653">
        <v>4.5</v>
      </c>
      <c r="J1059" s="653">
        <v>1216</v>
      </c>
      <c r="K1059" s="660">
        <v>4.5</v>
      </c>
      <c r="L1059" s="653">
        <v>1216</v>
      </c>
      <c r="M1059" s="661">
        <f t="shared" si="134"/>
        <v>3.7006578947368419E-3</v>
      </c>
      <c r="N1059" s="742">
        <v>81</v>
      </c>
      <c r="O1059" s="745">
        <f t="shared" si="131"/>
        <v>0.29975328947368418</v>
      </c>
      <c r="P1059" s="657">
        <f t="shared" si="132"/>
        <v>222.03947368421052</v>
      </c>
      <c r="Q1059" s="662">
        <f t="shared" si="133"/>
        <v>17.985197368421055</v>
      </c>
    </row>
    <row r="1060" spans="1:17">
      <c r="A1060" s="1413"/>
      <c r="B1060" s="178">
        <v>5</v>
      </c>
      <c r="C1060" s="744" t="s">
        <v>398</v>
      </c>
      <c r="D1060" s="652">
        <v>42</v>
      </c>
      <c r="E1060" s="652">
        <v>1994</v>
      </c>
      <c r="F1060" s="653">
        <v>20.2</v>
      </c>
      <c r="G1060" s="653">
        <v>2.88</v>
      </c>
      <c r="H1060" s="653">
        <v>6.72</v>
      </c>
      <c r="I1060" s="653">
        <v>10.59</v>
      </c>
      <c r="J1060" s="653">
        <v>2423</v>
      </c>
      <c r="K1060" s="660">
        <v>10.59</v>
      </c>
      <c r="L1060" s="653">
        <v>2423</v>
      </c>
      <c r="M1060" s="661">
        <f t="shared" si="134"/>
        <v>4.3706149401568301E-3</v>
      </c>
      <c r="N1060" s="742">
        <v>81</v>
      </c>
      <c r="O1060" s="745">
        <f t="shared" si="131"/>
        <v>0.35401981015270323</v>
      </c>
      <c r="P1060" s="657">
        <f t="shared" si="132"/>
        <v>262.23689640940978</v>
      </c>
      <c r="Q1060" s="662">
        <f t="shared" si="133"/>
        <v>21.241188609162194</v>
      </c>
    </row>
    <row r="1061" spans="1:17">
      <c r="A1061" s="1413"/>
      <c r="B1061" s="178">
        <v>6</v>
      </c>
      <c r="C1061" s="744" t="s">
        <v>500</v>
      </c>
      <c r="D1061" s="652">
        <v>80</v>
      </c>
      <c r="E1061" s="652">
        <v>1970</v>
      </c>
      <c r="F1061" s="653">
        <v>17.97</v>
      </c>
      <c r="G1061" s="653">
        <v>0</v>
      </c>
      <c r="H1061" s="653">
        <v>0</v>
      </c>
      <c r="I1061" s="653">
        <v>17.97</v>
      </c>
      <c r="J1061" s="653">
        <v>3810</v>
      </c>
      <c r="K1061" s="660">
        <v>18</v>
      </c>
      <c r="L1061" s="653">
        <v>3810</v>
      </c>
      <c r="M1061" s="661">
        <f t="shared" si="134"/>
        <v>4.7244094488188976E-3</v>
      </c>
      <c r="N1061" s="742">
        <v>81</v>
      </c>
      <c r="O1061" s="745">
        <f t="shared" si="131"/>
        <v>0.38267716535433072</v>
      </c>
      <c r="P1061" s="657">
        <f t="shared" si="132"/>
        <v>283.46456692913387</v>
      </c>
      <c r="Q1061" s="662">
        <f t="shared" si="133"/>
        <v>22.960629921259841</v>
      </c>
    </row>
    <row r="1062" spans="1:17">
      <c r="A1062" s="1413"/>
      <c r="B1062" s="178">
        <v>7</v>
      </c>
      <c r="C1062" s="744" t="s">
        <v>779</v>
      </c>
      <c r="D1062" s="652">
        <v>12</v>
      </c>
      <c r="E1062" s="652">
        <v>1962</v>
      </c>
      <c r="F1062" s="653">
        <v>5.65</v>
      </c>
      <c r="G1062" s="653">
        <v>1.0900000000000001</v>
      </c>
      <c r="H1062" s="653">
        <v>1.92</v>
      </c>
      <c r="I1062" s="653">
        <v>2.63</v>
      </c>
      <c r="J1062" s="653">
        <v>555.79</v>
      </c>
      <c r="K1062" s="660">
        <v>2.63</v>
      </c>
      <c r="L1062" s="653">
        <v>555.79</v>
      </c>
      <c r="M1062" s="661">
        <f t="shared" si="134"/>
        <v>4.7320030946940393E-3</v>
      </c>
      <c r="N1062" s="742">
        <v>81</v>
      </c>
      <c r="O1062" s="745">
        <f t="shared" si="131"/>
        <v>0.38329225067021716</v>
      </c>
      <c r="P1062" s="657">
        <f t="shared" si="132"/>
        <v>283.92018568164235</v>
      </c>
      <c r="Q1062" s="662">
        <f t="shared" si="133"/>
        <v>22.99753504021303</v>
      </c>
    </row>
    <row r="1063" spans="1:17">
      <c r="A1063" s="1413"/>
      <c r="B1063" s="178">
        <v>8</v>
      </c>
      <c r="C1063" s="744" t="s">
        <v>501</v>
      </c>
      <c r="D1063" s="652">
        <v>20</v>
      </c>
      <c r="E1063" s="652">
        <v>1995</v>
      </c>
      <c r="F1063" s="653">
        <v>11.2</v>
      </c>
      <c r="G1063" s="653">
        <v>2.5499999999999998</v>
      </c>
      <c r="H1063" s="653">
        <v>3.2</v>
      </c>
      <c r="I1063" s="653">
        <v>5.41</v>
      </c>
      <c r="J1063" s="653">
        <v>1108</v>
      </c>
      <c r="K1063" s="660">
        <v>5.41</v>
      </c>
      <c r="L1063" s="653">
        <v>1108</v>
      </c>
      <c r="M1063" s="661">
        <f t="shared" si="134"/>
        <v>4.8826714801444042E-3</v>
      </c>
      <c r="N1063" s="742">
        <v>81</v>
      </c>
      <c r="O1063" s="745">
        <f t="shared" si="131"/>
        <v>0.39549638989169672</v>
      </c>
      <c r="P1063" s="657">
        <f t="shared" si="132"/>
        <v>292.96028880866425</v>
      </c>
      <c r="Q1063" s="662">
        <f t="shared" si="133"/>
        <v>23.729783393501801</v>
      </c>
    </row>
    <row r="1064" spans="1:17">
      <c r="A1064" s="1413"/>
      <c r="B1064" s="178">
        <v>9</v>
      </c>
      <c r="C1064" s="744" t="s">
        <v>780</v>
      </c>
      <c r="D1064" s="652">
        <v>40</v>
      </c>
      <c r="E1064" s="652">
        <v>1992</v>
      </c>
      <c r="F1064" s="653">
        <v>23.1</v>
      </c>
      <c r="G1064" s="653">
        <v>5.66</v>
      </c>
      <c r="H1064" s="653">
        <v>6.4</v>
      </c>
      <c r="I1064" s="653">
        <v>11.079000000000001</v>
      </c>
      <c r="J1064" s="653">
        <v>2265</v>
      </c>
      <c r="K1064" s="660">
        <v>11.07</v>
      </c>
      <c r="L1064" s="653">
        <v>2265</v>
      </c>
      <c r="M1064" s="661">
        <f t="shared" si="134"/>
        <v>4.8874172185430463E-3</v>
      </c>
      <c r="N1064" s="742">
        <v>81</v>
      </c>
      <c r="O1064" s="745">
        <f t="shared" si="131"/>
        <v>0.39588079470198673</v>
      </c>
      <c r="P1064" s="657">
        <f t="shared" si="132"/>
        <v>293.24503311258275</v>
      </c>
      <c r="Q1064" s="662">
        <f t="shared" si="133"/>
        <v>23.752847682119203</v>
      </c>
    </row>
    <row r="1065" spans="1:17" ht="12" thickBot="1">
      <c r="A1065" s="1420"/>
      <c r="B1065" s="187">
        <v>10</v>
      </c>
      <c r="C1065" s="1780" t="s">
        <v>781</v>
      </c>
      <c r="D1065" s="1781">
        <v>40</v>
      </c>
      <c r="E1065" s="1781">
        <v>1973</v>
      </c>
      <c r="F1065" s="1601">
        <v>20.6</v>
      </c>
      <c r="G1065" s="1601">
        <v>4.1989999999999998</v>
      </c>
      <c r="H1065" s="1601">
        <v>6.4</v>
      </c>
      <c r="I1065" s="1601">
        <v>10</v>
      </c>
      <c r="J1065" s="1601">
        <v>2007</v>
      </c>
      <c r="K1065" s="1782">
        <v>10</v>
      </c>
      <c r="L1065" s="1601">
        <v>2007</v>
      </c>
      <c r="M1065" s="1783">
        <f t="shared" si="134"/>
        <v>4.9825610363726956E-3</v>
      </c>
      <c r="N1065" s="1784">
        <v>81</v>
      </c>
      <c r="O1065" s="1785">
        <f t="shared" si="131"/>
        <v>0.40358744394618834</v>
      </c>
      <c r="P1065" s="1785">
        <f t="shared" si="132"/>
        <v>298.95366218236177</v>
      </c>
      <c r="Q1065" s="1786">
        <f t="shared" si="133"/>
        <v>24.215246636771301</v>
      </c>
    </row>
    <row r="1066" spans="1:17">
      <c r="A1066" s="1421" t="s">
        <v>27</v>
      </c>
      <c r="B1066" s="196">
        <v>1</v>
      </c>
      <c r="C1066" s="707" t="s">
        <v>782</v>
      </c>
      <c r="D1066" s="754">
        <v>40</v>
      </c>
      <c r="E1066" s="754">
        <v>1981</v>
      </c>
      <c r="F1066" s="520">
        <v>27.7</v>
      </c>
      <c r="G1066" s="520">
        <v>4.38</v>
      </c>
      <c r="H1066" s="520">
        <v>6.4</v>
      </c>
      <c r="I1066" s="520">
        <v>16.91</v>
      </c>
      <c r="J1066" s="520">
        <v>2259</v>
      </c>
      <c r="K1066" s="663">
        <v>16.91</v>
      </c>
      <c r="L1066" s="520">
        <v>2259</v>
      </c>
      <c r="M1066" s="519">
        <f>K1066/L1066</f>
        <v>7.4856131031429841E-3</v>
      </c>
      <c r="N1066" s="708">
        <v>81</v>
      </c>
      <c r="O1066" s="521">
        <f>M1066*N1066</f>
        <v>0.60633466135458169</v>
      </c>
      <c r="P1066" s="521">
        <f>M1066*60*1000</f>
        <v>449.13678618857904</v>
      </c>
      <c r="Q1066" s="522">
        <f>P1066*N1066/1000</f>
        <v>36.3800796812749</v>
      </c>
    </row>
    <row r="1067" spans="1:17">
      <c r="A1067" s="1410"/>
      <c r="B1067" s="191">
        <v>2</v>
      </c>
      <c r="C1067" s="709" t="s">
        <v>783</v>
      </c>
      <c r="D1067" s="757">
        <v>20</v>
      </c>
      <c r="E1067" s="757">
        <v>1970</v>
      </c>
      <c r="F1067" s="524">
        <v>11.6</v>
      </c>
      <c r="G1067" s="524">
        <v>1.1499999999999999</v>
      </c>
      <c r="H1067" s="524">
        <v>3.2</v>
      </c>
      <c r="I1067" s="524">
        <v>7.23</v>
      </c>
      <c r="J1067" s="524">
        <v>952</v>
      </c>
      <c r="K1067" s="668">
        <v>7.23</v>
      </c>
      <c r="L1067" s="524">
        <v>952</v>
      </c>
      <c r="M1067" s="523">
        <f t="shared" ref="M1067:M1075" si="135">K1067/L1067</f>
        <v>7.594537815126051E-3</v>
      </c>
      <c r="N1067" s="721">
        <v>81</v>
      </c>
      <c r="O1067" s="525">
        <f t="shared" ref="O1067:O1075" si="136">M1067*N1067</f>
        <v>0.61515756302521019</v>
      </c>
      <c r="P1067" s="525">
        <f t="shared" ref="P1067:P1075" si="137">M1067*60*1000</f>
        <v>455.67226890756308</v>
      </c>
      <c r="Q1067" s="526">
        <f t="shared" ref="Q1067:Q1075" si="138">P1067*N1067/1000</f>
        <v>36.90945378151261</v>
      </c>
    </row>
    <row r="1068" spans="1:17">
      <c r="A1068" s="1410"/>
      <c r="B1068" s="191">
        <v>3</v>
      </c>
      <c r="C1068" s="709" t="s">
        <v>784</v>
      </c>
      <c r="D1068" s="757">
        <v>38</v>
      </c>
      <c r="E1068" s="757">
        <v>1969</v>
      </c>
      <c r="F1068" s="524">
        <v>20.9</v>
      </c>
      <c r="G1068" s="524">
        <v>2.85</v>
      </c>
      <c r="H1068" s="524">
        <v>5.84</v>
      </c>
      <c r="I1068" s="524">
        <v>12.2</v>
      </c>
      <c r="J1068" s="524">
        <v>1587.1</v>
      </c>
      <c r="K1068" s="668">
        <v>12.2</v>
      </c>
      <c r="L1068" s="524">
        <v>1587.08</v>
      </c>
      <c r="M1068" s="523">
        <f t="shared" si="135"/>
        <v>7.6870731154069106E-3</v>
      </c>
      <c r="N1068" s="721">
        <v>81</v>
      </c>
      <c r="O1068" s="525">
        <f t="shared" si="136"/>
        <v>0.62265292234795977</v>
      </c>
      <c r="P1068" s="525">
        <f t="shared" si="137"/>
        <v>461.22438692441466</v>
      </c>
      <c r="Q1068" s="526">
        <f t="shared" si="138"/>
        <v>37.359175340877584</v>
      </c>
    </row>
    <row r="1069" spans="1:17">
      <c r="A1069" s="1410"/>
      <c r="B1069" s="191">
        <v>4</v>
      </c>
      <c r="C1069" s="709" t="s">
        <v>785</v>
      </c>
      <c r="D1069" s="757">
        <v>12</v>
      </c>
      <c r="E1069" s="757">
        <v>1975</v>
      </c>
      <c r="F1069" s="524">
        <v>8.9499999999999993</v>
      </c>
      <c r="G1069" s="524">
        <v>1.52</v>
      </c>
      <c r="H1069" s="524">
        <v>1.92</v>
      </c>
      <c r="I1069" s="524">
        <v>5.5</v>
      </c>
      <c r="J1069" s="524">
        <v>707</v>
      </c>
      <c r="K1069" s="668">
        <v>5.5</v>
      </c>
      <c r="L1069" s="524">
        <v>707</v>
      </c>
      <c r="M1069" s="523">
        <f t="shared" si="135"/>
        <v>7.7793493635077791E-3</v>
      </c>
      <c r="N1069" s="721">
        <v>81</v>
      </c>
      <c r="O1069" s="525">
        <f t="shared" si="136"/>
        <v>0.63012729844413007</v>
      </c>
      <c r="P1069" s="525">
        <f t="shared" si="137"/>
        <v>466.76096181046671</v>
      </c>
      <c r="Q1069" s="526">
        <f t="shared" si="138"/>
        <v>37.807637906647805</v>
      </c>
    </row>
    <row r="1070" spans="1:17">
      <c r="A1070" s="1410"/>
      <c r="B1070" s="191">
        <v>5</v>
      </c>
      <c r="C1070" s="709" t="s">
        <v>786</v>
      </c>
      <c r="D1070" s="757">
        <v>76</v>
      </c>
      <c r="E1070" s="757">
        <v>1980</v>
      </c>
      <c r="F1070" s="524">
        <v>50.6</v>
      </c>
      <c r="G1070" s="524">
        <v>6.9</v>
      </c>
      <c r="H1070" s="524">
        <v>11.6</v>
      </c>
      <c r="I1070" s="524">
        <v>32.1</v>
      </c>
      <c r="J1070" s="524">
        <v>4110.3999999999996</v>
      </c>
      <c r="K1070" s="668">
        <v>32.1</v>
      </c>
      <c r="L1070" s="524">
        <v>4047</v>
      </c>
      <c r="M1070" s="523">
        <f t="shared" si="135"/>
        <v>7.9318013343217201E-3</v>
      </c>
      <c r="N1070" s="721">
        <v>81</v>
      </c>
      <c r="O1070" s="525">
        <f t="shared" si="136"/>
        <v>0.64247590808005928</v>
      </c>
      <c r="P1070" s="525">
        <f t="shared" si="137"/>
        <v>475.90808005930319</v>
      </c>
      <c r="Q1070" s="526">
        <f t="shared" si="138"/>
        <v>38.54855448480356</v>
      </c>
    </row>
    <row r="1071" spans="1:17">
      <c r="A1071" s="1410"/>
      <c r="B1071" s="191">
        <v>6</v>
      </c>
      <c r="C1071" s="709" t="s">
        <v>787</v>
      </c>
      <c r="D1071" s="757">
        <v>35</v>
      </c>
      <c r="E1071" s="757">
        <v>1985</v>
      </c>
      <c r="F1071" s="524">
        <v>24</v>
      </c>
      <c r="G1071" s="524">
        <v>3.75</v>
      </c>
      <c r="H1071" s="524">
        <v>5.6</v>
      </c>
      <c r="I1071" s="524">
        <v>14.64</v>
      </c>
      <c r="J1071" s="524">
        <v>1839</v>
      </c>
      <c r="K1071" s="668">
        <v>14.64</v>
      </c>
      <c r="L1071" s="524">
        <v>1839</v>
      </c>
      <c r="M1071" s="523">
        <f t="shared" si="135"/>
        <v>7.9608482871125607E-3</v>
      </c>
      <c r="N1071" s="721">
        <v>81</v>
      </c>
      <c r="O1071" s="525">
        <f t="shared" si="136"/>
        <v>0.6448287112561174</v>
      </c>
      <c r="P1071" s="525">
        <f t="shared" si="137"/>
        <v>477.65089722675361</v>
      </c>
      <c r="Q1071" s="526">
        <f t="shared" si="138"/>
        <v>38.689722675367037</v>
      </c>
    </row>
    <row r="1072" spans="1:17">
      <c r="A1072" s="1410"/>
      <c r="B1072" s="191">
        <v>7</v>
      </c>
      <c r="C1072" s="709" t="s">
        <v>788</v>
      </c>
      <c r="D1072" s="757">
        <v>22</v>
      </c>
      <c r="E1072" s="757">
        <v>1983</v>
      </c>
      <c r="F1072" s="524">
        <v>14.5</v>
      </c>
      <c r="G1072" s="524">
        <v>1.36</v>
      </c>
      <c r="H1072" s="524">
        <v>3.52</v>
      </c>
      <c r="I1072" s="524">
        <v>9.6</v>
      </c>
      <c r="J1072" s="524">
        <v>1196</v>
      </c>
      <c r="K1072" s="668">
        <v>9.6</v>
      </c>
      <c r="L1072" s="524">
        <v>1196</v>
      </c>
      <c r="M1072" s="523">
        <f t="shared" si="135"/>
        <v>8.0267558528428085E-3</v>
      </c>
      <c r="N1072" s="721">
        <v>81</v>
      </c>
      <c r="O1072" s="525">
        <f t="shared" si="136"/>
        <v>0.6501672240802675</v>
      </c>
      <c r="P1072" s="525">
        <f t="shared" si="137"/>
        <v>481.6053511705685</v>
      </c>
      <c r="Q1072" s="526">
        <f t="shared" si="138"/>
        <v>39.010033444816052</v>
      </c>
    </row>
    <row r="1073" spans="1:17">
      <c r="A1073" s="1410"/>
      <c r="B1073" s="191">
        <v>8</v>
      </c>
      <c r="C1073" s="709" t="s">
        <v>789</v>
      </c>
      <c r="D1073" s="757">
        <v>22</v>
      </c>
      <c r="E1073" s="757">
        <v>1977</v>
      </c>
      <c r="F1073" s="524">
        <v>14.3</v>
      </c>
      <c r="G1073" s="524">
        <v>1.36</v>
      </c>
      <c r="H1073" s="524">
        <v>3.52</v>
      </c>
      <c r="I1073" s="524">
        <v>9.3699999999999992</v>
      </c>
      <c r="J1073" s="524">
        <v>1130</v>
      </c>
      <c r="K1073" s="668">
        <v>9.3699999999999992</v>
      </c>
      <c r="L1073" s="524">
        <v>1130</v>
      </c>
      <c r="M1073" s="523">
        <f t="shared" si="135"/>
        <v>8.2920353982300875E-3</v>
      </c>
      <c r="N1073" s="721">
        <v>81</v>
      </c>
      <c r="O1073" s="525">
        <f t="shared" si="136"/>
        <v>0.67165486725663703</v>
      </c>
      <c r="P1073" s="525">
        <f t="shared" si="137"/>
        <v>497.52212389380526</v>
      </c>
      <c r="Q1073" s="526">
        <f t="shared" si="138"/>
        <v>40.299292035398224</v>
      </c>
    </row>
    <row r="1074" spans="1:17">
      <c r="A1074" s="1410"/>
      <c r="B1074" s="191">
        <v>9</v>
      </c>
      <c r="C1074" s="709" t="s">
        <v>790</v>
      </c>
      <c r="D1074" s="757">
        <v>41</v>
      </c>
      <c r="E1074" s="757">
        <v>1978</v>
      </c>
      <c r="F1074" s="524">
        <v>29.7</v>
      </c>
      <c r="G1074" s="524">
        <v>5.2</v>
      </c>
      <c r="H1074" s="524">
        <v>6.4</v>
      </c>
      <c r="I1074" s="524">
        <v>18.09</v>
      </c>
      <c r="J1074" s="524">
        <v>2176</v>
      </c>
      <c r="K1074" s="668">
        <v>18.09</v>
      </c>
      <c r="L1074" s="524">
        <v>2176</v>
      </c>
      <c r="M1074" s="523">
        <f t="shared" si="135"/>
        <v>8.3134191176470595E-3</v>
      </c>
      <c r="N1074" s="721">
        <v>81</v>
      </c>
      <c r="O1074" s="525">
        <f t="shared" si="136"/>
        <v>0.67338694852941183</v>
      </c>
      <c r="P1074" s="525">
        <f t="shared" si="137"/>
        <v>498.80514705882354</v>
      </c>
      <c r="Q1074" s="526">
        <f t="shared" si="138"/>
        <v>40.403216911764709</v>
      </c>
    </row>
    <row r="1075" spans="1:17" ht="12" thickBot="1">
      <c r="A1075" s="1411"/>
      <c r="B1075" s="192">
        <v>10</v>
      </c>
      <c r="C1075" s="711" t="s">
        <v>502</v>
      </c>
      <c r="D1075" s="760">
        <v>20</v>
      </c>
      <c r="E1075" s="760">
        <v>1983</v>
      </c>
      <c r="F1075" s="783">
        <v>14.7</v>
      </c>
      <c r="G1075" s="783">
        <v>2.23</v>
      </c>
      <c r="H1075" s="783">
        <v>3.2</v>
      </c>
      <c r="I1075" s="783">
        <v>9.1999999999999993</v>
      </c>
      <c r="J1075" s="783">
        <v>1071</v>
      </c>
      <c r="K1075" s="804">
        <v>9.1999999999999993</v>
      </c>
      <c r="L1075" s="783">
        <v>1071</v>
      </c>
      <c r="M1075" s="728">
        <f t="shared" si="135"/>
        <v>8.5901027077497655E-3</v>
      </c>
      <c r="N1075" s="729">
        <v>81</v>
      </c>
      <c r="O1075" s="712">
        <f t="shared" si="136"/>
        <v>0.69579831932773106</v>
      </c>
      <c r="P1075" s="712">
        <f t="shared" si="137"/>
        <v>515.40616246498598</v>
      </c>
      <c r="Q1075" s="713">
        <f t="shared" si="138"/>
        <v>41.747899159663866</v>
      </c>
    </row>
    <row r="1076" spans="1:17">
      <c r="A1076" s="1334" t="s">
        <v>77</v>
      </c>
      <c r="B1076" s="39">
        <v>1</v>
      </c>
      <c r="C1076" s="1179" t="s">
        <v>791</v>
      </c>
      <c r="D1076" s="676">
        <v>18</v>
      </c>
      <c r="E1076" s="676">
        <v>1981</v>
      </c>
      <c r="F1076" s="672">
        <v>14.1</v>
      </c>
      <c r="G1076" s="672">
        <v>1.49</v>
      </c>
      <c r="H1076" s="672">
        <v>2.88</v>
      </c>
      <c r="I1076" s="672">
        <v>9.76</v>
      </c>
      <c r="J1076" s="672">
        <v>955</v>
      </c>
      <c r="K1076" s="1201">
        <v>9.76</v>
      </c>
      <c r="L1076" s="672">
        <v>955</v>
      </c>
      <c r="M1076" s="673">
        <f>K1076/L1076</f>
        <v>1.0219895287958115E-2</v>
      </c>
      <c r="N1076" s="643">
        <v>81</v>
      </c>
      <c r="O1076" s="674">
        <f>M1076*N1076</f>
        <v>0.82781151832460731</v>
      </c>
      <c r="P1076" s="674">
        <f>M1076*60*1000</f>
        <v>613.19371727748694</v>
      </c>
      <c r="Q1076" s="675">
        <f>P1076*N1076/1000</f>
        <v>49.66869109947644</v>
      </c>
    </row>
    <row r="1077" spans="1:17">
      <c r="A1077" s="1264"/>
      <c r="B1077" s="19">
        <v>2</v>
      </c>
      <c r="C1077" s="717" t="s">
        <v>792</v>
      </c>
      <c r="D1077" s="765">
        <v>53</v>
      </c>
      <c r="E1077" s="765">
        <v>1964</v>
      </c>
      <c r="F1077" s="528">
        <v>20.7</v>
      </c>
      <c r="G1077" s="528">
        <v>3.68</v>
      </c>
      <c r="H1077" s="528">
        <v>0.49</v>
      </c>
      <c r="I1077" s="528">
        <v>16.47</v>
      </c>
      <c r="J1077" s="528">
        <v>1592.46</v>
      </c>
      <c r="K1077" s="677">
        <v>16.472999999999999</v>
      </c>
      <c r="L1077" s="528">
        <v>1551</v>
      </c>
      <c r="M1077" s="527">
        <f t="shared" ref="M1077:M1085" si="139">K1077/L1077</f>
        <v>1.0620889748549323E-2</v>
      </c>
      <c r="N1077" s="722">
        <v>81</v>
      </c>
      <c r="O1077" s="529">
        <f t="shared" ref="O1077:O1085" si="140">M1077*N1077</f>
        <v>0.86029206963249516</v>
      </c>
      <c r="P1077" s="674">
        <f t="shared" ref="P1077:P1085" si="141">M1077*60*1000</f>
        <v>637.2533849129594</v>
      </c>
      <c r="Q1077" s="530">
        <f t="shared" ref="Q1077:Q1085" si="142">P1077*N1077/1000</f>
        <v>51.617524177949711</v>
      </c>
    </row>
    <row r="1078" spans="1:17">
      <c r="A1078" s="1264"/>
      <c r="B1078" s="19">
        <v>3</v>
      </c>
      <c r="C1078" s="717" t="s">
        <v>793</v>
      </c>
      <c r="D1078" s="765">
        <v>13</v>
      </c>
      <c r="E1078" s="765">
        <v>1985</v>
      </c>
      <c r="F1078" s="528">
        <v>10.1</v>
      </c>
      <c r="G1078" s="528">
        <v>0.59899999999999998</v>
      </c>
      <c r="H1078" s="528">
        <v>1.92</v>
      </c>
      <c r="I1078" s="528">
        <v>7.5330000000000004</v>
      </c>
      <c r="J1078" s="528">
        <v>692.26</v>
      </c>
      <c r="K1078" s="677">
        <v>7.5330000000000004</v>
      </c>
      <c r="L1078" s="528">
        <v>678</v>
      </c>
      <c r="M1078" s="527">
        <f t="shared" si="139"/>
        <v>1.1110619469026549E-2</v>
      </c>
      <c r="N1078" s="722">
        <v>81</v>
      </c>
      <c r="O1078" s="529">
        <f t="shared" si="140"/>
        <v>0.8999601769911505</v>
      </c>
      <c r="P1078" s="674">
        <f t="shared" si="141"/>
        <v>666.63716814159295</v>
      </c>
      <c r="Q1078" s="530">
        <f t="shared" si="142"/>
        <v>53.997610619469029</v>
      </c>
    </row>
    <row r="1079" spans="1:17">
      <c r="A1079" s="1264"/>
      <c r="B1079" s="19">
        <v>4</v>
      </c>
      <c r="C1079" s="717" t="s">
        <v>794</v>
      </c>
      <c r="D1079" s="765">
        <v>12</v>
      </c>
      <c r="E1079" s="765">
        <v>1969</v>
      </c>
      <c r="F1079" s="528">
        <v>1.6</v>
      </c>
      <c r="G1079" s="528">
        <v>0.81599999999999995</v>
      </c>
      <c r="H1079" s="528">
        <v>1.92</v>
      </c>
      <c r="I1079" s="528">
        <v>7.8179999999999996</v>
      </c>
      <c r="J1079" s="528">
        <v>689</v>
      </c>
      <c r="K1079" s="677">
        <v>7.8179999999999996</v>
      </c>
      <c r="L1079" s="528">
        <v>689</v>
      </c>
      <c r="M1079" s="527">
        <f t="shared" si="139"/>
        <v>1.134687953555878E-2</v>
      </c>
      <c r="N1079" s="722">
        <v>81</v>
      </c>
      <c r="O1079" s="529">
        <f t="shared" si="140"/>
        <v>0.91909724238026125</v>
      </c>
      <c r="P1079" s="674">
        <f t="shared" si="141"/>
        <v>680.81277213352689</v>
      </c>
      <c r="Q1079" s="530">
        <f t="shared" si="142"/>
        <v>55.145834542815678</v>
      </c>
    </row>
    <row r="1080" spans="1:17">
      <c r="A1080" s="1264"/>
      <c r="B1080" s="19">
        <v>5</v>
      </c>
      <c r="C1080" s="717" t="s">
        <v>795</v>
      </c>
      <c r="D1080" s="765">
        <v>12</v>
      </c>
      <c r="E1080" s="765">
        <v>1960</v>
      </c>
      <c r="F1080" s="528">
        <v>7</v>
      </c>
      <c r="G1080" s="528">
        <v>0.65300000000000002</v>
      </c>
      <c r="H1080" s="528">
        <v>0.09</v>
      </c>
      <c r="I1080" s="528">
        <v>6.2560000000000002</v>
      </c>
      <c r="J1080" s="528">
        <v>550</v>
      </c>
      <c r="K1080" s="677">
        <v>6.2560000000000002</v>
      </c>
      <c r="L1080" s="528">
        <v>550</v>
      </c>
      <c r="M1080" s="527">
        <f t="shared" si="139"/>
        <v>1.1374545454545455E-2</v>
      </c>
      <c r="N1080" s="722">
        <v>81</v>
      </c>
      <c r="O1080" s="529">
        <f t="shared" si="140"/>
        <v>0.92133818181818183</v>
      </c>
      <c r="P1080" s="674">
        <f t="shared" si="141"/>
        <v>682.4727272727273</v>
      </c>
      <c r="Q1080" s="530">
        <f t="shared" si="142"/>
        <v>55.280290909090908</v>
      </c>
    </row>
    <row r="1081" spans="1:17">
      <c r="A1081" s="1264"/>
      <c r="B1081" s="19">
        <v>6</v>
      </c>
      <c r="C1081" s="717" t="s">
        <v>503</v>
      </c>
      <c r="D1081" s="765">
        <v>9</v>
      </c>
      <c r="E1081" s="765">
        <v>1977</v>
      </c>
      <c r="F1081" s="528">
        <v>7.2</v>
      </c>
      <c r="G1081" s="528">
        <v>0.497</v>
      </c>
      <c r="H1081" s="528">
        <v>1.44</v>
      </c>
      <c r="I1081" s="528">
        <v>5.26</v>
      </c>
      <c r="J1081" s="528">
        <v>460</v>
      </c>
      <c r="K1081" s="677">
        <v>5.26</v>
      </c>
      <c r="L1081" s="528">
        <v>460</v>
      </c>
      <c r="M1081" s="527">
        <f t="shared" si="139"/>
        <v>1.1434782608695652E-2</v>
      </c>
      <c r="N1081" s="722">
        <v>81</v>
      </c>
      <c r="O1081" s="529">
        <f t="shared" si="140"/>
        <v>0.92621739130434777</v>
      </c>
      <c r="P1081" s="674">
        <f t="shared" si="141"/>
        <v>686.08695652173913</v>
      </c>
      <c r="Q1081" s="530">
        <f t="shared" si="142"/>
        <v>55.573043478260871</v>
      </c>
    </row>
    <row r="1082" spans="1:17">
      <c r="A1082" s="1264"/>
      <c r="B1082" s="19">
        <v>7</v>
      </c>
      <c r="C1082" s="717" t="s">
        <v>796</v>
      </c>
      <c r="D1082" s="765">
        <v>8</v>
      </c>
      <c r="E1082" s="765">
        <v>1979</v>
      </c>
      <c r="F1082" s="528">
        <v>4.75</v>
      </c>
      <c r="G1082" s="528">
        <v>0</v>
      </c>
      <c r="H1082" s="528">
        <v>0</v>
      </c>
      <c r="I1082" s="528">
        <v>4.75</v>
      </c>
      <c r="J1082" s="528">
        <v>412</v>
      </c>
      <c r="K1082" s="677">
        <v>4.75</v>
      </c>
      <c r="L1082" s="528">
        <v>412</v>
      </c>
      <c r="M1082" s="527">
        <f t="shared" si="139"/>
        <v>1.1529126213592233E-2</v>
      </c>
      <c r="N1082" s="722">
        <v>81</v>
      </c>
      <c r="O1082" s="529">
        <f t="shared" si="140"/>
        <v>0.93385922330097093</v>
      </c>
      <c r="P1082" s="674">
        <f t="shared" si="141"/>
        <v>691.747572815534</v>
      </c>
      <c r="Q1082" s="530">
        <f t="shared" si="142"/>
        <v>56.031553398058257</v>
      </c>
    </row>
    <row r="1083" spans="1:17">
      <c r="A1083" s="1264"/>
      <c r="B1083" s="19">
        <v>8</v>
      </c>
      <c r="C1083" s="717" t="s">
        <v>797</v>
      </c>
      <c r="D1083" s="765">
        <v>12</v>
      </c>
      <c r="E1083" s="765">
        <v>1963</v>
      </c>
      <c r="F1083" s="528">
        <v>8.81</v>
      </c>
      <c r="G1083" s="528">
        <v>0.86299999999999999</v>
      </c>
      <c r="H1083" s="528">
        <v>1.92</v>
      </c>
      <c r="I1083" s="528">
        <v>6.024</v>
      </c>
      <c r="J1083" s="528">
        <v>496</v>
      </c>
      <c r="K1083" s="677">
        <v>6.02</v>
      </c>
      <c r="L1083" s="528">
        <v>496</v>
      </c>
      <c r="M1083" s="527">
        <f t="shared" si="139"/>
        <v>1.2137096774193548E-2</v>
      </c>
      <c r="N1083" s="722">
        <v>81</v>
      </c>
      <c r="O1083" s="529">
        <f t="shared" si="140"/>
        <v>0.98310483870967735</v>
      </c>
      <c r="P1083" s="674">
        <f t="shared" si="141"/>
        <v>728.22580645161281</v>
      </c>
      <c r="Q1083" s="530">
        <f t="shared" si="142"/>
        <v>58.986290322580636</v>
      </c>
    </row>
    <row r="1084" spans="1:17">
      <c r="A1084" s="1264"/>
      <c r="B1084" s="19">
        <v>9</v>
      </c>
      <c r="C1084" s="768" t="s">
        <v>798</v>
      </c>
      <c r="D1084" s="765">
        <v>12</v>
      </c>
      <c r="E1084" s="765">
        <v>1987</v>
      </c>
      <c r="F1084" s="528">
        <v>11</v>
      </c>
      <c r="G1084" s="528">
        <v>1.0185999999999999</v>
      </c>
      <c r="H1084" s="528">
        <v>1.61</v>
      </c>
      <c r="I1084" s="528">
        <v>8.3309999999999995</v>
      </c>
      <c r="J1084" s="528">
        <v>682</v>
      </c>
      <c r="K1084" s="805">
        <v>8.3309999999999995</v>
      </c>
      <c r="L1084" s="528">
        <v>682</v>
      </c>
      <c r="M1084" s="527">
        <f t="shared" si="139"/>
        <v>1.2215542521994135E-2</v>
      </c>
      <c r="N1084" s="722">
        <v>81</v>
      </c>
      <c r="O1084" s="529">
        <f t="shared" si="140"/>
        <v>0.98945894428152492</v>
      </c>
      <c r="P1084" s="674">
        <f t="shared" si="141"/>
        <v>732.93255131964804</v>
      </c>
      <c r="Q1084" s="530">
        <f t="shared" si="142"/>
        <v>59.367536656891488</v>
      </c>
    </row>
    <row r="1085" spans="1:17" ht="12" thickBot="1">
      <c r="A1085" s="1265"/>
      <c r="B1085" s="20">
        <v>10</v>
      </c>
      <c r="C1085" s="769" t="s">
        <v>799</v>
      </c>
      <c r="D1085" s="770">
        <v>9</v>
      </c>
      <c r="E1085" s="770">
        <v>1979</v>
      </c>
      <c r="F1085" s="771">
        <v>5.25</v>
      </c>
      <c r="G1085" s="718">
        <v>0</v>
      </c>
      <c r="H1085" s="718">
        <v>0</v>
      </c>
      <c r="I1085" s="771">
        <v>5.2480000000000002</v>
      </c>
      <c r="J1085" s="771">
        <v>423</v>
      </c>
      <c r="K1085" s="806">
        <v>5.2480000000000002</v>
      </c>
      <c r="L1085" s="771">
        <v>423</v>
      </c>
      <c r="M1085" s="723">
        <f t="shared" si="139"/>
        <v>1.240661938534279E-2</v>
      </c>
      <c r="N1085" s="722">
        <v>81</v>
      </c>
      <c r="O1085" s="719">
        <f t="shared" si="140"/>
        <v>1.0049361702127659</v>
      </c>
      <c r="P1085" s="719">
        <f t="shared" si="141"/>
        <v>744.39716312056737</v>
      </c>
      <c r="Q1085" s="720">
        <f t="shared" si="142"/>
        <v>60.296170212765958</v>
      </c>
    </row>
    <row r="1089" spans="1:17" ht="15">
      <c r="A1089" s="1419" t="s">
        <v>358</v>
      </c>
      <c r="B1089" s="1419"/>
      <c r="C1089" s="1419"/>
      <c r="D1089" s="1419"/>
      <c r="E1089" s="1419"/>
      <c r="F1089" s="1419"/>
      <c r="G1089" s="1419"/>
      <c r="H1089" s="1419"/>
      <c r="I1089" s="1419"/>
      <c r="J1089" s="1419"/>
      <c r="K1089" s="1419"/>
      <c r="L1089" s="1419"/>
      <c r="M1089" s="1419"/>
      <c r="N1089" s="1419"/>
      <c r="O1089" s="1419"/>
      <c r="P1089" s="1419"/>
      <c r="Q1089" s="1419"/>
    </row>
    <row r="1090" spans="1:17" ht="13.5" thickBot="1">
      <c r="A1090" s="822"/>
      <c r="B1090" s="822"/>
      <c r="C1090" s="822"/>
      <c r="D1090" s="822"/>
      <c r="E1090" s="1261" t="s">
        <v>356</v>
      </c>
      <c r="F1090" s="1261"/>
      <c r="G1090" s="1261"/>
      <c r="H1090" s="1261"/>
      <c r="I1090" s="822">
        <v>4.0999999999999996</v>
      </c>
      <c r="J1090" s="822" t="s">
        <v>355</v>
      </c>
      <c r="K1090" s="822" t="s">
        <v>357</v>
      </c>
      <c r="L1090" s="822">
        <v>278</v>
      </c>
      <c r="M1090" s="822"/>
      <c r="N1090" s="822"/>
      <c r="O1090" s="822"/>
      <c r="P1090" s="822"/>
      <c r="Q1090" s="822"/>
    </row>
    <row r="1091" spans="1:17">
      <c r="A1091" s="1281" t="s">
        <v>1</v>
      </c>
      <c r="B1091" s="1283" t="s">
        <v>0</v>
      </c>
      <c r="C1091" s="1266" t="s">
        <v>2</v>
      </c>
      <c r="D1091" s="1266" t="s">
        <v>3</v>
      </c>
      <c r="E1091" s="1266" t="s">
        <v>12</v>
      </c>
      <c r="F1091" s="1286" t="s">
        <v>13</v>
      </c>
      <c r="G1091" s="1287"/>
      <c r="H1091" s="1287"/>
      <c r="I1091" s="1288"/>
      <c r="J1091" s="1266" t="s">
        <v>4</v>
      </c>
      <c r="K1091" s="1266" t="s">
        <v>14</v>
      </c>
      <c r="L1091" s="1266" t="s">
        <v>5</v>
      </c>
      <c r="M1091" s="1266" t="s">
        <v>6</v>
      </c>
      <c r="N1091" s="1266" t="s">
        <v>15</v>
      </c>
      <c r="O1091" s="1309" t="s">
        <v>16</v>
      </c>
      <c r="P1091" s="1266" t="s">
        <v>23</v>
      </c>
      <c r="Q1091" s="1270" t="s">
        <v>24</v>
      </c>
    </row>
    <row r="1092" spans="1:17" ht="33.75">
      <c r="A1092" s="1282"/>
      <c r="B1092" s="1284"/>
      <c r="C1092" s="1285"/>
      <c r="D1092" s="1267"/>
      <c r="E1092" s="1267"/>
      <c r="F1092" s="821" t="s">
        <v>17</v>
      </c>
      <c r="G1092" s="821" t="s">
        <v>18</v>
      </c>
      <c r="H1092" s="821" t="s">
        <v>19</v>
      </c>
      <c r="I1092" s="821" t="s">
        <v>20</v>
      </c>
      <c r="J1092" s="1267"/>
      <c r="K1092" s="1267"/>
      <c r="L1092" s="1267"/>
      <c r="M1092" s="1267"/>
      <c r="N1092" s="1267"/>
      <c r="O1092" s="1310"/>
      <c r="P1092" s="1267"/>
      <c r="Q1092" s="1271"/>
    </row>
    <row r="1093" spans="1:17" ht="12" thickBot="1">
      <c r="A1093" s="1282"/>
      <c r="B1093" s="1284"/>
      <c r="C1093" s="1285"/>
      <c r="D1093" s="8" t="s">
        <v>7</v>
      </c>
      <c r="E1093" s="8" t="s">
        <v>8</v>
      </c>
      <c r="F1093" s="8" t="s">
        <v>9</v>
      </c>
      <c r="G1093" s="8" t="s">
        <v>9</v>
      </c>
      <c r="H1093" s="8" t="s">
        <v>9</v>
      </c>
      <c r="I1093" s="8" t="s">
        <v>9</v>
      </c>
      <c r="J1093" s="8" t="s">
        <v>21</v>
      </c>
      <c r="K1093" s="8" t="s">
        <v>9</v>
      </c>
      <c r="L1093" s="8" t="s">
        <v>21</v>
      </c>
      <c r="M1093" s="8" t="s">
        <v>59</v>
      </c>
      <c r="N1093" s="8" t="s">
        <v>408</v>
      </c>
      <c r="O1093" s="8" t="s">
        <v>409</v>
      </c>
      <c r="P1093" s="1437" t="s">
        <v>25</v>
      </c>
      <c r="Q1093" s="1438" t="s">
        <v>410</v>
      </c>
    </row>
    <row r="1094" spans="1:17" ht="11.25" customHeight="1">
      <c r="A1094" s="1272" t="s">
        <v>313</v>
      </c>
      <c r="B1094" s="11">
        <v>1</v>
      </c>
      <c r="C1094" s="1444" t="s">
        <v>538</v>
      </c>
      <c r="D1094" s="1445">
        <v>22</v>
      </c>
      <c r="E1094" s="1445">
        <v>1985</v>
      </c>
      <c r="F1094" s="1446">
        <v>7.969036</v>
      </c>
      <c r="G1094" s="1446">
        <v>2.4246129999999999</v>
      </c>
      <c r="H1094" s="1446">
        <v>3.74</v>
      </c>
      <c r="I1094" s="1446">
        <v>1.8044230000000001</v>
      </c>
      <c r="J1094" s="1445">
        <v>1162.5999999999999</v>
      </c>
      <c r="K1094" s="1446">
        <v>1.8044230000000001</v>
      </c>
      <c r="L1094" s="1445">
        <v>1162.5999999999999</v>
      </c>
      <c r="M1094" s="1447">
        <f>K1094/L1094</f>
        <v>1.5520583175640808E-3</v>
      </c>
      <c r="N1094" s="1448">
        <v>89.3</v>
      </c>
      <c r="O1094" s="865">
        <f>M1094*N1094</f>
        <v>0.13859880775847241</v>
      </c>
      <c r="P1094" s="865">
        <f>M1094*60*1000</f>
        <v>93.123499053844839</v>
      </c>
      <c r="Q1094" s="645">
        <f>P1094*N1094/1000</f>
        <v>8.3159284655083425</v>
      </c>
    </row>
    <row r="1095" spans="1:17">
      <c r="A1095" s="1376"/>
      <c r="B1095" s="12">
        <v>2</v>
      </c>
      <c r="C1095" s="1449" t="s">
        <v>539</v>
      </c>
      <c r="D1095" s="690">
        <v>22</v>
      </c>
      <c r="E1095" s="690">
        <v>1985</v>
      </c>
      <c r="F1095" s="647">
        <v>7.2323029999999999</v>
      </c>
      <c r="G1095" s="647">
        <v>1.503654</v>
      </c>
      <c r="H1095" s="647">
        <v>3.4</v>
      </c>
      <c r="I1095" s="647">
        <v>2.328649</v>
      </c>
      <c r="J1095" s="1450">
        <v>1159.1500000000001</v>
      </c>
      <c r="K1095" s="647">
        <v>2.328649</v>
      </c>
      <c r="L1095" s="1450">
        <v>1159.1500000000001</v>
      </c>
      <c r="M1095" s="678">
        <f t="shared" ref="M1095:M1103" si="143">K1095/L1095</f>
        <v>2.0089280938618815E-3</v>
      </c>
      <c r="N1095" s="1451">
        <v>89.3</v>
      </c>
      <c r="O1095" s="649">
        <f t="shared" ref="O1095:O1103" si="144">M1095*N1095</f>
        <v>0.17939727878186601</v>
      </c>
      <c r="P1095" s="644">
        <f t="shared" ref="P1095:P1103" si="145">M1095*60*1000</f>
        <v>120.53568563171289</v>
      </c>
      <c r="Q1095" s="650">
        <f t="shared" ref="Q1095:Q1103" si="146">P1095*N1095/1000</f>
        <v>10.763836726911961</v>
      </c>
    </row>
    <row r="1096" spans="1:17">
      <c r="A1096" s="1376"/>
      <c r="B1096" s="12">
        <v>3</v>
      </c>
      <c r="C1096" s="1449" t="s">
        <v>540</v>
      </c>
      <c r="D1096" s="690">
        <v>50</v>
      </c>
      <c r="E1096" s="690">
        <v>1977</v>
      </c>
      <c r="F1096" s="647">
        <v>18.283083000000001</v>
      </c>
      <c r="G1096" s="647">
        <v>3.5261200000000001</v>
      </c>
      <c r="H1096" s="647">
        <v>8</v>
      </c>
      <c r="I1096" s="647">
        <v>6.7569629999999998</v>
      </c>
      <c r="J1096" s="690">
        <v>2555.87</v>
      </c>
      <c r="K1096" s="647">
        <v>6.7569629999999998</v>
      </c>
      <c r="L1096" s="690">
        <v>2555.87</v>
      </c>
      <c r="M1096" s="678">
        <f t="shared" si="143"/>
        <v>2.6437037095000918E-3</v>
      </c>
      <c r="N1096" s="1451">
        <v>89.3</v>
      </c>
      <c r="O1096" s="649">
        <f t="shared" si="144"/>
        <v>0.23608274125835818</v>
      </c>
      <c r="P1096" s="644">
        <f t="shared" si="145"/>
        <v>158.6222225700055</v>
      </c>
      <c r="Q1096" s="650">
        <f t="shared" si="146"/>
        <v>14.16496447550149</v>
      </c>
    </row>
    <row r="1097" spans="1:17">
      <c r="A1097" s="1376"/>
      <c r="B1097" s="12">
        <v>4</v>
      </c>
      <c r="C1097" s="1449" t="s">
        <v>541</v>
      </c>
      <c r="D1097" s="690">
        <v>10</v>
      </c>
      <c r="E1097" s="690">
        <v>1961</v>
      </c>
      <c r="F1097" s="647">
        <v>4.4580019999999996</v>
      </c>
      <c r="G1097" s="647">
        <v>0.66083000000000003</v>
      </c>
      <c r="H1097" s="647">
        <v>1.6</v>
      </c>
      <c r="I1097" s="647">
        <v>2.1971720000000001</v>
      </c>
      <c r="J1097" s="1450">
        <v>445.52</v>
      </c>
      <c r="K1097" s="647">
        <v>2.1971720000000001</v>
      </c>
      <c r="L1097" s="1450">
        <v>445.52</v>
      </c>
      <c r="M1097" s="678">
        <f t="shared" si="143"/>
        <v>4.9317022804812359E-3</v>
      </c>
      <c r="N1097" s="1451">
        <v>89.3</v>
      </c>
      <c r="O1097" s="649">
        <f t="shared" si="144"/>
        <v>0.44040101364697437</v>
      </c>
      <c r="P1097" s="644">
        <f t="shared" si="145"/>
        <v>295.90213682887418</v>
      </c>
      <c r="Q1097" s="650">
        <f t="shared" si="146"/>
        <v>26.424060818818464</v>
      </c>
    </row>
    <row r="1098" spans="1:17">
      <c r="A1098" s="1376"/>
      <c r="B1098" s="12">
        <v>5</v>
      </c>
      <c r="C1098" s="1449" t="s">
        <v>542</v>
      </c>
      <c r="D1098" s="690">
        <v>10</v>
      </c>
      <c r="E1098" s="690">
        <v>1961</v>
      </c>
      <c r="F1098" s="647">
        <v>4.3600019999999997</v>
      </c>
      <c r="G1098" s="647">
        <v>0.72066600000000003</v>
      </c>
      <c r="H1098" s="647">
        <v>1.6</v>
      </c>
      <c r="I1098" s="647">
        <v>2.039336</v>
      </c>
      <c r="J1098" s="690">
        <v>442.2</v>
      </c>
      <c r="K1098" s="647">
        <v>2.039336</v>
      </c>
      <c r="L1098" s="690">
        <v>442.2</v>
      </c>
      <c r="M1098" s="678">
        <f t="shared" si="143"/>
        <v>4.6117955676164635E-3</v>
      </c>
      <c r="N1098" s="1451">
        <v>89.3</v>
      </c>
      <c r="O1098" s="649">
        <f t="shared" si="144"/>
        <v>0.41183334418815015</v>
      </c>
      <c r="P1098" s="644">
        <f t="shared" si="145"/>
        <v>276.70773405698776</v>
      </c>
      <c r="Q1098" s="650">
        <f t="shared" si="146"/>
        <v>24.710000651289008</v>
      </c>
    </row>
    <row r="1099" spans="1:17">
      <c r="A1099" s="1376"/>
      <c r="B1099" s="12">
        <v>6</v>
      </c>
      <c r="C1099" s="1449" t="s">
        <v>543</v>
      </c>
      <c r="D1099" s="690">
        <v>10</v>
      </c>
      <c r="E1099" s="690">
        <v>1963</v>
      </c>
      <c r="F1099" s="647">
        <v>3.6350009999999999</v>
      </c>
      <c r="G1099" s="647">
        <v>0.41117199999999998</v>
      </c>
      <c r="H1099" s="647">
        <v>1.6</v>
      </c>
      <c r="I1099" s="647">
        <v>1.623829</v>
      </c>
      <c r="J1099" s="690">
        <v>446.39</v>
      </c>
      <c r="K1099" s="647">
        <v>1.623829</v>
      </c>
      <c r="L1099" s="690">
        <v>446.39</v>
      </c>
      <c r="M1099" s="678">
        <f t="shared" si="143"/>
        <v>3.6376912565245639E-3</v>
      </c>
      <c r="N1099" s="1451">
        <v>89.3</v>
      </c>
      <c r="O1099" s="649">
        <f t="shared" si="144"/>
        <v>0.32484582920764354</v>
      </c>
      <c r="P1099" s="644">
        <f t="shared" si="145"/>
        <v>218.26147539147382</v>
      </c>
      <c r="Q1099" s="650">
        <f t="shared" si="146"/>
        <v>19.490749752458612</v>
      </c>
    </row>
    <row r="1100" spans="1:17">
      <c r="A1100" s="1376"/>
      <c r="B1100" s="12">
        <v>7</v>
      </c>
      <c r="C1100" s="1449" t="s">
        <v>544</v>
      </c>
      <c r="D1100" s="690">
        <v>10</v>
      </c>
      <c r="E1100" s="690">
        <v>1961</v>
      </c>
      <c r="F1100" s="647">
        <v>3.6210369999999998</v>
      </c>
      <c r="G1100" s="647">
        <v>0.58403799999999995</v>
      </c>
      <c r="H1100" s="647">
        <v>1.6</v>
      </c>
      <c r="I1100" s="647">
        <v>1.4369989999999999</v>
      </c>
      <c r="J1100" s="690">
        <v>453.09</v>
      </c>
      <c r="K1100" s="647">
        <v>1.4369989999999999</v>
      </c>
      <c r="L1100" s="690">
        <v>453.09</v>
      </c>
      <c r="M1100" s="678">
        <f t="shared" si="143"/>
        <v>3.1715531130680438E-3</v>
      </c>
      <c r="N1100" s="1451">
        <v>89.3</v>
      </c>
      <c r="O1100" s="649">
        <f t="shared" si="144"/>
        <v>0.2832196929969763</v>
      </c>
      <c r="P1100" s="644">
        <f t="shared" si="145"/>
        <v>190.29318678408262</v>
      </c>
      <c r="Q1100" s="650">
        <f t="shared" si="146"/>
        <v>16.993181579818579</v>
      </c>
    </row>
    <row r="1101" spans="1:17">
      <c r="A1101" s="1376"/>
      <c r="B1101" s="12">
        <v>8</v>
      </c>
      <c r="C1101" s="1449" t="s">
        <v>545</v>
      </c>
      <c r="D1101" s="690">
        <v>10</v>
      </c>
      <c r="E1101" s="690">
        <v>1963</v>
      </c>
      <c r="F1101" s="647">
        <v>3.7890630000000001</v>
      </c>
      <c r="G1101" s="647">
        <v>0.55106299999999997</v>
      </c>
      <c r="H1101" s="647">
        <v>1.6</v>
      </c>
      <c r="I1101" s="647">
        <v>1.6379999999999999</v>
      </c>
      <c r="J1101" s="690">
        <v>452.14</v>
      </c>
      <c r="K1101" s="647">
        <v>1.6379999999999999</v>
      </c>
      <c r="L1101" s="690">
        <v>452.14</v>
      </c>
      <c r="M1101" s="678">
        <f t="shared" si="143"/>
        <v>3.6227717078780907E-3</v>
      </c>
      <c r="N1101" s="1451">
        <v>89.3</v>
      </c>
      <c r="O1101" s="649">
        <f t="shared" si="144"/>
        <v>0.32351351351351348</v>
      </c>
      <c r="P1101" s="644">
        <f t="shared" si="145"/>
        <v>217.36630247268542</v>
      </c>
      <c r="Q1101" s="650">
        <f t="shared" si="146"/>
        <v>19.410810810810805</v>
      </c>
    </row>
    <row r="1102" spans="1:17">
      <c r="A1102" s="1376"/>
      <c r="B1102" s="12">
        <v>9</v>
      </c>
      <c r="C1102" s="1452" t="s">
        <v>546</v>
      </c>
      <c r="D1102" s="690">
        <v>13</v>
      </c>
      <c r="E1102" s="690">
        <v>1965</v>
      </c>
      <c r="F1102" s="647">
        <v>2.8809930000000001</v>
      </c>
      <c r="G1102" s="647">
        <v>0.81342300000000001</v>
      </c>
      <c r="H1102" s="647">
        <v>0.13</v>
      </c>
      <c r="I1102" s="647">
        <v>1.93757</v>
      </c>
      <c r="J1102" s="690">
        <v>556.38</v>
      </c>
      <c r="K1102" s="647">
        <v>1.93757</v>
      </c>
      <c r="L1102" s="690">
        <v>556.38</v>
      </c>
      <c r="M1102" s="678">
        <f t="shared" si="143"/>
        <v>3.4824580322800965E-3</v>
      </c>
      <c r="N1102" s="1451">
        <v>89.3</v>
      </c>
      <c r="O1102" s="649">
        <f t="shared" si="144"/>
        <v>0.31098350228261262</v>
      </c>
      <c r="P1102" s="644">
        <f t="shared" si="145"/>
        <v>208.94748193680579</v>
      </c>
      <c r="Q1102" s="650">
        <f t="shared" si="146"/>
        <v>18.659010136956756</v>
      </c>
    </row>
    <row r="1103" spans="1:17" ht="12" thickBot="1">
      <c r="A1103" s="1377"/>
      <c r="B1103" s="32">
        <v>10</v>
      </c>
      <c r="C1103" s="1453" t="s">
        <v>547</v>
      </c>
      <c r="D1103" s="1454">
        <v>12</v>
      </c>
      <c r="E1103" s="1234">
        <v>1989</v>
      </c>
      <c r="F1103" s="1235">
        <v>4.8220020000000003</v>
      </c>
      <c r="G1103" s="1235">
        <v>0.71345800000000004</v>
      </c>
      <c r="H1103" s="1235">
        <v>1.76</v>
      </c>
      <c r="I1103" s="1235">
        <v>2.348544</v>
      </c>
      <c r="J1103" s="1234">
        <v>708.61</v>
      </c>
      <c r="K1103" s="1235">
        <v>2.348544</v>
      </c>
      <c r="L1103" s="1234">
        <v>708.61</v>
      </c>
      <c r="M1103" s="1237">
        <f t="shared" si="143"/>
        <v>3.3142970039937341E-3</v>
      </c>
      <c r="N1103" s="1238">
        <v>89.3</v>
      </c>
      <c r="O1103" s="734">
        <f t="shared" si="144"/>
        <v>0.29596672245664046</v>
      </c>
      <c r="P1103" s="735">
        <f t="shared" si="145"/>
        <v>198.85782023962403</v>
      </c>
      <c r="Q1103" s="736">
        <f t="shared" si="146"/>
        <v>17.758003347398425</v>
      </c>
    </row>
    <row r="1104" spans="1:17" ht="11.25" customHeight="1">
      <c r="A1104" s="1455" t="s">
        <v>305</v>
      </c>
      <c r="B1104" s="1478">
        <v>1</v>
      </c>
      <c r="C1104" s="1457" t="s">
        <v>446</v>
      </c>
      <c r="D1104" s="1458">
        <v>9</v>
      </c>
      <c r="E1104" s="1458">
        <v>1992</v>
      </c>
      <c r="F1104" s="1459">
        <v>6.4850009999999996</v>
      </c>
      <c r="G1104" s="1459">
        <v>0.797817</v>
      </c>
      <c r="H1104" s="1459">
        <v>1.44</v>
      </c>
      <c r="I1104" s="1459">
        <v>4.2471839999999998</v>
      </c>
      <c r="J1104" s="1460">
        <v>464.07</v>
      </c>
      <c r="K1104" s="1459">
        <v>4.2471839999999998</v>
      </c>
      <c r="L1104" s="1460">
        <v>464.07</v>
      </c>
      <c r="M1104" s="1479">
        <f>K1104/L1104</f>
        <v>9.1520330984549737E-3</v>
      </c>
      <c r="N1104" s="1460">
        <v>89.3</v>
      </c>
      <c r="O1104" s="1480">
        <f>M1104*N1104</f>
        <v>0.81727655569202917</v>
      </c>
      <c r="P1104" s="1480">
        <f>M1104*60*1000</f>
        <v>549.12198590729849</v>
      </c>
      <c r="Q1104" s="1481">
        <f>P1104*N1104/1000</f>
        <v>49.036593341521751</v>
      </c>
    </row>
    <row r="1105" spans="1:17">
      <c r="A1105" s="1463"/>
      <c r="B1105" s="1456">
        <v>2</v>
      </c>
      <c r="C1105" s="1464" t="s">
        <v>388</v>
      </c>
      <c r="D1105" s="1465">
        <v>44</v>
      </c>
      <c r="E1105" s="1465">
        <v>1966</v>
      </c>
      <c r="F1105" s="1240">
        <v>24.72101</v>
      </c>
      <c r="G1105" s="1240">
        <v>2.4098950000000001</v>
      </c>
      <c r="H1105" s="1240">
        <v>7.04</v>
      </c>
      <c r="I1105" s="1240">
        <v>15.271115</v>
      </c>
      <c r="J1105" s="1466">
        <v>1849.19</v>
      </c>
      <c r="K1105" s="1240">
        <v>15.271115</v>
      </c>
      <c r="L1105" s="1466">
        <v>1849.19</v>
      </c>
      <c r="M1105" s="1467">
        <f t="shared" ref="M1105:M1113" si="147">K1105/L1105</f>
        <v>8.2582725409503614E-3</v>
      </c>
      <c r="N1105" s="1461">
        <v>89.3</v>
      </c>
      <c r="O1105" s="1468">
        <f t="shared" ref="O1105:O1113" si="148">M1105*N1105</f>
        <v>0.73746373790686726</v>
      </c>
      <c r="P1105" s="1462">
        <f t="shared" ref="P1105:P1113" si="149">M1105*60*1000</f>
        <v>495.49635245702166</v>
      </c>
      <c r="Q1105" s="1469">
        <f t="shared" ref="Q1105:Q1113" si="150">P1105*N1105/1000</f>
        <v>44.247824274412039</v>
      </c>
    </row>
    <row r="1106" spans="1:17">
      <c r="A1106" s="1463"/>
      <c r="B1106" s="1456">
        <v>3</v>
      </c>
      <c r="C1106" s="1464" t="s">
        <v>447</v>
      </c>
      <c r="D1106" s="1465">
        <v>44</v>
      </c>
      <c r="E1106" s="1465">
        <v>1966</v>
      </c>
      <c r="F1106" s="1240">
        <v>25.206008000000001</v>
      </c>
      <c r="G1106" s="1240">
        <v>2.3483969999999998</v>
      </c>
      <c r="H1106" s="1240">
        <v>7.04</v>
      </c>
      <c r="I1106" s="1240">
        <v>15.817610999999999</v>
      </c>
      <c r="J1106" s="1466">
        <v>1845.5</v>
      </c>
      <c r="K1106" s="1240">
        <v>15.817610999999999</v>
      </c>
      <c r="L1106" s="1466">
        <v>1845.5</v>
      </c>
      <c r="M1106" s="1467">
        <f t="shared" si="147"/>
        <v>8.5709081549715516E-3</v>
      </c>
      <c r="N1106" s="1461">
        <v>89.3</v>
      </c>
      <c r="O1106" s="1468">
        <f t="shared" si="148"/>
        <v>0.76538209823895953</v>
      </c>
      <c r="P1106" s="1462">
        <f t="shared" si="149"/>
        <v>514.25448929829304</v>
      </c>
      <c r="Q1106" s="1469">
        <f t="shared" si="150"/>
        <v>45.922925894337567</v>
      </c>
    </row>
    <row r="1107" spans="1:17">
      <c r="A1107" s="1463"/>
      <c r="B1107" s="1456">
        <v>4</v>
      </c>
      <c r="C1107" s="1464" t="s">
        <v>389</v>
      </c>
      <c r="D1107" s="1465">
        <v>22</v>
      </c>
      <c r="E1107" s="1465">
        <v>1985</v>
      </c>
      <c r="F1107" s="1240">
        <v>16.308416999999999</v>
      </c>
      <c r="G1107" s="1240">
        <v>2.233908</v>
      </c>
      <c r="H1107" s="1240">
        <v>3.74</v>
      </c>
      <c r="I1107" s="1240">
        <v>10.334509000000001</v>
      </c>
      <c r="J1107" s="1466">
        <v>1124.8</v>
      </c>
      <c r="K1107" s="1240">
        <v>10.334509000000001</v>
      </c>
      <c r="L1107" s="1466">
        <v>1124.8</v>
      </c>
      <c r="M1107" s="1467">
        <f t="shared" si="147"/>
        <v>9.1878636201991482E-3</v>
      </c>
      <c r="N1107" s="1461">
        <v>89.3</v>
      </c>
      <c r="O1107" s="1468">
        <f t="shared" si="148"/>
        <v>0.82047622128378395</v>
      </c>
      <c r="P1107" s="1462">
        <f t="shared" si="149"/>
        <v>551.27181721194881</v>
      </c>
      <c r="Q1107" s="1469">
        <f t="shared" si="150"/>
        <v>49.228573277027024</v>
      </c>
    </row>
    <row r="1108" spans="1:17">
      <c r="A1108" s="1463"/>
      <c r="B1108" s="1456">
        <v>5</v>
      </c>
      <c r="C1108" s="1464" t="s">
        <v>390</v>
      </c>
      <c r="D1108" s="1465">
        <v>22</v>
      </c>
      <c r="E1108" s="1465">
        <v>1987</v>
      </c>
      <c r="F1108" s="1240">
        <v>16.574994</v>
      </c>
      <c r="G1108" s="1240">
        <v>2.1071360000000001</v>
      </c>
      <c r="H1108" s="1240">
        <v>3.80579</v>
      </c>
      <c r="I1108" s="1240">
        <v>10.662068</v>
      </c>
      <c r="J1108" s="1466">
        <v>1206.5</v>
      </c>
      <c r="K1108" s="1240">
        <v>10.662068</v>
      </c>
      <c r="L1108" s="1466">
        <v>1206.5</v>
      </c>
      <c r="M1108" s="1467">
        <f t="shared" si="147"/>
        <v>8.8371885619560712E-3</v>
      </c>
      <c r="N1108" s="1461">
        <v>89.3</v>
      </c>
      <c r="O1108" s="1468">
        <f t="shared" si="148"/>
        <v>0.78916093858267711</v>
      </c>
      <c r="P1108" s="1462">
        <f t="shared" si="149"/>
        <v>530.23131371736429</v>
      </c>
      <c r="Q1108" s="1469">
        <f t="shared" si="150"/>
        <v>47.349656314960633</v>
      </c>
    </row>
    <row r="1109" spans="1:17">
      <c r="A1109" s="1463"/>
      <c r="B1109" s="1456">
        <v>6</v>
      </c>
      <c r="C1109" s="1464" t="s">
        <v>359</v>
      </c>
      <c r="D1109" s="1465">
        <v>20</v>
      </c>
      <c r="E1109" s="1465">
        <v>1987</v>
      </c>
      <c r="F1109" s="1240">
        <v>13.875003</v>
      </c>
      <c r="G1109" s="1240">
        <v>1.7679849999999999</v>
      </c>
      <c r="H1109" s="1240">
        <v>3.4</v>
      </c>
      <c r="I1109" s="1240">
        <v>8.7070179999999997</v>
      </c>
      <c r="J1109" s="1466">
        <v>1081.5999999999999</v>
      </c>
      <c r="K1109" s="1240">
        <v>8.7070179999999997</v>
      </c>
      <c r="L1109" s="1466">
        <v>1081.5999999999999</v>
      </c>
      <c r="M1109" s="1467">
        <f t="shared" si="147"/>
        <v>8.0501275887573977E-3</v>
      </c>
      <c r="N1109" s="1461">
        <v>89.3</v>
      </c>
      <c r="O1109" s="1468">
        <f t="shared" si="148"/>
        <v>0.71887639367603562</v>
      </c>
      <c r="P1109" s="1462">
        <f t="shared" si="149"/>
        <v>483.00765532544386</v>
      </c>
      <c r="Q1109" s="1469">
        <f t="shared" si="150"/>
        <v>43.132583620562137</v>
      </c>
    </row>
    <row r="1110" spans="1:17">
      <c r="A1110" s="1463"/>
      <c r="B1110" s="1456">
        <v>7</v>
      </c>
      <c r="C1110" s="1464" t="s">
        <v>548</v>
      </c>
      <c r="D1110" s="1465">
        <v>12</v>
      </c>
      <c r="E1110" s="1465">
        <v>1988</v>
      </c>
      <c r="F1110" s="1240">
        <v>7.8049999999999997</v>
      </c>
      <c r="G1110" s="1240">
        <v>0.84183699999999995</v>
      </c>
      <c r="H1110" s="1240">
        <v>1.92</v>
      </c>
      <c r="I1110" s="1240">
        <v>5.0431629999999998</v>
      </c>
      <c r="J1110" s="1466">
        <v>597.29999999999995</v>
      </c>
      <c r="K1110" s="1240">
        <v>5.0431629999999998</v>
      </c>
      <c r="L1110" s="1466">
        <v>597.29999999999995</v>
      </c>
      <c r="M1110" s="1467">
        <f t="shared" si="147"/>
        <v>8.4432663653105644E-3</v>
      </c>
      <c r="N1110" s="1461">
        <v>89.3</v>
      </c>
      <c r="O1110" s="1468">
        <f t="shared" si="148"/>
        <v>0.75398368642223335</v>
      </c>
      <c r="P1110" s="1462">
        <f t="shared" si="149"/>
        <v>506.59598191863387</v>
      </c>
      <c r="Q1110" s="1469">
        <f t="shared" si="150"/>
        <v>45.239021185334003</v>
      </c>
    </row>
    <row r="1111" spans="1:17">
      <c r="A1111" s="1463"/>
      <c r="B1111" s="1456">
        <v>8</v>
      </c>
      <c r="C1111" s="1464" t="s">
        <v>448</v>
      </c>
      <c r="D1111" s="1465">
        <v>20</v>
      </c>
      <c r="E1111" s="1465">
        <v>1983</v>
      </c>
      <c r="F1111" s="1240">
        <v>15.545709</v>
      </c>
      <c r="G1111" s="1240">
        <v>1.6527179999999999</v>
      </c>
      <c r="H1111" s="1240">
        <v>3.2</v>
      </c>
      <c r="I1111" s="1240">
        <v>10.692990999999999</v>
      </c>
      <c r="J1111" s="1466">
        <v>1123.9000000000001</v>
      </c>
      <c r="K1111" s="1240">
        <v>10.692990999999999</v>
      </c>
      <c r="L1111" s="1466">
        <v>1123.9000000000001</v>
      </c>
      <c r="M1111" s="1467">
        <f t="shared" si="147"/>
        <v>9.5141836462318691E-3</v>
      </c>
      <c r="N1111" s="1461">
        <v>89.3</v>
      </c>
      <c r="O1111" s="1468">
        <f t="shared" si="148"/>
        <v>0.84961659960850588</v>
      </c>
      <c r="P1111" s="1462">
        <f t="shared" si="149"/>
        <v>570.85101877391219</v>
      </c>
      <c r="Q1111" s="1469">
        <f t="shared" si="150"/>
        <v>50.976995976510359</v>
      </c>
    </row>
    <row r="1112" spans="1:17">
      <c r="A1112" s="1463"/>
      <c r="B1112" s="1456">
        <v>9</v>
      </c>
      <c r="C1112" s="1464" t="s">
        <v>549</v>
      </c>
      <c r="D1112" s="1465">
        <v>32</v>
      </c>
      <c r="E1112" s="1465">
        <v>1985</v>
      </c>
      <c r="F1112" s="1240">
        <v>19.972223</v>
      </c>
      <c r="G1112" s="1240">
        <v>2.2103730000000001</v>
      </c>
      <c r="H1112" s="1240">
        <v>0.34</v>
      </c>
      <c r="I1112" s="1240">
        <v>17.421849999999999</v>
      </c>
      <c r="J1112" s="1466">
        <v>1270.74</v>
      </c>
      <c r="K1112" s="1240">
        <v>17.421849999999999</v>
      </c>
      <c r="L1112" s="1466">
        <v>1270.74</v>
      </c>
      <c r="M1112" s="1467">
        <f t="shared" si="147"/>
        <v>1.3710003619937988E-2</v>
      </c>
      <c r="N1112" s="1461">
        <v>89.3</v>
      </c>
      <c r="O1112" s="1468">
        <f t="shared" si="148"/>
        <v>1.2243033232604623</v>
      </c>
      <c r="P1112" s="1462">
        <f t="shared" si="149"/>
        <v>822.60021719627935</v>
      </c>
      <c r="Q1112" s="1469">
        <f t="shared" si="150"/>
        <v>73.458199395627744</v>
      </c>
    </row>
    <row r="1113" spans="1:17" ht="12" thickBot="1">
      <c r="A1113" s="1470"/>
      <c r="B1113" s="1482">
        <v>10</v>
      </c>
      <c r="C1113" s="1471" t="s">
        <v>449</v>
      </c>
      <c r="D1113" s="1472">
        <v>15</v>
      </c>
      <c r="E1113" s="1472">
        <v>1984</v>
      </c>
      <c r="F1113" s="1473">
        <v>8.3287099999999992</v>
      </c>
      <c r="G1113" s="1473">
        <v>1.1361889999999999</v>
      </c>
      <c r="H1113" s="1473">
        <v>0.14000000000000001</v>
      </c>
      <c r="I1113" s="1473">
        <v>7.0525209999999996</v>
      </c>
      <c r="J1113" s="1474">
        <v>691.4</v>
      </c>
      <c r="K1113" s="1473">
        <v>7.0525209999999996</v>
      </c>
      <c r="L1113" s="1474">
        <v>691.4</v>
      </c>
      <c r="M1113" s="1475">
        <f t="shared" si="147"/>
        <v>1.0200348568122649E-2</v>
      </c>
      <c r="N1113" s="1474">
        <v>89.3</v>
      </c>
      <c r="O1113" s="1476">
        <f t="shared" si="148"/>
        <v>0.91089112713335252</v>
      </c>
      <c r="P1113" s="1476">
        <f t="shared" si="149"/>
        <v>612.02091408735896</v>
      </c>
      <c r="Q1113" s="1477">
        <f t="shared" si="150"/>
        <v>54.653467628001152</v>
      </c>
    </row>
    <row r="1114" spans="1:17" ht="11.25" customHeight="1">
      <c r="A1114" s="1441"/>
      <c r="B1114" s="166"/>
      <c r="C1114" s="1224"/>
      <c r="D1114" s="1225"/>
      <c r="E1114" s="1225"/>
      <c r="F1114" s="1226"/>
      <c r="G1114" s="1226"/>
      <c r="H1114" s="1226"/>
      <c r="I1114" s="1226"/>
      <c r="J1114" s="1226"/>
      <c r="K1114" s="1227"/>
      <c r="L1114" s="1226"/>
      <c r="M1114" s="1228"/>
      <c r="N1114" s="1442"/>
      <c r="O1114" s="1230"/>
      <c r="P1114" s="1230"/>
      <c r="Q1114" s="1230"/>
    </row>
    <row r="1116" spans="1:17" ht="15">
      <c r="A1116" s="1335" t="s">
        <v>457</v>
      </c>
      <c r="B1116" s="1335"/>
      <c r="C1116" s="1335"/>
      <c r="D1116" s="1335"/>
      <c r="E1116" s="1335"/>
      <c r="F1116" s="1335"/>
      <c r="G1116" s="1335"/>
      <c r="H1116" s="1335"/>
      <c r="I1116" s="1335"/>
      <c r="J1116" s="1335"/>
      <c r="K1116" s="1335"/>
      <c r="L1116" s="1335"/>
      <c r="M1116" s="1335"/>
      <c r="N1116" s="1335"/>
      <c r="O1116" s="1335"/>
      <c r="P1116" s="1335"/>
      <c r="Q1116" s="1335"/>
    </row>
    <row r="1117" spans="1:17" ht="13.5" thickBot="1">
      <c r="A1117" s="822"/>
      <c r="B1117" s="822"/>
      <c r="C1117" s="822"/>
      <c r="D1117" s="822"/>
      <c r="E1117" s="1261" t="s">
        <v>356</v>
      </c>
      <c r="F1117" s="1261"/>
      <c r="G1117" s="1261"/>
      <c r="H1117" s="1261"/>
      <c r="I1117" s="822">
        <v>5.3</v>
      </c>
      <c r="J1117" s="822" t="s">
        <v>355</v>
      </c>
      <c r="K1117" s="822" t="s">
        <v>357</v>
      </c>
      <c r="L1117" s="822">
        <v>393.7</v>
      </c>
      <c r="M1117" s="822"/>
      <c r="N1117" s="822"/>
      <c r="O1117" s="822"/>
      <c r="P1117" s="822"/>
      <c r="Q1117" s="822"/>
    </row>
    <row r="1118" spans="1:17">
      <c r="A1118" s="1336" t="s">
        <v>1</v>
      </c>
      <c r="B1118" s="1283" t="s">
        <v>0</v>
      </c>
      <c r="C1118" s="1340" t="s">
        <v>2</v>
      </c>
      <c r="D1118" s="1340" t="s">
        <v>3</v>
      </c>
      <c r="E1118" s="1340" t="s">
        <v>34</v>
      </c>
      <c r="F1118" s="1343" t="s">
        <v>13</v>
      </c>
      <c r="G1118" s="1343"/>
      <c r="H1118" s="1343"/>
      <c r="I1118" s="1343"/>
      <c r="J1118" s="1340" t="s">
        <v>4</v>
      </c>
      <c r="K1118" s="1340" t="s">
        <v>14</v>
      </c>
      <c r="L1118" s="1340" t="s">
        <v>5</v>
      </c>
      <c r="M1118" s="1340" t="s">
        <v>6</v>
      </c>
      <c r="N1118" s="1340" t="s">
        <v>15</v>
      </c>
      <c r="O1118" s="1340" t="s">
        <v>16</v>
      </c>
      <c r="P1118" s="1268" t="s">
        <v>23</v>
      </c>
      <c r="Q1118" s="1270" t="s">
        <v>24</v>
      </c>
    </row>
    <row r="1119" spans="1:17" ht="33.75">
      <c r="A1119" s="1337"/>
      <c r="B1119" s="1284"/>
      <c r="C1119" s="1341"/>
      <c r="D1119" s="1341"/>
      <c r="E1119" s="1341"/>
      <c r="F1119" s="821" t="s">
        <v>17</v>
      </c>
      <c r="G1119" s="821" t="s">
        <v>18</v>
      </c>
      <c r="H1119" s="821" t="s">
        <v>29</v>
      </c>
      <c r="I1119" s="821" t="s">
        <v>20</v>
      </c>
      <c r="J1119" s="1341"/>
      <c r="K1119" s="1341"/>
      <c r="L1119" s="1341"/>
      <c r="M1119" s="1341"/>
      <c r="N1119" s="1341"/>
      <c r="O1119" s="1341"/>
      <c r="P1119" s="1269"/>
      <c r="Q1119" s="1271"/>
    </row>
    <row r="1120" spans="1:17" ht="12" thickBot="1">
      <c r="A1120" s="1338"/>
      <c r="B1120" s="1339"/>
      <c r="C1120" s="1342"/>
      <c r="D1120" s="30" t="s">
        <v>7</v>
      </c>
      <c r="E1120" s="30" t="s">
        <v>8</v>
      </c>
      <c r="F1120" s="30" t="s">
        <v>9</v>
      </c>
      <c r="G1120" s="30" t="s">
        <v>9</v>
      </c>
      <c r="H1120" s="30" t="s">
        <v>9</v>
      </c>
      <c r="I1120" s="30" t="s">
        <v>9</v>
      </c>
      <c r="J1120" s="30" t="s">
        <v>21</v>
      </c>
      <c r="K1120" s="30" t="s">
        <v>9</v>
      </c>
      <c r="L1120" s="30" t="s">
        <v>21</v>
      </c>
      <c r="M1120" s="30" t="s">
        <v>22</v>
      </c>
      <c r="N1120" s="96" t="s">
        <v>408</v>
      </c>
      <c r="O1120" s="96" t="s">
        <v>409</v>
      </c>
      <c r="P1120" s="97" t="s">
        <v>25</v>
      </c>
      <c r="Q1120" s="98" t="s">
        <v>410</v>
      </c>
    </row>
    <row r="1121" spans="1:17">
      <c r="A1121" s="1328" t="s">
        <v>313</v>
      </c>
      <c r="B1121" s="11">
        <v>1</v>
      </c>
      <c r="C1121" s="685" t="s">
        <v>696</v>
      </c>
      <c r="D1121" s="640">
        <v>45</v>
      </c>
      <c r="E1121" s="640">
        <v>1973</v>
      </c>
      <c r="F1121" s="602">
        <f>G1121+H1121+I1121</f>
        <v>12.287000000000001</v>
      </c>
      <c r="G1121" s="602">
        <v>4.37493</v>
      </c>
      <c r="H1121" s="602">
        <v>7.2</v>
      </c>
      <c r="I1121" s="602">
        <v>0.71206999999999998</v>
      </c>
      <c r="J1121" s="602">
        <v>1892.31</v>
      </c>
      <c r="K1121" s="641">
        <f>I1121</f>
        <v>0.71206999999999998</v>
      </c>
      <c r="L1121" s="602">
        <f>J1121</f>
        <v>1892.31</v>
      </c>
      <c r="M1121" s="642">
        <f t="shared" ref="M1121:M1128" si="151">K1121/L1121</f>
        <v>3.7629669557313547E-4</v>
      </c>
      <c r="N1121" s="686">
        <v>54.281999999999996</v>
      </c>
      <c r="O1121" s="644">
        <f t="shared" ref="O1121:O1128" si="152">M1121*N1121</f>
        <v>2.0426137229100937E-2</v>
      </c>
      <c r="P1121" s="644">
        <f t="shared" ref="P1121:P1128" si="153">M1121*60*1000</f>
        <v>22.577801734388128</v>
      </c>
      <c r="Q1121" s="645">
        <f t="shared" ref="Q1121:Q1128" si="154">P1121*N1121/1000</f>
        <v>1.2255682337460563</v>
      </c>
    </row>
    <row r="1122" spans="1:17">
      <c r="A1122" s="1329"/>
      <c r="B1122" s="12">
        <v>2</v>
      </c>
      <c r="C1122" s="688" t="s">
        <v>459</v>
      </c>
      <c r="D1122" s="646">
        <v>45</v>
      </c>
      <c r="E1122" s="646">
        <v>1990</v>
      </c>
      <c r="F1122" s="602">
        <f t="shared" ref="F1122:F1128" si="155">G1122+H1122+I1122</f>
        <v>14.981382</v>
      </c>
      <c r="G1122" s="515">
        <v>4.6769619999999996</v>
      </c>
      <c r="H1122" s="515">
        <v>7.2</v>
      </c>
      <c r="I1122" s="515">
        <v>3.1044200000000002</v>
      </c>
      <c r="J1122" s="515">
        <v>2333.65</v>
      </c>
      <c r="K1122" s="641">
        <f t="shared" ref="K1122:L1128" si="156">I1122</f>
        <v>3.1044200000000002</v>
      </c>
      <c r="L1122" s="602">
        <f t="shared" si="156"/>
        <v>2333.65</v>
      </c>
      <c r="M1122" s="516">
        <f t="shared" si="151"/>
        <v>1.3302851755833138E-3</v>
      </c>
      <c r="N1122" s="689">
        <v>54.281999999999996</v>
      </c>
      <c r="O1122" s="649">
        <f t="shared" si="152"/>
        <v>7.2210539901013435E-2</v>
      </c>
      <c r="P1122" s="644">
        <f t="shared" si="153"/>
        <v>79.817110534998832</v>
      </c>
      <c r="Q1122" s="650">
        <f t="shared" si="154"/>
        <v>4.3326323940608065</v>
      </c>
    </row>
    <row r="1123" spans="1:17">
      <c r="A1123" s="1329"/>
      <c r="B1123" s="12">
        <v>3</v>
      </c>
      <c r="C1123" s="688" t="s">
        <v>697</v>
      </c>
      <c r="D1123" s="646">
        <v>32</v>
      </c>
      <c r="E1123" s="646">
        <v>1965</v>
      </c>
      <c r="F1123" s="602">
        <f t="shared" si="155"/>
        <v>10.452755</v>
      </c>
      <c r="G1123" s="515">
        <v>2.1347550000000002</v>
      </c>
      <c r="H1123" s="515">
        <v>5.12</v>
      </c>
      <c r="I1123" s="515">
        <v>3.198</v>
      </c>
      <c r="J1123" s="515">
        <v>1220.21</v>
      </c>
      <c r="K1123" s="641">
        <f t="shared" si="156"/>
        <v>3.198</v>
      </c>
      <c r="L1123" s="602">
        <f t="shared" si="156"/>
        <v>1220.21</v>
      </c>
      <c r="M1123" s="516">
        <f t="shared" si="151"/>
        <v>2.6208603437113281E-3</v>
      </c>
      <c r="N1123" s="689">
        <v>54.281999999999996</v>
      </c>
      <c r="O1123" s="649">
        <f t="shared" si="152"/>
        <v>0.14226554117733831</v>
      </c>
      <c r="P1123" s="644">
        <f t="shared" si="153"/>
        <v>157.2516206226797</v>
      </c>
      <c r="Q1123" s="650">
        <f t="shared" si="154"/>
        <v>8.535932470640299</v>
      </c>
    </row>
    <row r="1124" spans="1:17">
      <c r="A1124" s="1329"/>
      <c r="B1124" s="12">
        <v>4</v>
      </c>
      <c r="C1124" s="688" t="s">
        <v>460</v>
      </c>
      <c r="D1124" s="646">
        <v>45</v>
      </c>
      <c r="E1124" s="646">
        <v>1974</v>
      </c>
      <c r="F1124" s="602">
        <f t="shared" si="155"/>
        <v>18.299994000000002</v>
      </c>
      <c r="G1124" s="515">
        <v>4.4803499999999996</v>
      </c>
      <c r="H1124" s="515">
        <v>7.2</v>
      </c>
      <c r="I1124" s="515">
        <v>6.6196440000000001</v>
      </c>
      <c r="J1124" s="515">
        <v>2309.59</v>
      </c>
      <c r="K1124" s="641">
        <f t="shared" si="156"/>
        <v>6.6196440000000001</v>
      </c>
      <c r="L1124" s="602">
        <f t="shared" si="156"/>
        <v>2309.59</v>
      </c>
      <c r="M1124" s="516">
        <f t="shared" si="151"/>
        <v>2.8661554648227606E-3</v>
      </c>
      <c r="N1124" s="689">
        <v>54.281999999999996</v>
      </c>
      <c r="O1124" s="649">
        <f t="shared" si="152"/>
        <v>0.15558065094150908</v>
      </c>
      <c r="P1124" s="644">
        <f t="shared" si="153"/>
        <v>171.96932788936564</v>
      </c>
      <c r="Q1124" s="650">
        <f t="shared" si="154"/>
        <v>9.3348390564905461</v>
      </c>
    </row>
    <row r="1125" spans="1:17">
      <c r="A1125" s="1329"/>
      <c r="B1125" s="12">
        <v>5</v>
      </c>
      <c r="C1125" s="688" t="s">
        <v>458</v>
      </c>
      <c r="D1125" s="646">
        <v>39</v>
      </c>
      <c r="E1125" s="646">
        <v>1992</v>
      </c>
      <c r="F1125" s="602">
        <f t="shared" si="155"/>
        <v>17.410001000000001</v>
      </c>
      <c r="G1125" s="515">
        <v>3.194226</v>
      </c>
      <c r="H1125" s="515">
        <v>6.4</v>
      </c>
      <c r="I1125" s="515">
        <v>7.8157750000000004</v>
      </c>
      <c r="J1125" s="515">
        <v>2267.6400000000003</v>
      </c>
      <c r="K1125" s="641">
        <f t="shared" si="156"/>
        <v>7.8157750000000004</v>
      </c>
      <c r="L1125" s="602">
        <f t="shared" si="156"/>
        <v>2267.6400000000003</v>
      </c>
      <c r="M1125" s="516">
        <f t="shared" si="151"/>
        <v>3.4466559947787124E-3</v>
      </c>
      <c r="N1125" s="689">
        <v>54.281999999999996</v>
      </c>
      <c r="O1125" s="649">
        <f t="shared" si="152"/>
        <v>0.18709138070857806</v>
      </c>
      <c r="P1125" s="644">
        <f t="shared" si="153"/>
        <v>206.79935968672274</v>
      </c>
      <c r="Q1125" s="650">
        <f t="shared" si="154"/>
        <v>11.225482842514683</v>
      </c>
    </row>
    <row r="1126" spans="1:17">
      <c r="A1126" s="1329"/>
      <c r="B1126" s="12">
        <v>6</v>
      </c>
      <c r="C1126" s="688" t="s">
        <v>465</v>
      </c>
      <c r="D1126" s="646">
        <v>32</v>
      </c>
      <c r="E1126" s="646">
        <v>1962</v>
      </c>
      <c r="F1126" s="602">
        <f t="shared" si="155"/>
        <v>11.33098</v>
      </c>
      <c r="G1126" s="515">
        <v>2.00298</v>
      </c>
      <c r="H1126" s="515">
        <v>5.0529999999999999</v>
      </c>
      <c r="I1126" s="515">
        <v>4.2750000000000004</v>
      </c>
      <c r="J1126" s="515">
        <v>1208.8</v>
      </c>
      <c r="K1126" s="641">
        <f t="shared" si="156"/>
        <v>4.2750000000000004</v>
      </c>
      <c r="L1126" s="602">
        <f t="shared" si="156"/>
        <v>1208.8</v>
      </c>
      <c r="M1126" s="516">
        <f t="shared" si="151"/>
        <v>3.5365651886168103E-3</v>
      </c>
      <c r="N1126" s="689">
        <v>54.281999999999996</v>
      </c>
      <c r="O1126" s="649">
        <f t="shared" si="152"/>
        <v>0.19197183156849768</v>
      </c>
      <c r="P1126" s="644">
        <f t="shared" si="153"/>
        <v>212.19391131700863</v>
      </c>
      <c r="Q1126" s="650">
        <f t="shared" si="154"/>
        <v>11.518309894109862</v>
      </c>
    </row>
    <row r="1127" spans="1:17">
      <c r="A1127" s="1329"/>
      <c r="B1127" s="12">
        <v>7</v>
      </c>
      <c r="C1127" s="688" t="s">
        <v>462</v>
      </c>
      <c r="D1127" s="646">
        <v>32</v>
      </c>
      <c r="E1127" s="646">
        <v>1962</v>
      </c>
      <c r="F1127" s="602">
        <f t="shared" si="155"/>
        <v>12.22437</v>
      </c>
      <c r="G1127" s="515">
        <v>2.4773700000000001</v>
      </c>
      <c r="H1127" s="515">
        <v>5.12</v>
      </c>
      <c r="I1127" s="515">
        <v>4.6269999999999998</v>
      </c>
      <c r="J1127" s="515">
        <v>1208.05</v>
      </c>
      <c r="K1127" s="641">
        <f t="shared" si="156"/>
        <v>4.6269999999999998</v>
      </c>
      <c r="L1127" s="602">
        <f t="shared" si="156"/>
        <v>1208.05</v>
      </c>
      <c r="M1127" s="516">
        <f t="shared" si="151"/>
        <v>3.8301394809817473E-3</v>
      </c>
      <c r="N1127" s="689">
        <v>54.281999999999996</v>
      </c>
      <c r="O1127" s="649">
        <f t="shared" si="152"/>
        <v>0.20790763130665119</v>
      </c>
      <c r="P1127" s="644">
        <f t="shared" si="153"/>
        <v>229.80836885890483</v>
      </c>
      <c r="Q1127" s="650">
        <f t="shared" si="154"/>
        <v>12.474457878399072</v>
      </c>
    </row>
    <row r="1128" spans="1:17">
      <c r="A1128" s="1329"/>
      <c r="B1128" s="12">
        <v>8</v>
      </c>
      <c r="C1128" s="688" t="s">
        <v>463</v>
      </c>
      <c r="D1128" s="646">
        <v>32</v>
      </c>
      <c r="E1128" s="646">
        <v>1964</v>
      </c>
      <c r="F1128" s="602">
        <f t="shared" si="155"/>
        <v>11.428685000000002</v>
      </c>
      <c r="G1128" s="515">
        <v>1.238685</v>
      </c>
      <c r="H1128" s="515">
        <v>5.12</v>
      </c>
      <c r="I1128" s="515">
        <v>5.07</v>
      </c>
      <c r="J1128" s="515">
        <v>1222.47</v>
      </c>
      <c r="K1128" s="641">
        <f t="shared" si="156"/>
        <v>5.07</v>
      </c>
      <c r="L1128" s="602">
        <f t="shared" si="156"/>
        <v>1222.47</v>
      </c>
      <c r="M1128" s="516">
        <f t="shared" si="151"/>
        <v>4.1473410390439032E-3</v>
      </c>
      <c r="N1128" s="689">
        <v>54.281999999999996</v>
      </c>
      <c r="O1128" s="649">
        <f t="shared" si="152"/>
        <v>0.22512596628138115</v>
      </c>
      <c r="P1128" s="644">
        <f t="shared" si="153"/>
        <v>248.8404623426342</v>
      </c>
      <c r="Q1128" s="650">
        <f t="shared" si="154"/>
        <v>13.507557976882868</v>
      </c>
    </row>
    <row r="1129" spans="1:17">
      <c r="A1129" s="1329"/>
      <c r="B1129" s="12">
        <v>9</v>
      </c>
      <c r="C1129" s="688"/>
      <c r="D1129" s="646"/>
      <c r="E1129" s="646"/>
      <c r="F1129" s="515"/>
      <c r="G1129" s="515"/>
      <c r="H1129" s="515"/>
      <c r="I1129" s="515"/>
      <c r="J1129" s="515"/>
      <c r="K1129" s="648"/>
      <c r="L1129" s="515"/>
      <c r="M1129" s="516"/>
      <c r="N1129" s="689"/>
      <c r="O1129" s="649"/>
      <c r="P1129" s="649"/>
      <c r="Q1129" s="650"/>
    </row>
    <row r="1130" spans="1:17" ht="12" thickBot="1">
      <c r="A1130" s="1330"/>
      <c r="B1130" s="48">
        <v>10</v>
      </c>
      <c r="C1130" s="706"/>
      <c r="D1130" s="733"/>
      <c r="E1130" s="733"/>
      <c r="F1130" s="825"/>
      <c r="G1130" s="825"/>
      <c r="H1130" s="825"/>
      <c r="I1130" s="825"/>
      <c r="J1130" s="825"/>
      <c r="K1130" s="826"/>
      <c r="L1130" s="825"/>
      <c r="M1130" s="726"/>
      <c r="N1130" s="727"/>
      <c r="O1130" s="735"/>
      <c r="P1130" s="735"/>
      <c r="Q1130" s="736"/>
    </row>
    <row r="1131" spans="1:17">
      <c r="A1131" s="1331" t="s">
        <v>306</v>
      </c>
      <c r="B1131" s="181">
        <v>1</v>
      </c>
      <c r="C1131" s="659" t="s">
        <v>468</v>
      </c>
      <c r="D1131" s="652">
        <v>100</v>
      </c>
      <c r="E1131" s="652">
        <v>1971</v>
      </c>
      <c r="F1131" s="654">
        <f t="shared" ref="F1131:F1160" si="157">G1131+H1131+I1131</f>
        <v>40.180004999999994</v>
      </c>
      <c r="G1131" s="654">
        <v>5.8771649999999998</v>
      </c>
      <c r="H1131" s="654">
        <v>16</v>
      </c>
      <c r="I1131" s="653">
        <v>18.30284</v>
      </c>
      <c r="J1131" s="654">
        <v>4404.2199999999993</v>
      </c>
      <c r="K1131" s="655">
        <f t="shared" ref="K1131:L1160" si="158">I1131</f>
        <v>18.30284</v>
      </c>
      <c r="L1131" s="654">
        <f t="shared" si="158"/>
        <v>4404.2199999999993</v>
      </c>
      <c r="M1131" s="656">
        <f t="shared" ref="M1131:M1160" si="159">K1131/L1131</f>
        <v>4.1557506209953191E-3</v>
      </c>
      <c r="N1131" s="741">
        <v>54.281999999999996</v>
      </c>
      <c r="O1131" s="657">
        <f t="shared" ref="O1131:O1160" si="160">M1131*N1131</f>
        <v>0.22558245520886791</v>
      </c>
      <c r="P1131" s="657">
        <f t="shared" ref="P1131:P1160" si="161">M1131*60*1000</f>
        <v>249.34503725971916</v>
      </c>
      <c r="Q1131" s="658">
        <f t="shared" ref="Q1131:Q1160" si="162">P1131*N1131/1000</f>
        <v>13.534947312532074</v>
      </c>
    </row>
    <row r="1132" spans="1:17">
      <c r="A1132" s="1332"/>
      <c r="B1132" s="178">
        <v>2</v>
      </c>
      <c r="C1132" s="659" t="s">
        <v>464</v>
      </c>
      <c r="D1132" s="652">
        <v>60</v>
      </c>
      <c r="E1132" s="652">
        <v>1967</v>
      </c>
      <c r="F1132" s="653">
        <f t="shared" si="157"/>
        <v>25.343999</v>
      </c>
      <c r="G1132" s="653">
        <v>3.7576960000000001</v>
      </c>
      <c r="H1132" s="653">
        <v>9.6</v>
      </c>
      <c r="I1132" s="653">
        <v>11.986302999999999</v>
      </c>
      <c r="J1132" s="653">
        <v>2715.0099999999998</v>
      </c>
      <c r="K1132" s="660">
        <f t="shared" si="158"/>
        <v>11.986302999999999</v>
      </c>
      <c r="L1132" s="653">
        <f t="shared" si="158"/>
        <v>2715.0099999999998</v>
      </c>
      <c r="M1132" s="656">
        <f t="shared" si="159"/>
        <v>4.4148283063414132E-3</v>
      </c>
      <c r="N1132" s="742">
        <v>54.281999999999996</v>
      </c>
      <c r="O1132" s="657">
        <f t="shared" si="160"/>
        <v>0.23964571012482458</v>
      </c>
      <c r="P1132" s="657">
        <f t="shared" si="161"/>
        <v>264.88969838048484</v>
      </c>
      <c r="Q1132" s="658">
        <f t="shared" si="162"/>
        <v>14.378742607489478</v>
      </c>
    </row>
    <row r="1133" spans="1:17">
      <c r="A1133" s="1332"/>
      <c r="B1133" s="224">
        <v>3</v>
      </c>
      <c r="C1133" s="744" t="s">
        <v>466</v>
      </c>
      <c r="D1133" s="652">
        <v>32</v>
      </c>
      <c r="E1133" s="652">
        <v>1961</v>
      </c>
      <c r="F1133" s="653">
        <f t="shared" si="157"/>
        <v>11.839999000000001</v>
      </c>
      <c r="G1133" s="653">
        <v>1.37046</v>
      </c>
      <c r="H1133" s="653">
        <v>4.9859999999999998</v>
      </c>
      <c r="I1133" s="653">
        <v>5.4835390000000004</v>
      </c>
      <c r="J1133" s="653">
        <v>1204.29</v>
      </c>
      <c r="K1133" s="660">
        <f t="shared" si="158"/>
        <v>5.4835390000000004</v>
      </c>
      <c r="L1133" s="653">
        <f t="shared" si="158"/>
        <v>1204.29</v>
      </c>
      <c r="M1133" s="661">
        <f t="shared" si="159"/>
        <v>4.5533376512301863E-3</v>
      </c>
      <c r="N1133" s="742">
        <v>54.281999999999996</v>
      </c>
      <c r="O1133" s="657">
        <f t="shared" si="160"/>
        <v>0.24716427438407695</v>
      </c>
      <c r="P1133" s="657">
        <f t="shared" si="161"/>
        <v>273.2002590738112</v>
      </c>
      <c r="Q1133" s="662">
        <f t="shared" si="162"/>
        <v>14.829856463044617</v>
      </c>
    </row>
    <row r="1134" spans="1:17">
      <c r="A1134" s="1332"/>
      <c r="B1134" s="178">
        <v>4</v>
      </c>
      <c r="C1134" s="744" t="s">
        <v>698</v>
      </c>
      <c r="D1134" s="652">
        <v>54</v>
      </c>
      <c r="E1134" s="652">
        <v>1983</v>
      </c>
      <c r="F1134" s="653">
        <f t="shared" si="157"/>
        <v>27.526015999999998</v>
      </c>
      <c r="G1134" s="653">
        <v>4.4803499999999996</v>
      </c>
      <c r="H1134" s="653">
        <v>8.5730000000000004</v>
      </c>
      <c r="I1134" s="653">
        <v>14.472666</v>
      </c>
      <c r="J1134" s="653">
        <v>2959.47</v>
      </c>
      <c r="K1134" s="660">
        <f t="shared" si="158"/>
        <v>14.472666</v>
      </c>
      <c r="L1134" s="653">
        <f t="shared" si="158"/>
        <v>2959.47</v>
      </c>
      <c r="M1134" s="661">
        <f t="shared" si="159"/>
        <v>4.8902898154061375E-3</v>
      </c>
      <c r="N1134" s="742">
        <v>54.281999999999996</v>
      </c>
      <c r="O1134" s="745">
        <f t="shared" si="160"/>
        <v>0.26545471175987595</v>
      </c>
      <c r="P1134" s="657">
        <f t="shared" si="161"/>
        <v>293.41738892436825</v>
      </c>
      <c r="Q1134" s="662">
        <f t="shared" si="162"/>
        <v>15.927282705592557</v>
      </c>
    </row>
    <row r="1135" spans="1:17">
      <c r="A1135" s="1332"/>
      <c r="B1135" s="178">
        <v>5</v>
      </c>
      <c r="C1135" s="744" t="s">
        <v>699</v>
      </c>
      <c r="D1135" s="652">
        <v>539</v>
      </c>
      <c r="E1135" s="652">
        <v>1980</v>
      </c>
      <c r="F1135" s="653">
        <f t="shared" si="157"/>
        <v>32.218000000000004</v>
      </c>
      <c r="G1135" s="653">
        <v>6.0973350000000002</v>
      </c>
      <c r="H1135" s="653">
        <v>9.7650000000000006</v>
      </c>
      <c r="I1135" s="653">
        <v>16.355664999999998</v>
      </c>
      <c r="J1135" s="653">
        <v>3267.5499999999997</v>
      </c>
      <c r="K1135" s="660">
        <f t="shared" si="158"/>
        <v>16.355664999999998</v>
      </c>
      <c r="L1135" s="653">
        <f t="shared" si="158"/>
        <v>3267.5499999999997</v>
      </c>
      <c r="M1135" s="661">
        <f t="shared" si="159"/>
        <v>5.005482701106333E-3</v>
      </c>
      <c r="N1135" s="742">
        <v>54.281999999999996</v>
      </c>
      <c r="O1135" s="745">
        <f t="shared" si="160"/>
        <v>0.27170761198145393</v>
      </c>
      <c r="P1135" s="657">
        <f t="shared" si="161"/>
        <v>300.32896206637997</v>
      </c>
      <c r="Q1135" s="662">
        <f t="shared" si="162"/>
        <v>16.302456718887235</v>
      </c>
    </row>
    <row r="1136" spans="1:17">
      <c r="A1136" s="1332"/>
      <c r="B1136" s="178">
        <v>6</v>
      </c>
      <c r="C1136" s="744" t="s">
        <v>461</v>
      </c>
      <c r="D1136" s="652">
        <v>40</v>
      </c>
      <c r="E1136" s="652">
        <v>1982</v>
      </c>
      <c r="F1136" s="653">
        <f t="shared" si="157"/>
        <v>20.940998</v>
      </c>
      <c r="G1136" s="653">
        <v>3.10989</v>
      </c>
      <c r="H1136" s="653">
        <v>6.4</v>
      </c>
      <c r="I1136" s="653">
        <v>11.431108</v>
      </c>
      <c r="J1136" s="653">
        <v>2259.52</v>
      </c>
      <c r="K1136" s="660">
        <f t="shared" si="158"/>
        <v>11.431108</v>
      </c>
      <c r="L1136" s="653">
        <f t="shared" si="158"/>
        <v>2259.52</v>
      </c>
      <c r="M1136" s="661">
        <f t="shared" si="159"/>
        <v>5.0590868857102395E-3</v>
      </c>
      <c r="N1136" s="742">
        <v>54.281999999999996</v>
      </c>
      <c r="O1136" s="745">
        <f t="shared" si="160"/>
        <v>0.27461735433012319</v>
      </c>
      <c r="P1136" s="657">
        <f t="shared" si="161"/>
        <v>303.54521314261433</v>
      </c>
      <c r="Q1136" s="662">
        <f t="shared" si="162"/>
        <v>16.47704125980739</v>
      </c>
    </row>
    <row r="1137" spans="1:17">
      <c r="A1137" s="1332"/>
      <c r="B1137" s="178">
        <v>7</v>
      </c>
      <c r="C1137" s="744" t="s">
        <v>700</v>
      </c>
      <c r="D1137" s="652">
        <v>45</v>
      </c>
      <c r="E1137" s="652">
        <v>1991</v>
      </c>
      <c r="F1137" s="653">
        <f t="shared" si="157"/>
        <v>21.984002</v>
      </c>
      <c r="G1137" s="653">
        <v>2.8463400000000001</v>
      </c>
      <c r="H1137" s="653">
        <v>7.2</v>
      </c>
      <c r="I1137" s="653">
        <v>11.937662</v>
      </c>
      <c r="J1137" s="653">
        <v>2327.9699999999998</v>
      </c>
      <c r="K1137" s="660">
        <f t="shared" si="158"/>
        <v>11.937662</v>
      </c>
      <c r="L1137" s="653">
        <f t="shared" si="158"/>
        <v>2327.9699999999998</v>
      </c>
      <c r="M1137" s="661">
        <f t="shared" si="159"/>
        <v>5.1279277653921663E-3</v>
      </c>
      <c r="N1137" s="742">
        <v>54.281999999999996</v>
      </c>
      <c r="O1137" s="745">
        <f t="shared" si="160"/>
        <v>0.27835417496101755</v>
      </c>
      <c r="P1137" s="657">
        <f t="shared" si="161"/>
        <v>307.67566592352995</v>
      </c>
      <c r="Q1137" s="662">
        <f t="shared" si="162"/>
        <v>16.70125049766105</v>
      </c>
    </row>
    <row r="1138" spans="1:17">
      <c r="A1138" s="1332"/>
      <c r="B1138" s="178">
        <v>8</v>
      </c>
      <c r="C1138" s="744" t="s">
        <v>701</v>
      </c>
      <c r="D1138" s="652">
        <v>32</v>
      </c>
      <c r="E1138" s="652">
        <v>1981</v>
      </c>
      <c r="F1138" s="653">
        <f t="shared" si="157"/>
        <v>17.588000999999998</v>
      </c>
      <c r="G1138" s="653">
        <v>3.2680199999999999</v>
      </c>
      <c r="H1138" s="653">
        <v>5.12</v>
      </c>
      <c r="I1138" s="653">
        <v>9.1999809999999993</v>
      </c>
      <c r="J1138" s="653">
        <v>1792.76</v>
      </c>
      <c r="K1138" s="660">
        <f t="shared" si="158"/>
        <v>9.1999809999999993</v>
      </c>
      <c r="L1138" s="653">
        <f t="shared" si="158"/>
        <v>1792.76</v>
      </c>
      <c r="M1138" s="661">
        <f t="shared" si="159"/>
        <v>5.1317415604988951E-3</v>
      </c>
      <c r="N1138" s="742">
        <v>54.281999999999996</v>
      </c>
      <c r="O1138" s="745">
        <f t="shared" si="160"/>
        <v>0.27856119538700103</v>
      </c>
      <c r="P1138" s="657">
        <f t="shared" si="161"/>
        <v>307.90449362993371</v>
      </c>
      <c r="Q1138" s="662">
        <f t="shared" si="162"/>
        <v>16.71367172322006</v>
      </c>
    </row>
    <row r="1139" spans="1:17">
      <c r="A1139" s="1332"/>
      <c r="B1139" s="178">
        <v>9</v>
      </c>
      <c r="C1139" s="744" t="s">
        <v>702</v>
      </c>
      <c r="D1139" s="652">
        <v>55</v>
      </c>
      <c r="E1139" s="652">
        <v>1989</v>
      </c>
      <c r="F1139" s="653">
        <f t="shared" si="157"/>
        <v>25.022001000000003</v>
      </c>
      <c r="G1139" s="653">
        <v>4.00596</v>
      </c>
      <c r="H1139" s="653">
        <v>8.8000000000000007</v>
      </c>
      <c r="I1139" s="653">
        <v>12.216041000000001</v>
      </c>
      <c r="J1139" s="653">
        <v>2337.38</v>
      </c>
      <c r="K1139" s="660">
        <f t="shared" si="158"/>
        <v>12.216041000000001</v>
      </c>
      <c r="L1139" s="653">
        <f t="shared" si="158"/>
        <v>2337.38</v>
      </c>
      <c r="M1139" s="661">
        <f t="shared" si="159"/>
        <v>5.2263821030384449E-3</v>
      </c>
      <c r="N1139" s="742">
        <v>54.281999999999996</v>
      </c>
      <c r="O1139" s="745">
        <f t="shared" si="160"/>
        <v>0.28369847331713283</v>
      </c>
      <c r="P1139" s="657">
        <f t="shared" si="161"/>
        <v>313.58292618230672</v>
      </c>
      <c r="Q1139" s="662">
        <f t="shared" si="162"/>
        <v>17.021908399027971</v>
      </c>
    </row>
    <row r="1140" spans="1:17" ht="12" thickBot="1">
      <c r="A1140" s="1333"/>
      <c r="B1140" s="182">
        <v>10</v>
      </c>
      <c r="C1140" s="747" t="s">
        <v>703</v>
      </c>
      <c r="D1140" s="748">
        <v>40</v>
      </c>
      <c r="E1140" s="748">
        <v>1995</v>
      </c>
      <c r="F1140" s="802">
        <f t="shared" si="157"/>
        <v>24.641995999999999</v>
      </c>
      <c r="G1140" s="802">
        <v>6.4306200000000002</v>
      </c>
      <c r="H1140" s="802">
        <v>6.4</v>
      </c>
      <c r="I1140" s="802">
        <v>11.811375999999999</v>
      </c>
      <c r="J1140" s="802">
        <v>2169.11</v>
      </c>
      <c r="K1140" s="803">
        <f t="shared" si="158"/>
        <v>11.811375999999999</v>
      </c>
      <c r="L1140" s="802">
        <f t="shared" si="158"/>
        <v>2169.11</v>
      </c>
      <c r="M1140" s="751">
        <f t="shared" si="159"/>
        <v>5.4452637256755072E-3</v>
      </c>
      <c r="N1140" s="749">
        <v>54.281999999999996</v>
      </c>
      <c r="O1140" s="752">
        <f t="shared" si="160"/>
        <v>0.29557980555711788</v>
      </c>
      <c r="P1140" s="752">
        <f t="shared" si="161"/>
        <v>326.71582354053044</v>
      </c>
      <c r="Q1140" s="753">
        <f t="shared" si="162"/>
        <v>17.734788333427073</v>
      </c>
    </row>
    <row r="1141" spans="1:17" ht="11.25" customHeight="1">
      <c r="A1141" s="1278" t="s">
        <v>305</v>
      </c>
      <c r="B1141" s="73">
        <v>1</v>
      </c>
      <c r="C1141" s="707" t="s">
        <v>704</v>
      </c>
      <c r="D1141" s="754">
        <v>10</v>
      </c>
      <c r="E1141" s="754">
        <v>1975</v>
      </c>
      <c r="F1141" s="520">
        <f t="shared" si="157"/>
        <v>25.547000000000001</v>
      </c>
      <c r="G1141" s="520">
        <v>3.57</v>
      </c>
      <c r="H1141" s="520">
        <v>6.4</v>
      </c>
      <c r="I1141" s="520">
        <v>15.577</v>
      </c>
      <c r="J1141" s="520">
        <v>2692.85</v>
      </c>
      <c r="K1141" s="663">
        <f t="shared" si="158"/>
        <v>15.577</v>
      </c>
      <c r="L1141" s="664">
        <f t="shared" si="158"/>
        <v>2692.85</v>
      </c>
      <c r="M1141" s="665">
        <f t="shared" si="159"/>
        <v>5.784577677924875E-3</v>
      </c>
      <c r="N1141" s="710">
        <v>54.281999999999996</v>
      </c>
      <c r="O1141" s="666">
        <f t="shared" si="160"/>
        <v>0.31399844551311806</v>
      </c>
      <c r="P1141" s="666">
        <f t="shared" si="161"/>
        <v>347.07466067549251</v>
      </c>
      <c r="Q1141" s="667">
        <f t="shared" si="162"/>
        <v>18.839906730787082</v>
      </c>
    </row>
    <row r="1142" spans="1:17">
      <c r="A1142" s="1279"/>
      <c r="B1142" s="74">
        <v>2</v>
      </c>
      <c r="C1142" s="709" t="s">
        <v>705</v>
      </c>
      <c r="D1142" s="757">
        <v>45</v>
      </c>
      <c r="E1142" s="757">
        <v>1987</v>
      </c>
      <c r="F1142" s="524">
        <f t="shared" si="157"/>
        <v>25.402999000000001</v>
      </c>
      <c r="G1142" s="524">
        <v>4.2089990000000004</v>
      </c>
      <c r="H1142" s="524">
        <v>7.2</v>
      </c>
      <c r="I1142" s="524">
        <v>13.994</v>
      </c>
      <c r="J1142" s="524">
        <v>2325.9</v>
      </c>
      <c r="K1142" s="668">
        <f t="shared" si="158"/>
        <v>13.994</v>
      </c>
      <c r="L1142" s="524">
        <f t="shared" si="158"/>
        <v>2325.9</v>
      </c>
      <c r="M1142" s="523">
        <f t="shared" si="159"/>
        <v>6.0165957263854852E-3</v>
      </c>
      <c r="N1142" s="721">
        <v>54.281999999999996</v>
      </c>
      <c r="O1142" s="525">
        <f t="shared" si="160"/>
        <v>0.32659284921965687</v>
      </c>
      <c r="P1142" s="666">
        <f t="shared" si="161"/>
        <v>360.99574358312913</v>
      </c>
      <c r="Q1142" s="526">
        <f t="shared" si="162"/>
        <v>19.595570953179411</v>
      </c>
    </row>
    <row r="1143" spans="1:17">
      <c r="A1143" s="1279"/>
      <c r="B1143" s="74">
        <v>3</v>
      </c>
      <c r="C1143" s="709" t="s">
        <v>706</v>
      </c>
      <c r="D1143" s="757">
        <v>45</v>
      </c>
      <c r="E1143" s="757">
        <v>1989</v>
      </c>
      <c r="F1143" s="524">
        <f t="shared" si="157"/>
        <v>25.834004</v>
      </c>
      <c r="G1143" s="524">
        <v>4.4012849999999997</v>
      </c>
      <c r="H1143" s="524">
        <v>7.2</v>
      </c>
      <c r="I1143" s="524">
        <v>14.232718999999999</v>
      </c>
      <c r="J1143" s="524">
        <v>2363.17</v>
      </c>
      <c r="K1143" s="668">
        <f t="shared" si="158"/>
        <v>14.232718999999999</v>
      </c>
      <c r="L1143" s="524">
        <f t="shared" si="158"/>
        <v>2363.17</v>
      </c>
      <c r="M1143" s="523">
        <f t="shared" si="159"/>
        <v>6.0227232911724505E-3</v>
      </c>
      <c r="N1143" s="721">
        <v>54.281999999999996</v>
      </c>
      <c r="O1143" s="525">
        <f t="shared" si="160"/>
        <v>0.32692546569142295</v>
      </c>
      <c r="P1143" s="666">
        <f t="shared" si="161"/>
        <v>361.36339747034702</v>
      </c>
      <c r="Q1143" s="526">
        <f t="shared" si="162"/>
        <v>19.615527941485375</v>
      </c>
    </row>
    <row r="1144" spans="1:17">
      <c r="A1144" s="1279"/>
      <c r="B1144" s="74">
        <v>4</v>
      </c>
      <c r="C1144" s="709" t="s">
        <v>467</v>
      </c>
      <c r="D1144" s="757">
        <v>60</v>
      </c>
      <c r="E1144" s="757">
        <v>1968</v>
      </c>
      <c r="F1144" s="524">
        <f t="shared" si="157"/>
        <v>30.357997000000001</v>
      </c>
      <c r="G1144" s="524">
        <v>4.1377350000000002</v>
      </c>
      <c r="H1144" s="524">
        <v>9.5329999999999995</v>
      </c>
      <c r="I1144" s="524">
        <v>16.687262</v>
      </c>
      <c r="J1144" s="524">
        <v>2721.28</v>
      </c>
      <c r="K1144" s="668">
        <f t="shared" si="158"/>
        <v>16.687262</v>
      </c>
      <c r="L1144" s="524">
        <f t="shared" si="158"/>
        <v>2721.28</v>
      </c>
      <c r="M1144" s="523">
        <f t="shared" si="159"/>
        <v>6.1321370825493885E-3</v>
      </c>
      <c r="N1144" s="721">
        <v>54.281999999999996</v>
      </c>
      <c r="O1144" s="525">
        <f t="shared" si="160"/>
        <v>0.33286466511494589</v>
      </c>
      <c r="P1144" s="666">
        <f t="shared" si="161"/>
        <v>367.92822495296326</v>
      </c>
      <c r="Q1144" s="526">
        <f t="shared" si="162"/>
        <v>19.971879906896749</v>
      </c>
    </row>
    <row r="1145" spans="1:17">
      <c r="A1145" s="1279"/>
      <c r="B1145" s="74">
        <v>5</v>
      </c>
      <c r="C1145" s="709" t="s">
        <v>471</v>
      </c>
      <c r="D1145" s="757">
        <v>12</v>
      </c>
      <c r="E1145" s="757">
        <v>1992</v>
      </c>
      <c r="F1145" s="524">
        <f t="shared" si="157"/>
        <v>7.843</v>
      </c>
      <c r="G1145" s="524">
        <v>1.37046</v>
      </c>
      <c r="H1145" s="524">
        <v>2.0129999999999999</v>
      </c>
      <c r="I1145" s="524">
        <v>4.4595399999999996</v>
      </c>
      <c r="J1145" s="524">
        <v>723.9</v>
      </c>
      <c r="K1145" s="668">
        <f t="shared" si="158"/>
        <v>4.4595399999999996</v>
      </c>
      <c r="L1145" s="524">
        <f t="shared" si="158"/>
        <v>723.9</v>
      </c>
      <c r="M1145" s="523">
        <f t="shared" si="159"/>
        <v>6.1604365243818201E-3</v>
      </c>
      <c r="N1145" s="721">
        <v>54.281999999999996</v>
      </c>
      <c r="O1145" s="525">
        <f t="shared" si="160"/>
        <v>0.33440081541649391</v>
      </c>
      <c r="P1145" s="666">
        <f t="shared" si="161"/>
        <v>369.62619146290922</v>
      </c>
      <c r="Q1145" s="526">
        <f t="shared" si="162"/>
        <v>20.064048924989638</v>
      </c>
    </row>
    <row r="1146" spans="1:17">
      <c r="A1146" s="1279"/>
      <c r="B1146" s="74">
        <v>6</v>
      </c>
      <c r="C1146" s="709" t="s">
        <v>707</v>
      </c>
      <c r="D1146" s="757">
        <v>60</v>
      </c>
      <c r="E1146" s="757">
        <v>1972</v>
      </c>
      <c r="F1146" s="524">
        <f t="shared" si="157"/>
        <v>31.692995</v>
      </c>
      <c r="G1146" s="524">
        <v>5.191935</v>
      </c>
      <c r="H1146" s="524">
        <v>9.6</v>
      </c>
      <c r="I1146" s="524">
        <v>16.901060000000001</v>
      </c>
      <c r="J1146" s="524">
        <v>2732.36</v>
      </c>
      <c r="K1146" s="668">
        <f t="shared" si="158"/>
        <v>16.901060000000001</v>
      </c>
      <c r="L1146" s="524">
        <f t="shared" si="158"/>
        <v>2732.36</v>
      </c>
      <c r="M1146" s="523">
        <f t="shared" si="159"/>
        <v>6.1855172817637501E-3</v>
      </c>
      <c r="N1146" s="721">
        <v>54.281999999999996</v>
      </c>
      <c r="O1146" s="525">
        <f t="shared" si="160"/>
        <v>0.33576224908869984</v>
      </c>
      <c r="P1146" s="666">
        <f t="shared" si="161"/>
        <v>371.131036905825</v>
      </c>
      <c r="Q1146" s="526">
        <f t="shared" si="162"/>
        <v>20.14573494532199</v>
      </c>
    </row>
    <row r="1147" spans="1:17">
      <c r="A1147" s="1279"/>
      <c r="B1147" s="74">
        <v>7</v>
      </c>
      <c r="C1147" s="709" t="s">
        <v>708</v>
      </c>
      <c r="D1147" s="757">
        <v>45</v>
      </c>
      <c r="E1147" s="757">
        <v>1990</v>
      </c>
      <c r="F1147" s="524">
        <f t="shared" si="157"/>
        <v>26.493993</v>
      </c>
      <c r="G1147" s="524">
        <v>4.6384800000000004</v>
      </c>
      <c r="H1147" s="524">
        <v>7.2</v>
      </c>
      <c r="I1147" s="524">
        <v>14.655512999999999</v>
      </c>
      <c r="J1147" s="524">
        <v>2350.42</v>
      </c>
      <c r="K1147" s="668">
        <f t="shared" si="158"/>
        <v>14.655512999999999</v>
      </c>
      <c r="L1147" s="524">
        <f t="shared" si="158"/>
        <v>2350.42</v>
      </c>
      <c r="M1147" s="523">
        <f t="shared" si="159"/>
        <v>6.2352741212208873E-3</v>
      </c>
      <c r="N1147" s="721">
        <v>54.281999999999996</v>
      </c>
      <c r="O1147" s="525">
        <f t="shared" si="160"/>
        <v>0.33846314984811221</v>
      </c>
      <c r="P1147" s="666">
        <f t="shared" si="161"/>
        <v>374.11644727325324</v>
      </c>
      <c r="Q1147" s="526">
        <f t="shared" si="162"/>
        <v>20.307788990886731</v>
      </c>
    </row>
    <row r="1148" spans="1:17">
      <c r="A1148" s="1279"/>
      <c r="B1148" s="74">
        <v>8</v>
      </c>
      <c r="C1148" s="709" t="s">
        <v>470</v>
      </c>
      <c r="D1148" s="757">
        <v>60</v>
      </c>
      <c r="E1148" s="757">
        <v>1966</v>
      </c>
      <c r="F1148" s="524">
        <f t="shared" si="157"/>
        <v>30.608998999999997</v>
      </c>
      <c r="G1148" s="524">
        <v>3.8741850000000002</v>
      </c>
      <c r="H1148" s="524">
        <v>9.4659999999999993</v>
      </c>
      <c r="I1148" s="524">
        <v>17.268813999999999</v>
      </c>
      <c r="J1148" s="524">
        <v>2733.17</v>
      </c>
      <c r="K1148" s="668">
        <f t="shared" si="158"/>
        <v>17.268813999999999</v>
      </c>
      <c r="L1148" s="524">
        <f t="shared" si="158"/>
        <v>2733.17</v>
      </c>
      <c r="M1148" s="523">
        <f t="shared" si="159"/>
        <v>6.3182363336345701E-3</v>
      </c>
      <c r="N1148" s="721">
        <v>54.281999999999996</v>
      </c>
      <c r="O1148" s="525">
        <f t="shared" si="160"/>
        <v>0.34296650466235173</v>
      </c>
      <c r="P1148" s="666">
        <f t="shared" si="161"/>
        <v>379.09418001807421</v>
      </c>
      <c r="Q1148" s="526">
        <f t="shared" si="162"/>
        <v>20.577990279741101</v>
      </c>
    </row>
    <row r="1149" spans="1:17">
      <c r="A1149" s="1279"/>
      <c r="B1149" s="74">
        <v>9</v>
      </c>
      <c r="C1149" s="709" t="s">
        <v>709</v>
      </c>
      <c r="D1149" s="757">
        <v>12</v>
      </c>
      <c r="E1149" s="757">
        <v>1988</v>
      </c>
      <c r="F1149" s="524">
        <f t="shared" si="157"/>
        <v>3.7900019999999999</v>
      </c>
      <c r="G1149" s="524">
        <v>0</v>
      </c>
      <c r="H1149" s="524">
        <v>0</v>
      </c>
      <c r="I1149" s="524">
        <v>3.7900019999999999</v>
      </c>
      <c r="J1149" s="524">
        <v>599.08000000000004</v>
      </c>
      <c r="K1149" s="668">
        <f t="shared" si="158"/>
        <v>3.7900019999999999</v>
      </c>
      <c r="L1149" s="524">
        <f t="shared" si="158"/>
        <v>599.08000000000004</v>
      </c>
      <c r="M1149" s="523">
        <f t="shared" si="159"/>
        <v>6.3263704346664881E-3</v>
      </c>
      <c r="N1149" s="721">
        <v>54.281999999999996</v>
      </c>
      <c r="O1149" s="525">
        <f t="shared" si="160"/>
        <v>0.34340803993456631</v>
      </c>
      <c r="P1149" s="666">
        <f t="shared" si="161"/>
        <v>379.58222607998925</v>
      </c>
      <c r="Q1149" s="526">
        <f t="shared" si="162"/>
        <v>20.604482396073973</v>
      </c>
    </row>
    <row r="1150" spans="1:17" ht="11.25" customHeight="1" thickBot="1">
      <c r="A1150" s="1280"/>
      <c r="B1150" s="76">
        <v>10</v>
      </c>
      <c r="C1150" s="711" t="s">
        <v>469</v>
      </c>
      <c r="D1150" s="760">
        <v>12</v>
      </c>
      <c r="E1150" s="760">
        <v>1975</v>
      </c>
      <c r="F1150" s="783">
        <f t="shared" si="157"/>
        <v>7.3260009999999998</v>
      </c>
      <c r="G1150" s="783">
        <v>1.5285899999999999</v>
      </c>
      <c r="H1150" s="783">
        <v>1.92</v>
      </c>
      <c r="I1150" s="783">
        <v>3.8774109999999999</v>
      </c>
      <c r="J1150" s="783">
        <v>608.16</v>
      </c>
      <c r="K1150" s="804">
        <f t="shared" si="158"/>
        <v>3.8774109999999999</v>
      </c>
      <c r="L1150" s="783">
        <f t="shared" si="158"/>
        <v>608.16</v>
      </c>
      <c r="M1150" s="728">
        <f t="shared" si="159"/>
        <v>6.375642922915023E-3</v>
      </c>
      <c r="N1150" s="729">
        <v>54.281999999999996</v>
      </c>
      <c r="O1150" s="712">
        <f t="shared" si="160"/>
        <v>0.34608264914167325</v>
      </c>
      <c r="P1150" s="712">
        <f t="shared" si="161"/>
        <v>382.53857537490137</v>
      </c>
      <c r="Q1150" s="713">
        <f t="shared" si="162"/>
        <v>20.764958948500396</v>
      </c>
    </row>
    <row r="1151" spans="1:17">
      <c r="A1151" s="1334" t="s">
        <v>312</v>
      </c>
      <c r="B1151" s="39">
        <v>1</v>
      </c>
      <c r="C1151" s="669" t="s">
        <v>710</v>
      </c>
      <c r="D1151" s="670">
        <v>55</v>
      </c>
      <c r="E1151" s="670">
        <v>1968</v>
      </c>
      <c r="F1151" s="610">
        <f t="shared" si="157"/>
        <v>32.587001999999998</v>
      </c>
      <c r="G1151" s="610">
        <v>0</v>
      </c>
      <c r="H1151" s="610">
        <v>0</v>
      </c>
      <c r="I1151" s="610">
        <v>32.587001999999998</v>
      </c>
      <c r="J1151" s="610">
        <v>2262.04</v>
      </c>
      <c r="K1151" s="671">
        <f t="shared" si="158"/>
        <v>32.587001999999998</v>
      </c>
      <c r="L1151" s="672">
        <f t="shared" si="158"/>
        <v>2262.04</v>
      </c>
      <c r="M1151" s="673">
        <f t="shared" si="159"/>
        <v>1.4406023766157981E-2</v>
      </c>
      <c r="N1151" s="643">
        <v>54.281999999999996</v>
      </c>
      <c r="O1151" s="674">
        <f t="shared" si="160"/>
        <v>0.78198778207458752</v>
      </c>
      <c r="P1151" s="674">
        <f t="shared" si="161"/>
        <v>864.36142596947889</v>
      </c>
      <c r="Q1151" s="675">
        <f t="shared" si="162"/>
        <v>46.919266924475245</v>
      </c>
    </row>
    <row r="1152" spans="1:17">
      <c r="A1152" s="1264"/>
      <c r="B1152" s="19">
        <v>2</v>
      </c>
      <c r="C1152" s="717" t="s">
        <v>711</v>
      </c>
      <c r="D1152" s="765">
        <v>12</v>
      </c>
      <c r="E1152" s="765">
        <v>1955</v>
      </c>
      <c r="F1152" s="528">
        <f t="shared" si="157"/>
        <v>7.0770010000000001</v>
      </c>
      <c r="G1152" s="528">
        <v>0</v>
      </c>
      <c r="H1152" s="528">
        <v>0</v>
      </c>
      <c r="I1152" s="528">
        <v>7.0770010000000001</v>
      </c>
      <c r="J1152" s="528">
        <v>475.24</v>
      </c>
      <c r="K1152" s="677">
        <f t="shared" si="158"/>
        <v>7.0770010000000001</v>
      </c>
      <c r="L1152" s="528">
        <f t="shared" si="158"/>
        <v>475.24</v>
      </c>
      <c r="M1152" s="527">
        <f t="shared" si="159"/>
        <v>1.4891425385068597E-2</v>
      </c>
      <c r="N1152" s="722">
        <v>54.281999999999996</v>
      </c>
      <c r="O1152" s="529">
        <f t="shared" si="160"/>
        <v>0.80833635275229354</v>
      </c>
      <c r="P1152" s="674">
        <f t="shared" si="161"/>
        <v>893.48552310411583</v>
      </c>
      <c r="Q1152" s="530">
        <f t="shared" si="162"/>
        <v>48.500181165137612</v>
      </c>
    </row>
    <row r="1153" spans="1:17">
      <c r="A1153" s="1264"/>
      <c r="B1153" s="19">
        <v>3</v>
      </c>
      <c r="C1153" s="717" t="s">
        <v>712</v>
      </c>
      <c r="D1153" s="765">
        <v>12</v>
      </c>
      <c r="E1153" s="765">
        <v>1956</v>
      </c>
      <c r="F1153" s="528">
        <f t="shared" si="157"/>
        <v>9.0950009999999999</v>
      </c>
      <c r="G1153" s="528">
        <v>0.47438999999999998</v>
      </c>
      <c r="H1153" s="528">
        <v>0.12</v>
      </c>
      <c r="I1153" s="528">
        <v>8.5006109999999993</v>
      </c>
      <c r="J1153" s="528">
        <v>569.76</v>
      </c>
      <c r="K1153" s="677">
        <f t="shared" si="158"/>
        <v>8.5006109999999993</v>
      </c>
      <c r="L1153" s="528">
        <f t="shared" si="158"/>
        <v>569.76</v>
      </c>
      <c r="M1153" s="527">
        <f t="shared" si="159"/>
        <v>1.4919634582982308E-2</v>
      </c>
      <c r="N1153" s="722">
        <v>54.281999999999996</v>
      </c>
      <c r="O1153" s="529">
        <f t="shared" si="160"/>
        <v>0.80986760443344552</v>
      </c>
      <c r="P1153" s="674">
        <f t="shared" si="161"/>
        <v>895.17807497893841</v>
      </c>
      <c r="Q1153" s="530">
        <f t="shared" si="162"/>
        <v>48.592056266006729</v>
      </c>
    </row>
    <row r="1154" spans="1:17">
      <c r="A1154" s="1264"/>
      <c r="B1154" s="19">
        <v>4</v>
      </c>
      <c r="C1154" s="717" t="s">
        <v>473</v>
      </c>
      <c r="D1154" s="765">
        <v>8</v>
      </c>
      <c r="E1154" s="765">
        <v>1959</v>
      </c>
      <c r="F1154" s="528">
        <f t="shared" si="157"/>
        <v>5.3700010000000002</v>
      </c>
      <c r="G1154" s="528">
        <v>0</v>
      </c>
      <c r="H1154" s="528">
        <v>0</v>
      </c>
      <c r="I1154" s="528">
        <v>5.3700010000000002</v>
      </c>
      <c r="J1154" s="528">
        <v>359.86</v>
      </c>
      <c r="K1154" s="677">
        <f t="shared" si="158"/>
        <v>5.3700010000000002</v>
      </c>
      <c r="L1154" s="528">
        <f t="shared" si="158"/>
        <v>359.86</v>
      </c>
      <c r="M1154" s="527">
        <f t="shared" si="159"/>
        <v>1.4922472628244317E-2</v>
      </c>
      <c r="N1154" s="722">
        <v>54.281999999999996</v>
      </c>
      <c r="O1154" s="529">
        <f t="shared" si="160"/>
        <v>0.81002165920635794</v>
      </c>
      <c r="P1154" s="674">
        <f t="shared" si="161"/>
        <v>895.34835769465906</v>
      </c>
      <c r="Q1154" s="530">
        <f t="shared" si="162"/>
        <v>48.601299552381484</v>
      </c>
    </row>
    <row r="1155" spans="1:17">
      <c r="A1155" s="1264"/>
      <c r="B1155" s="19">
        <v>5</v>
      </c>
      <c r="C1155" s="717" t="s">
        <v>713</v>
      </c>
      <c r="D1155" s="765">
        <v>8</v>
      </c>
      <c r="E1155" s="765">
        <v>1952</v>
      </c>
      <c r="F1155" s="528">
        <f t="shared" si="157"/>
        <v>3.1739989999999998</v>
      </c>
      <c r="G1155" s="528">
        <v>0</v>
      </c>
      <c r="H1155" s="528">
        <v>0</v>
      </c>
      <c r="I1155" s="528">
        <v>3.1739989999999998</v>
      </c>
      <c r="J1155" s="528">
        <v>209.16</v>
      </c>
      <c r="K1155" s="677">
        <f t="shared" si="158"/>
        <v>3.1739989999999998</v>
      </c>
      <c r="L1155" s="528">
        <f t="shared" si="158"/>
        <v>209.16</v>
      </c>
      <c r="M1155" s="527">
        <f t="shared" si="159"/>
        <v>1.5174980875884489E-2</v>
      </c>
      <c r="N1155" s="722">
        <v>54.281999999999996</v>
      </c>
      <c r="O1155" s="529">
        <f t="shared" si="160"/>
        <v>0.82372831190476181</v>
      </c>
      <c r="P1155" s="674">
        <f t="shared" si="161"/>
        <v>910.49885255306936</v>
      </c>
      <c r="Q1155" s="530">
        <f t="shared" si="162"/>
        <v>49.423698714285713</v>
      </c>
    </row>
    <row r="1156" spans="1:17">
      <c r="A1156" s="1264"/>
      <c r="B1156" s="19">
        <v>6</v>
      </c>
      <c r="C1156" s="717" t="s">
        <v>714</v>
      </c>
      <c r="D1156" s="765">
        <v>8</v>
      </c>
      <c r="E1156" s="765">
        <v>1960</v>
      </c>
      <c r="F1156" s="528">
        <f t="shared" si="157"/>
        <v>7.5009999999999994</v>
      </c>
      <c r="G1156" s="528">
        <v>0.57981000000000005</v>
      </c>
      <c r="H1156" s="528">
        <v>1.28</v>
      </c>
      <c r="I1156" s="528">
        <v>5.6411899999999999</v>
      </c>
      <c r="J1156" s="528">
        <v>365.71</v>
      </c>
      <c r="K1156" s="677">
        <f t="shared" si="158"/>
        <v>5.6411899999999999</v>
      </c>
      <c r="L1156" s="528">
        <f t="shared" si="158"/>
        <v>365.71</v>
      </c>
      <c r="M1156" s="527">
        <f t="shared" si="159"/>
        <v>1.5425309671597715E-2</v>
      </c>
      <c r="N1156" s="722">
        <v>54.281999999999996</v>
      </c>
      <c r="O1156" s="529">
        <f t="shared" si="160"/>
        <v>0.83731665959366708</v>
      </c>
      <c r="P1156" s="674">
        <f t="shared" si="161"/>
        <v>925.51858029586288</v>
      </c>
      <c r="Q1156" s="530">
        <f t="shared" si="162"/>
        <v>50.238999575620021</v>
      </c>
    </row>
    <row r="1157" spans="1:17">
      <c r="A1157" s="1264"/>
      <c r="B1157" s="19">
        <v>7</v>
      </c>
      <c r="C1157" s="717" t="s">
        <v>472</v>
      </c>
      <c r="D1157" s="765">
        <v>14</v>
      </c>
      <c r="E1157" s="765">
        <v>1961</v>
      </c>
      <c r="F1157" s="528">
        <f t="shared" si="157"/>
        <v>11.251999</v>
      </c>
      <c r="G1157" s="528">
        <v>1.2650399999999999</v>
      </c>
      <c r="H1157" s="528">
        <v>0.14000000000000001</v>
      </c>
      <c r="I1157" s="528">
        <v>9.846959</v>
      </c>
      <c r="J1157" s="528">
        <v>620.24</v>
      </c>
      <c r="K1157" s="677">
        <f t="shared" si="158"/>
        <v>9.846959</v>
      </c>
      <c r="L1157" s="528">
        <f t="shared" si="158"/>
        <v>620.24</v>
      </c>
      <c r="M1157" s="527">
        <f t="shared" si="159"/>
        <v>1.5876046369147426E-2</v>
      </c>
      <c r="N1157" s="722">
        <v>54.281999999999996</v>
      </c>
      <c r="O1157" s="529">
        <f t="shared" si="160"/>
        <v>0.86178354901006049</v>
      </c>
      <c r="P1157" s="674">
        <f t="shared" si="161"/>
        <v>952.5627821488456</v>
      </c>
      <c r="Q1157" s="530">
        <f t="shared" si="162"/>
        <v>51.707012940603633</v>
      </c>
    </row>
    <row r="1158" spans="1:17">
      <c r="A1158" s="1264"/>
      <c r="B1158" s="19">
        <v>8</v>
      </c>
      <c r="C1158" s="717" t="s">
        <v>715</v>
      </c>
      <c r="D1158" s="765">
        <v>4</v>
      </c>
      <c r="E1158" s="765">
        <v>1940</v>
      </c>
      <c r="F1158" s="528">
        <f t="shared" si="157"/>
        <v>2.81</v>
      </c>
      <c r="G1158" s="528">
        <v>0</v>
      </c>
      <c r="H1158" s="528">
        <v>0</v>
      </c>
      <c r="I1158" s="528">
        <v>2.81</v>
      </c>
      <c r="J1158" s="528">
        <v>161.63</v>
      </c>
      <c r="K1158" s="677">
        <f t="shared" si="158"/>
        <v>2.81</v>
      </c>
      <c r="L1158" s="528">
        <f t="shared" si="158"/>
        <v>161.63</v>
      </c>
      <c r="M1158" s="527">
        <f t="shared" si="159"/>
        <v>1.7385386376291532E-2</v>
      </c>
      <c r="N1158" s="722">
        <v>54.281999999999996</v>
      </c>
      <c r="O1158" s="529">
        <f t="shared" si="160"/>
        <v>0.94371354327785684</v>
      </c>
      <c r="P1158" s="674">
        <f t="shared" si="161"/>
        <v>1043.1231825774919</v>
      </c>
      <c r="Q1158" s="530">
        <f t="shared" si="162"/>
        <v>56.622812596671416</v>
      </c>
    </row>
    <row r="1159" spans="1:17">
      <c r="A1159" s="1264"/>
      <c r="B1159" s="19">
        <v>9</v>
      </c>
      <c r="C1159" s="768" t="s">
        <v>474</v>
      </c>
      <c r="D1159" s="765">
        <v>7</v>
      </c>
      <c r="E1159" s="765">
        <v>1955</v>
      </c>
      <c r="F1159" s="528">
        <f t="shared" si="157"/>
        <v>4.7959990000000001</v>
      </c>
      <c r="G1159" s="717">
        <v>0</v>
      </c>
      <c r="H1159" s="717">
        <v>0</v>
      </c>
      <c r="I1159" s="528">
        <v>4.7959990000000001</v>
      </c>
      <c r="J1159" s="717">
        <v>266.2</v>
      </c>
      <c r="K1159" s="800">
        <f t="shared" si="158"/>
        <v>4.7959990000000001</v>
      </c>
      <c r="L1159" s="717">
        <f t="shared" si="158"/>
        <v>266.2</v>
      </c>
      <c r="M1159" s="527">
        <f t="shared" si="159"/>
        <v>1.8016525169045831E-2</v>
      </c>
      <c r="N1159" s="722">
        <v>54.281999999999996</v>
      </c>
      <c r="O1159" s="529">
        <f t="shared" si="160"/>
        <v>0.97797301922614577</v>
      </c>
      <c r="P1159" s="674">
        <f t="shared" si="161"/>
        <v>1080.9915101427498</v>
      </c>
      <c r="Q1159" s="530">
        <f t="shared" si="162"/>
        <v>58.678381153568743</v>
      </c>
    </row>
    <row r="1160" spans="1:17" ht="12" thickBot="1">
      <c r="A1160" s="1265"/>
      <c r="B1160" s="20">
        <v>10</v>
      </c>
      <c r="C1160" s="769" t="s">
        <v>716</v>
      </c>
      <c r="D1160" s="770">
        <v>6</v>
      </c>
      <c r="E1160" s="770">
        <v>1936</v>
      </c>
      <c r="F1160" s="771">
        <f t="shared" si="157"/>
        <v>5.7060010000000005</v>
      </c>
      <c r="G1160" s="718">
        <v>0.68523000000000001</v>
      </c>
      <c r="H1160" s="718">
        <v>0.06</v>
      </c>
      <c r="I1160" s="771">
        <v>4.9607710000000003</v>
      </c>
      <c r="J1160" s="718">
        <v>266.57</v>
      </c>
      <c r="K1160" s="801">
        <f t="shared" si="158"/>
        <v>4.9607710000000003</v>
      </c>
      <c r="L1160" s="718">
        <f t="shared" si="158"/>
        <v>266.57</v>
      </c>
      <c r="M1160" s="723">
        <f t="shared" si="159"/>
        <v>1.860963724350077E-2</v>
      </c>
      <c r="N1160" s="724">
        <v>54.281999999999996</v>
      </c>
      <c r="O1160" s="719">
        <f t="shared" si="160"/>
        <v>1.0101683288517087</v>
      </c>
      <c r="P1160" s="719">
        <f t="shared" si="161"/>
        <v>1116.5782346100461</v>
      </c>
      <c r="Q1160" s="720">
        <f t="shared" si="162"/>
        <v>60.610099731102522</v>
      </c>
    </row>
    <row r="1163" spans="1:17" ht="15">
      <c r="A1163" s="1289" t="s">
        <v>360</v>
      </c>
      <c r="B1163" s="1289"/>
      <c r="C1163" s="1289"/>
      <c r="D1163" s="1289"/>
      <c r="E1163" s="1289"/>
      <c r="F1163" s="1289"/>
      <c r="G1163" s="1289"/>
      <c r="H1163" s="1289"/>
      <c r="I1163" s="1289"/>
      <c r="J1163" s="1289"/>
      <c r="K1163" s="1289"/>
      <c r="L1163" s="1289"/>
      <c r="M1163" s="1289"/>
      <c r="N1163" s="1289"/>
      <c r="O1163" s="1289"/>
      <c r="P1163" s="1289"/>
      <c r="Q1163" s="1289"/>
    </row>
    <row r="1164" spans="1:17" ht="13.5" thickBot="1">
      <c r="A1164" s="822"/>
      <c r="B1164" s="822"/>
      <c r="C1164" s="822"/>
      <c r="D1164" s="822"/>
      <c r="E1164" s="1261" t="s">
        <v>356</v>
      </c>
      <c r="F1164" s="1261"/>
      <c r="G1164" s="1261"/>
      <c r="H1164" s="1261"/>
      <c r="I1164" s="822">
        <v>4</v>
      </c>
      <c r="J1164" s="822" t="s">
        <v>355</v>
      </c>
      <c r="K1164" s="822" t="s">
        <v>357</v>
      </c>
      <c r="L1164" s="823">
        <v>280</v>
      </c>
      <c r="M1164" s="822"/>
      <c r="N1164" s="822"/>
      <c r="O1164" s="822"/>
      <c r="P1164" s="822"/>
      <c r="Q1164" s="822"/>
    </row>
    <row r="1165" spans="1:17">
      <c r="A1165" s="1281" t="s">
        <v>1</v>
      </c>
      <c r="B1165" s="1283" t="s">
        <v>0</v>
      </c>
      <c r="C1165" s="1266" t="s">
        <v>2</v>
      </c>
      <c r="D1165" s="1266" t="s">
        <v>3</v>
      </c>
      <c r="E1165" s="1266" t="s">
        <v>12</v>
      </c>
      <c r="F1165" s="1286" t="s">
        <v>13</v>
      </c>
      <c r="G1165" s="1287"/>
      <c r="H1165" s="1287"/>
      <c r="I1165" s="1288"/>
      <c r="J1165" s="1266" t="s">
        <v>4</v>
      </c>
      <c r="K1165" s="1266" t="s">
        <v>14</v>
      </c>
      <c r="L1165" s="1266" t="s">
        <v>5</v>
      </c>
      <c r="M1165" s="1266" t="s">
        <v>6</v>
      </c>
      <c r="N1165" s="1266" t="s">
        <v>15</v>
      </c>
      <c r="O1165" s="1266" t="s">
        <v>16</v>
      </c>
      <c r="P1165" s="1268" t="s">
        <v>23</v>
      </c>
      <c r="Q1165" s="1270" t="s">
        <v>24</v>
      </c>
    </row>
    <row r="1166" spans="1:17" ht="33.75">
      <c r="A1166" s="1282"/>
      <c r="B1166" s="1284"/>
      <c r="C1166" s="1285"/>
      <c r="D1166" s="1267"/>
      <c r="E1166" s="1267"/>
      <c r="F1166" s="821" t="s">
        <v>17</v>
      </c>
      <c r="G1166" s="821" t="s">
        <v>18</v>
      </c>
      <c r="H1166" s="821" t="s">
        <v>19</v>
      </c>
      <c r="I1166" s="821" t="s">
        <v>20</v>
      </c>
      <c r="J1166" s="1267"/>
      <c r="K1166" s="1267"/>
      <c r="L1166" s="1267"/>
      <c r="M1166" s="1267"/>
      <c r="N1166" s="1267"/>
      <c r="O1166" s="1267"/>
      <c r="P1166" s="1269"/>
      <c r="Q1166" s="1271"/>
    </row>
    <row r="1167" spans="1:17" ht="12" thickBot="1">
      <c r="A1167" s="1282"/>
      <c r="B1167" s="1284"/>
      <c r="C1167" s="1285"/>
      <c r="D1167" s="8" t="s">
        <v>7</v>
      </c>
      <c r="E1167" s="8" t="s">
        <v>8</v>
      </c>
      <c r="F1167" s="8" t="s">
        <v>9</v>
      </c>
      <c r="G1167" s="8" t="s">
        <v>9</v>
      </c>
      <c r="H1167" s="8" t="s">
        <v>9</v>
      </c>
      <c r="I1167" s="8" t="s">
        <v>9</v>
      </c>
      <c r="J1167" s="8" t="s">
        <v>21</v>
      </c>
      <c r="K1167" s="8" t="s">
        <v>9</v>
      </c>
      <c r="L1167" s="8" t="s">
        <v>21</v>
      </c>
      <c r="M1167" s="8" t="s">
        <v>22</v>
      </c>
      <c r="N1167" s="8" t="s">
        <v>408</v>
      </c>
      <c r="O1167" s="8" t="s">
        <v>409</v>
      </c>
      <c r="P1167" s="1437" t="s">
        <v>25</v>
      </c>
      <c r="Q1167" s="1438" t="s">
        <v>410</v>
      </c>
    </row>
    <row r="1168" spans="1:17">
      <c r="A1168" s="1290" t="s">
        <v>314</v>
      </c>
      <c r="B1168" s="46">
        <v>1</v>
      </c>
      <c r="C1168" s="859" t="s">
        <v>580</v>
      </c>
      <c r="D1168" s="860">
        <v>40</v>
      </c>
      <c r="E1168" s="860">
        <v>1990</v>
      </c>
      <c r="F1168" s="861">
        <v>16.239999999999998</v>
      </c>
      <c r="G1168" s="861">
        <v>3.419</v>
      </c>
      <c r="H1168" s="861">
        <v>6.4</v>
      </c>
      <c r="I1168" s="861">
        <v>6.4210000000000003</v>
      </c>
      <c r="J1168" s="861">
        <v>2359.96</v>
      </c>
      <c r="K1168" s="862">
        <v>6.4200999999999997</v>
      </c>
      <c r="L1168" s="861">
        <v>2359.96</v>
      </c>
      <c r="M1168" s="863">
        <f>K1168/L1168</f>
        <v>2.7204274648722857E-3</v>
      </c>
      <c r="N1168" s="864">
        <v>62.5</v>
      </c>
      <c r="O1168" s="865">
        <f>M1168*N1168</f>
        <v>0.17002671655451787</v>
      </c>
      <c r="P1168" s="865">
        <f>M1168*60*1000</f>
        <v>163.22564789233715</v>
      </c>
      <c r="Q1168" s="645">
        <f>P1168*N1168/1000</f>
        <v>10.201602993271072</v>
      </c>
    </row>
    <row r="1169" spans="1:17">
      <c r="A1169" s="1291"/>
      <c r="B1169" s="43">
        <v>2</v>
      </c>
      <c r="C1169" s="688" t="s">
        <v>581</v>
      </c>
      <c r="D1169" s="646">
        <v>50</v>
      </c>
      <c r="E1169" s="646">
        <v>1980</v>
      </c>
      <c r="F1169" s="515">
        <v>19.553000000000001</v>
      </c>
      <c r="G1169" s="515">
        <v>4.6479999999999997</v>
      </c>
      <c r="H1169" s="515">
        <v>7.92</v>
      </c>
      <c r="I1169" s="515">
        <v>6.9850000000000003</v>
      </c>
      <c r="J1169" s="515">
        <v>2544.91</v>
      </c>
      <c r="K1169" s="648">
        <v>6.9850000000000003</v>
      </c>
      <c r="L1169" s="515">
        <v>2544.91</v>
      </c>
      <c r="M1169" s="516">
        <f t="shared" ref="M1169:M1170" si="163">K1169/L1169</f>
        <v>2.7446943113901869E-3</v>
      </c>
      <c r="N1169" s="689">
        <v>62.5</v>
      </c>
      <c r="O1169" s="649">
        <f t="shared" ref="O1169:O1170" si="164">M1169*N1169</f>
        <v>0.17154339446188668</v>
      </c>
      <c r="P1169" s="644">
        <f t="shared" ref="P1169:P1170" si="165">M1169*60*1000</f>
        <v>164.68165868341123</v>
      </c>
      <c r="Q1169" s="650">
        <f t="shared" ref="Q1169:Q1170" si="166">P1169*N1169/1000</f>
        <v>10.292603667713202</v>
      </c>
    </row>
    <row r="1170" spans="1:17">
      <c r="A1170" s="1291"/>
      <c r="B1170" s="43">
        <v>3</v>
      </c>
      <c r="C1170" s="688" t="s">
        <v>582</v>
      </c>
      <c r="D1170" s="646">
        <v>12</v>
      </c>
      <c r="E1170" s="646">
        <v>1974</v>
      </c>
      <c r="F1170" s="515">
        <v>4.28</v>
      </c>
      <c r="G1170" s="515">
        <v>0.69399999999999995</v>
      </c>
      <c r="H1170" s="515">
        <v>1.92</v>
      </c>
      <c r="I1170" s="515">
        <v>1.6659999999999999</v>
      </c>
      <c r="J1170" s="515">
        <v>600.26</v>
      </c>
      <c r="K1170" s="648">
        <v>1.6659999999999999</v>
      </c>
      <c r="L1170" s="515">
        <v>600.26</v>
      </c>
      <c r="M1170" s="516">
        <f t="shared" si="163"/>
        <v>2.7754639656149003E-3</v>
      </c>
      <c r="N1170" s="689">
        <v>62.5</v>
      </c>
      <c r="O1170" s="649">
        <f t="shared" si="164"/>
        <v>0.17346649785093127</v>
      </c>
      <c r="P1170" s="644">
        <f t="shared" si="165"/>
        <v>166.52783793689403</v>
      </c>
      <c r="Q1170" s="650">
        <f t="shared" si="166"/>
        <v>10.407989871055877</v>
      </c>
    </row>
    <row r="1171" spans="1:17">
      <c r="A1171" s="1291"/>
      <c r="B1171" s="12">
        <v>4</v>
      </c>
      <c r="C1171" s="688"/>
      <c r="D1171" s="646"/>
      <c r="E1171" s="646"/>
      <c r="F1171" s="602"/>
      <c r="G1171" s="515"/>
      <c r="H1171" s="515"/>
      <c r="I1171" s="515"/>
      <c r="J1171" s="515"/>
      <c r="K1171" s="648"/>
      <c r="L1171" s="515"/>
      <c r="M1171" s="516"/>
      <c r="N1171" s="689"/>
      <c r="O1171" s="649"/>
      <c r="P1171" s="644"/>
      <c r="Q1171" s="650"/>
    </row>
    <row r="1172" spans="1:17">
      <c r="A1172" s="1291"/>
      <c r="B1172" s="12">
        <v>5</v>
      </c>
      <c r="C1172" s="688"/>
      <c r="D1172" s="646"/>
      <c r="E1172" s="646"/>
      <c r="F1172" s="602"/>
      <c r="G1172" s="515"/>
      <c r="H1172" s="515"/>
      <c r="I1172" s="515"/>
      <c r="J1172" s="515"/>
      <c r="K1172" s="648"/>
      <c r="L1172" s="515"/>
      <c r="M1172" s="516"/>
      <c r="N1172" s="689"/>
      <c r="O1172" s="649"/>
      <c r="P1172" s="644"/>
      <c r="Q1172" s="650"/>
    </row>
    <row r="1173" spans="1:17">
      <c r="A1173" s="1291"/>
      <c r="B1173" s="12">
        <v>6</v>
      </c>
      <c r="C1173" s="688"/>
      <c r="D1173" s="646"/>
      <c r="E1173" s="646"/>
      <c r="F1173" s="602"/>
      <c r="G1173" s="515"/>
      <c r="H1173" s="515"/>
      <c r="I1173" s="515"/>
      <c r="J1173" s="515"/>
      <c r="K1173" s="648"/>
      <c r="L1173" s="515"/>
      <c r="M1173" s="516"/>
      <c r="N1173" s="689"/>
      <c r="O1173" s="649"/>
      <c r="P1173" s="644"/>
      <c r="Q1173" s="650"/>
    </row>
    <row r="1174" spans="1:17">
      <c r="A1174" s="1291"/>
      <c r="B1174" s="12">
        <v>7</v>
      </c>
      <c r="C1174" s="688"/>
      <c r="D1174" s="646"/>
      <c r="E1174" s="646"/>
      <c r="F1174" s="602"/>
      <c r="G1174" s="515"/>
      <c r="H1174" s="515"/>
      <c r="I1174" s="515"/>
      <c r="J1174" s="515"/>
      <c r="K1174" s="648"/>
      <c r="L1174" s="515"/>
      <c r="M1174" s="516"/>
      <c r="N1174" s="689"/>
      <c r="O1174" s="649"/>
      <c r="P1174" s="644"/>
      <c r="Q1174" s="650"/>
    </row>
    <row r="1175" spans="1:17">
      <c r="A1175" s="1291"/>
      <c r="B1175" s="12">
        <v>8</v>
      </c>
      <c r="C1175" s="688"/>
      <c r="D1175" s="646"/>
      <c r="E1175" s="646"/>
      <c r="F1175" s="602"/>
      <c r="G1175" s="515"/>
      <c r="H1175" s="515"/>
      <c r="I1175" s="515"/>
      <c r="J1175" s="515"/>
      <c r="K1175" s="648"/>
      <c r="L1175" s="515"/>
      <c r="M1175" s="516"/>
      <c r="N1175" s="689"/>
      <c r="O1175" s="649"/>
      <c r="P1175" s="644"/>
      <c r="Q1175" s="650"/>
    </row>
    <row r="1176" spans="1:17">
      <c r="A1176" s="1291"/>
      <c r="B1176" s="12">
        <v>9</v>
      </c>
      <c r="C1176" s="688"/>
      <c r="D1176" s="646"/>
      <c r="E1176" s="646"/>
      <c r="F1176" s="602"/>
      <c r="G1176" s="515"/>
      <c r="H1176" s="515"/>
      <c r="I1176" s="515"/>
      <c r="J1176" s="515"/>
      <c r="K1176" s="648"/>
      <c r="L1176" s="515"/>
      <c r="M1176" s="516"/>
      <c r="N1176" s="689"/>
      <c r="O1176" s="649"/>
      <c r="P1176" s="644"/>
      <c r="Q1176" s="650"/>
    </row>
    <row r="1177" spans="1:17" ht="12" thickBot="1">
      <c r="A1177" s="1300"/>
      <c r="B1177" s="32">
        <v>10</v>
      </c>
      <c r="C1177" s="706"/>
      <c r="D1177" s="733"/>
      <c r="E1177" s="733"/>
      <c r="F1177" s="1197"/>
      <c r="G1177" s="825"/>
      <c r="H1177" s="825"/>
      <c r="I1177" s="825"/>
      <c r="J1177" s="825"/>
      <c r="K1177" s="826"/>
      <c r="L1177" s="825"/>
      <c r="M1177" s="726"/>
      <c r="N1177" s="727"/>
      <c r="O1177" s="734"/>
      <c r="P1177" s="735"/>
      <c r="Q1177" s="736"/>
    </row>
    <row r="1178" spans="1:17">
      <c r="A1178" s="1293" t="s">
        <v>306</v>
      </c>
      <c r="B1178" s="181">
        <v>1</v>
      </c>
      <c r="C1178" s="659" t="s">
        <v>583</v>
      </c>
      <c r="D1178" s="652">
        <v>30</v>
      </c>
      <c r="E1178" s="652">
        <v>1992</v>
      </c>
      <c r="F1178" s="654">
        <v>14.499000000000001</v>
      </c>
      <c r="G1178" s="654">
        <v>1.4419999999999999</v>
      </c>
      <c r="H1178" s="654">
        <v>4.8</v>
      </c>
      <c r="I1178" s="653">
        <v>8.2569999999999997</v>
      </c>
      <c r="J1178" s="654">
        <v>1636.66</v>
      </c>
      <c r="K1178" s="655">
        <v>8.2569999999999997</v>
      </c>
      <c r="L1178" s="654">
        <v>1636.66</v>
      </c>
      <c r="M1178" s="656">
        <f>K1178/L1178</f>
        <v>5.0450307333227426E-3</v>
      </c>
      <c r="N1178" s="741">
        <v>62.5</v>
      </c>
      <c r="O1178" s="657">
        <f t="shared" ref="O1178:O1180" si="167">M1178*N1178</f>
        <v>0.31531442083267142</v>
      </c>
      <c r="P1178" s="657">
        <f t="shared" ref="P1178:P1180" si="168">M1178*60*1000</f>
        <v>302.70184399936454</v>
      </c>
      <c r="Q1178" s="658">
        <f t="shared" ref="Q1178:Q1180" si="169">P1178*N1178/1000</f>
        <v>18.918865249960284</v>
      </c>
    </row>
    <row r="1179" spans="1:17">
      <c r="A1179" s="1276"/>
      <c r="B1179" s="224">
        <v>2</v>
      </c>
      <c r="C1179" s="659" t="s">
        <v>584</v>
      </c>
      <c r="D1179" s="652">
        <v>45</v>
      </c>
      <c r="E1179" s="652">
        <v>1978</v>
      </c>
      <c r="F1179" s="653">
        <v>21.422000000000001</v>
      </c>
      <c r="G1179" s="653">
        <v>2.2970000000000002</v>
      </c>
      <c r="H1179" s="653">
        <v>7.2</v>
      </c>
      <c r="I1179" s="653">
        <v>11.925000000000001</v>
      </c>
      <c r="J1179" s="653">
        <v>2247.9499999999998</v>
      </c>
      <c r="K1179" s="660">
        <v>11.925000000000001</v>
      </c>
      <c r="L1179" s="653">
        <v>2247.9499999999998</v>
      </c>
      <c r="M1179" s="656">
        <f>K1179/L1179</f>
        <v>5.3048332925554401E-3</v>
      </c>
      <c r="N1179" s="742">
        <v>62.5</v>
      </c>
      <c r="O1179" s="657">
        <f t="shared" si="167"/>
        <v>0.33155208078471499</v>
      </c>
      <c r="P1179" s="657">
        <f t="shared" si="168"/>
        <v>318.28999755332643</v>
      </c>
      <c r="Q1179" s="658">
        <f t="shared" si="169"/>
        <v>19.893124847082902</v>
      </c>
    </row>
    <row r="1180" spans="1:17">
      <c r="A1180" s="1276"/>
      <c r="B1180" s="178">
        <v>3</v>
      </c>
      <c r="C1180" s="744" t="s">
        <v>391</v>
      </c>
      <c r="D1180" s="652">
        <v>40</v>
      </c>
      <c r="E1180" s="652">
        <v>1971</v>
      </c>
      <c r="F1180" s="653">
        <v>19.552</v>
      </c>
      <c r="G1180" s="653">
        <v>2.5640000000000001</v>
      </c>
      <c r="H1180" s="653">
        <v>6.4</v>
      </c>
      <c r="I1180" s="653">
        <v>10.587999999999999</v>
      </c>
      <c r="J1180" s="653">
        <v>1895.27</v>
      </c>
      <c r="K1180" s="660">
        <v>10.587999999999999</v>
      </c>
      <c r="L1180" s="653">
        <v>1895.27</v>
      </c>
      <c r="M1180" s="661">
        <f t="shared" ref="M1180" si="170">K1180/L1180</f>
        <v>5.5865391210750967E-3</v>
      </c>
      <c r="N1180" s="742">
        <v>62.5</v>
      </c>
      <c r="O1180" s="657">
        <f t="shared" si="167"/>
        <v>0.34915869506719355</v>
      </c>
      <c r="P1180" s="657">
        <f t="shared" si="168"/>
        <v>335.19234726450583</v>
      </c>
      <c r="Q1180" s="662">
        <f t="shared" si="169"/>
        <v>20.949521704031614</v>
      </c>
    </row>
    <row r="1181" spans="1:17">
      <c r="A1181" s="1276"/>
      <c r="B1181" s="178">
        <v>4</v>
      </c>
      <c r="C1181" s="692"/>
      <c r="D1181" s="855"/>
      <c r="E1181" s="1187"/>
      <c r="F1181" s="876"/>
      <c r="G1181" s="1188"/>
      <c r="H1181" s="876"/>
      <c r="I1181" s="876"/>
      <c r="J1181" s="876"/>
      <c r="K1181" s="880"/>
      <c r="L1181" s="876"/>
      <c r="M1181" s="680"/>
      <c r="N1181" s="693"/>
      <c r="O1181" s="694"/>
      <c r="P1181" s="679"/>
      <c r="Q1181" s="695"/>
    </row>
    <row r="1182" spans="1:17">
      <c r="A1182" s="1276"/>
      <c r="B1182" s="178">
        <v>5</v>
      </c>
      <c r="C1182" s="692"/>
      <c r="D1182" s="855"/>
      <c r="E1182" s="1187"/>
      <c r="F1182" s="876"/>
      <c r="G1182" s="1188"/>
      <c r="H1182" s="876"/>
      <c r="I1182" s="876"/>
      <c r="J1182" s="876"/>
      <c r="K1182" s="880"/>
      <c r="L1182" s="876"/>
      <c r="M1182" s="680"/>
      <c r="N1182" s="693"/>
      <c r="O1182" s="694"/>
      <c r="P1182" s="679"/>
      <c r="Q1182" s="695"/>
    </row>
    <row r="1183" spans="1:17">
      <c r="A1183" s="1276"/>
      <c r="B1183" s="178">
        <v>6</v>
      </c>
      <c r="C1183" s="692"/>
      <c r="D1183" s="855"/>
      <c r="E1183" s="1187"/>
      <c r="F1183" s="876"/>
      <c r="G1183" s="1188"/>
      <c r="H1183" s="876"/>
      <c r="I1183" s="876"/>
      <c r="J1183" s="876"/>
      <c r="K1183" s="880"/>
      <c r="L1183" s="876"/>
      <c r="M1183" s="680"/>
      <c r="N1183" s="693"/>
      <c r="O1183" s="694"/>
      <c r="P1183" s="679"/>
      <c r="Q1183" s="695"/>
    </row>
    <row r="1184" spans="1:17">
      <c r="A1184" s="1276"/>
      <c r="B1184" s="178">
        <v>7</v>
      </c>
      <c r="C1184" s="692"/>
      <c r="D1184" s="855"/>
      <c r="E1184" s="1187"/>
      <c r="F1184" s="876"/>
      <c r="G1184" s="1188"/>
      <c r="H1184" s="876"/>
      <c r="I1184" s="876"/>
      <c r="J1184" s="876"/>
      <c r="K1184" s="880"/>
      <c r="L1184" s="876"/>
      <c r="M1184" s="680"/>
      <c r="N1184" s="693"/>
      <c r="O1184" s="694"/>
      <c r="P1184" s="679"/>
      <c r="Q1184" s="695"/>
    </row>
    <row r="1185" spans="1:17">
      <c r="A1185" s="1276"/>
      <c r="B1185" s="178">
        <v>8</v>
      </c>
      <c r="C1185" s="692"/>
      <c r="D1185" s="855"/>
      <c r="E1185" s="1187"/>
      <c r="F1185" s="876"/>
      <c r="G1185" s="1188"/>
      <c r="H1185" s="876"/>
      <c r="I1185" s="876"/>
      <c r="J1185" s="876"/>
      <c r="K1185" s="880"/>
      <c r="L1185" s="876"/>
      <c r="M1185" s="680"/>
      <c r="N1185" s="693"/>
      <c r="O1185" s="694"/>
      <c r="P1185" s="679"/>
      <c r="Q1185" s="695"/>
    </row>
    <row r="1186" spans="1:17">
      <c r="A1186" s="1277"/>
      <c r="B1186" s="187">
        <v>9</v>
      </c>
      <c r="C1186" s="692"/>
      <c r="D1186" s="855"/>
      <c r="E1186" s="1187"/>
      <c r="F1186" s="876"/>
      <c r="G1186" s="1188"/>
      <c r="H1186" s="876"/>
      <c r="I1186" s="876"/>
      <c r="J1186" s="876"/>
      <c r="K1186" s="880"/>
      <c r="L1186" s="876"/>
      <c r="M1186" s="680"/>
      <c r="N1186" s="693"/>
      <c r="O1186" s="694"/>
      <c r="P1186" s="679"/>
      <c r="Q1186" s="695"/>
    </row>
    <row r="1187" spans="1:17" ht="12" thickBot="1">
      <c r="A1187" s="1294"/>
      <c r="B1187" s="182">
        <v>10</v>
      </c>
      <c r="C1187" s="1189"/>
      <c r="D1187" s="1190"/>
      <c r="E1187" s="1190"/>
      <c r="F1187" s="1191"/>
      <c r="G1187" s="1192"/>
      <c r="H1187" s="1192"/>
      <c r="I1187" s="1192"/>
      <c r="J1187" s="1192"/>
      <c r="K1187" s="1193"/>
      <c r="L1187" s="1192"/>
      <c r="M1187" s="1194"/>
      <c r="N1187" s="872"/>
      <c r="O1187" s="1195"/>
      <c r="P1187" s="1195"/>
      <c r="Q1187" s="1196"/>
    </row>
    <row r="1188" spans="1:17">
      <c r="A1188" s="1278" t="s">
        <v>307</v>
      </c>
      <c r="B1188" s="73">
        <v>1</v>
      </c>
      <c r="C1188" s="707" t="s">
        <v>585</v>
      </c>
      <c r="D1188" s="754">
        <v>8</v>
      </c>
      <c r="E1188" s="754">
        <v>1970</v>
      </c>
      <c r="F1188" s="520">
        <v>5.2270000000000003</v>
      </c>
      <c r="G1188" s="520">
        <v>0.48099999999999998</v>
      </c>
      <c r="H1188" s="520">
        <v>1.28</v>
      </c>
      <c r="I1188" s="520">
        <v>3.4660000000000002</v>
      </c>
      <c r="J1188" s="520">
        <v>400.74</v>
      </c>
      <c r="K1188" s="663">
        <v>3.4660000000000002</v>
      </c>
      <c r="L1188" s="664">
        <v>400.74</v>
      </c>
      <c r="M1188" s="665">
        <f>K1188/L1188</f>
        <v>8.6489993512002799E-3</v>
      </c>
      <c r="N1188" s="710">
        <v>62.5</v>
      </c>
      <c r="O1188" s="666">
        <f>M1188*N1188</f>
        <v>0.54056245945001746</v>
      </c>
      <c r="P1188" s="666">
        <f>M1188*60*1000</f>
        <v>518.93996107201679</v>
      </c>
      <c r="Q1188" s="667">
        <f>P1188*N1188/1000</f>
        <v>32.433747567001049</v>
      </c>
    </row>
    <row r="1189" spans="1:17">
      <c r="A1189" s="1279"/>
      <c r="B1189" s="74">
        <v>2</v>
      </c>
      <c r="C1189" s="709" t="s">
        <v>586</v>
      </c>
      <c r="D1189" s="757">
        <v>8</v>
      </c>
      <c r="E1189" s="757">
        <v>1981</v>
      </c>
      <c r="F1189" s="524">
        <v>4.6100000000000003</v>
      </c>
      <c r="G1189" s="524">
        <v>0.214</v>
      </c>
      <c r="H1189" s="524">
        <v>1.28</v>
      </c>
      <c r="I1189" s="524">
        <v>3.1160000000000001</v>
      </c>
      <c r="J1189" s="524">
        <v>361.53</v>
      </c>
      <c r="K1189" s="668">
        <v>3.1160000000000001</v>
      </c>
      <c r="L1189" s="524">
        <v>361.53</v>
      </c>
      <c r="M1189" s="523">
        <f t="shared" ref="M1189:M1190" si="171">K1189/L1189</f>
        <v>8.6189251237794931E-3</v>
      </c>
      <c r="N1189" s="721">
        <v>62.5</v>
      </c>
      <c r="O1189" s="525">
        <f t="shared" ref="O1189:O1190" si="172">M1189*N1189</f>
        <v>0.53868282023621827</v>
      </c>
      <c r="P1189" s="666">
        <f t="shared" ref="P1189:P1190" si="173">M1189*60*1000</f>
        <v>517.13550742676966</v>
      </c>
      <c r="Q1189" s="526">
        <f t="shared" ref="Q1189:Q1190" si="174">P1189*N1189/1000</f>
        <v>32.320969214173104</v>
      </c>
    </row>
    <row r="1190" spans="1:17">
      <c r="A1190" s="1279"/>
      <c r="B1190" s="74">
        <v>3</v>
      </c>
      <c r="C1190" s="709" t="s">
        <v>587</v>
      </c>
      <c r="D1190" s="757">
        <v>6</v>
      </c>
      <c r="E1190" s="757">
        <v>1992</v>
      </c>
      <c r="F1190" s="524">
        <v>4.8680000000000003</v>
      </c>
      <c r="G1190" s="524">
        <v>0.53400000000000003</v>
      </c>
      <c r="H1190" s="524">
        <v>0.96</v>
      </c>
      <c r="I1190" s="524">
        <v>3.3740000000000001</v>
      </c>
      <c r="J1190" s="524">
        <v>374.96</v>
      </c>
      <c r="K1190" s="668">
        <v>3.3740000000000001</v>
      </c>
      <c r="L1190" s="524">
        <v>374.96</v>
      </c>
      <c r="M1190" s="523">
        <f t="shared" si="171"/>
        <v>8.9982931512694701E-3</v>
      </c>
      <c r="N1190" s="721">
        <v>62.5</v>
      </c>
      <c r="O1190" s="525">
        <f t="shared" si="172"/>
        <v>0.56239332195434188</v>
      </c>
      <c r="P1190" s="666">
        <f t="shared" si="173"/>
        <v>539.89758907616829</v>
      </c>
      <c r="Q1190" s="526">
        <f t="shared" si="174"/>
        <v>33.743599317260518</v>
      </c>
    </row>
    <row r="1191" spans="1:17">
      <c r="A1191" s="1279"/>
      <c r="B1191" s="74">
        <v>4</v>
      </c>
      <c r="C1191" s="709"/>
      <c r="D1191" s="757"/>
      <c r="E1191" s="757"/>
      <c r="F1191" s="524"/>
      <c r="G1191" s="524"/>
      <c r="H1191" s="524"/>
      <c r="I1191" s="524"/>
      <c r="J1191" s="524"/>
      <c r="K1191" s="668"/>
      <c r="L1191" s="524"/>
      <c r="M1191" s="523"/>
      <c r="N1191" s="721"/>
      <c r="O1191" s="525"/>
      <c r="P1191" s="666"/>
      <c r="Q1191" s="526"/>
    </row>
    <row r="1192" spans="1:17">
      <c r="A1192" s="1279"/>
      <c r="B1192" s="74">
        <v>5</v>
      </c>
      <c r="C1192" s="709"/>
      <c r="D1192" s="757"/>
      <c r="E1192" s="757"/>
      <c r="F1192" s="524"/>
      <c r="G1192" s="524"/>
      <c r="H1192" s="524"/>
      <c r="I1192" s="524"/>
      <c r="J1192" s="524"/>
      <c r="K1192" s="668"/>
      <c r="L1192" s="524"/>
      <c r="M1192" s="523"/>
      <c r="N1192" s="721"/>
      <c r="O1192" s="525"/>
      <c r="P1192" s="666"/>
      <c r="Q1192" s="526"/>
    </row>
    <row r="1193" spans="1:17">
      <c r="A1193" s="1279"/>
      <c r="B1193" s="74">
        <v>6</v>
      </c>
      <c r="C1193" s="709"/>
      <c r="D1193" s="757"/>
      <c r="E1193" s="757"/>
      <c r="F1193" s="524"/>
      <c r="G1193" s="524"/>
      <c r="H1193" s="524"/>
      <c r="I1193" s="524"/>
      <c r="J1193" s="524"/>
      <c r="K1193" s="668"/>
      <c r="L1193" s="524"/>
      <c r="M1193" s="523"/>
      <c r="N1193" s="721"/>
      <c r="O1193" s="525"/>
      <c r="P1193" s="666"/>
      <c r="Q1193" s="526"/>
    </row>
    <row r="1194" spans="1:17">
      <c r="A1194" s="1279"/>
      <c r="B1194" s="74">
        <v>7</v>
      </c>
      <c r="C1194" s="709"/>
      <c r="D1194" s="757"/>
      <c r="E1194" s="757"/>
      <c r="F1194" s="524"/>
      <c r="G1194" s="524"/>
      <c r="H1194" s="524"/>
      <c r="I1194" s="524"/>
      <c r="J1194" s="524"/>
      <c r="K1194" s="668"/>
      <c r="L1194" s="524"/>
      <c r="M1194" s="523"/>
      <c r="N1194" s="721"/>
      <c r="O1194" s="525"/>
      <c r="P1194" s="666"/>
      <c r="Q1194" s="526"/>
    </row>
    <row r="1195" spans="1:17">
      <c r="A1195" s="1279"/>
      <c r="B1195" s="74">
        <v>8</v>
      </c>
      <c r="C1195" s="709"/>
      <c r="D1195" s="757"/>
      <c r="E1195" s="757"/>
      <c r="F1195" s="524"/>
      <c r="G1195" s="524"/>
      <c r="H1195" s="524"/>
      <c r="I1195" s="524"/>
      <c r="J1195" s="524"/>
      <c r="K1195" s="668"/>
      <c r="L1195" s="524"/>
      <c r="M1195" s="523"/>
      <c r="N1195" s="721"/>
      <c r="O1195" s="525"/>
      <c r="P1195" s="666"/>
      <c r="Q1195" s="526"/>
    </row>
    <row r="1196" spans="1:17">
      <c r="A1196" s="1279"/>
      <c r="B1196" s="74">
        <v>9</v>
      </c>
      <c r="C1196" s="709"/>
      <c r="D1196" s="757"/>
      <c r="E1196" s="757"/>
      <c r="F1196" s="524"/>
      <c r="G1196" s="524"/>
      <c r="H1196" s="524"/>
      <c r="I1196" s="524"/>
      <c r="J1196" s="524"/>
      <c r="K1196" s="668"/>
      <c r="L1196" s="524"/>
      <c r="M1196" s="523"/>
      <c r="N1196" s="721"/>
      <c r="O1196" s="525"/>
      <c r="P1196" s="666"/>
      <c r="Q1196" s="526"/>
    </row>
    <row r="1197" spans="1:17" ht="12" thickBot="1">
      <c r="A1197" s="1280"/>
      <c r="B1197" s="76">
        <v>10</v>
      </c>
      <c r="C1197" s="711"/>
      <c r="D1197" s="760"/>
      <c r="E1197" s="760"/>
      <c r="F1197" s="783"/>
      <c r="G1197" s="783"/>
      <c r="H1197" s="783"/>
      <c r="I1197" s="783"/>
      <c r="J1197" s="783"/>
      <c r="K1197" s="804"/>
      <c r="L1197" s="783"/>
      <c r="M1197" s="728"/>
      <c r="N1197" s="729"/>
      <c r="O1197" s="712"/>
      <c r="P1197" s="712"/>
      <c r="Q1197" s="713"/>
    </row>
    <row r="1198" spans="1:17">
      <c r="A1198" s="1296" t="s">
        <v>315</v>
      </c>
      <c r="B1198" s="39">
        <v>1</v>
      </c>
      <c r="C1198" s="669" t="s">
        <v>588</v>
      </c>
      <c r="D1198" s="670">
        <v>24</v>
      </c>
      <c r="E1198" s="670">
        <v>1981</v>
      </c>
      <c r="F1198" s="610">
        <v>15.814</v>
      </c>
      <c r="G1198" s="610">
        <v>1.175</v>
      </c>
      <c r="H1198" s="610">
        <v>3.84</v>
      </c>
      <c r="I1198" s="610">
        <v>10.798999999999999</v>
      </c>
      <c r="J1198" s="610">
        <v>996.81</v>
      </c>
      <c r="K1198" s="671">
        <v>10.798999999999999</v>
      </c>
      <c r="L1198" s="672">
        <v>996.81</v>
      </c>
      <c r="M1198" s="673">
        <f>K1198/L1198</f>
        <v>1.0833559053380282E-2</v>
      </c>
      <c r="N1198" s="643">
        <v>62.5</v>
      </c>
      <c r="O1198" s="674">
        <f>M1198*N1198</f>
        <v>0.67709744083626766</v>
      </c>
      <c r="P1198" s="674">
        <f>M1198*60*1000</f>
        <v>650.01354320281689</v>
      </c>
      <c r="Q1198" s="675">
        <f>P1198*N1198/1000</f>
        <v>40.625846450176056</v>
      </c>
    </row>
    <row r="1199" spans="1:17">
      <c r="A1199" s="1296"/>
      <c r="B1199" s="39">
        <v>2</v>
      </c>
      <c r="C1199" s="717" t="s">
        <v>589</v>
      </c>
      <c r="D1199" s="765">
        <v>8</v>
      </c>
      <c r="E1199" s="765">
        <v>1992</v>
      </c>
      <c r="F1199" s="528">
        <v>5.0999999999999996</v>
      </c>
      <c r="G1199" s="528">
        <v>0.69399999999999995</v>
      </c>
      <c r="H1199" s="528">
        <v>0.08</v>
      </c>
      <c r="I1199" s="528">
        <v>4.3259999999999996</v>
      </c>
      <c r="J1199" s="528">
        <v>390.46</v>
      </c>
      <c r="K1199" s="677">
        <v>4.3259999999999996</v>
      </c>
      <c r="L1199" s="528">
        <v>390.46</v>
      </c>
      <c r="M1199" s="527">
        <f t="shared" ref="M1199:M1200" si="175">K1199/L1199</f>
        <v>1.1079239870921477E-2</v>
      </c>
      <c r="N1199" s="722">
        <v>62.5</v>
      </c>
      <c r="O1199" s="529">
        <f t="shared" ref="O1199:O1200" si="176">M1199*N1199</f>
        <v>0.69245249193259228</v>
      </c>
      <c r="P1199" s="674">
        <f t="shared" ref="P1199:P1200" si="177">M1199*60*1000</f>
        <v>664.75439225528862</v>
      </c>
      <c r="Q1199" s="530">
        <f t="shared" ref="Q1199:Q1200" si="178">P1199*N1199/1000</f>
        <v>41.547149515955539</v>
      </c>
    </row>
    <row r="1200" spans="1:17">
      <c r="A1200" s="1296"/>
      <c r="B1200" s="39">
        <v>3</v>
      </c>
      <c r="C1200" s="717" t="s">
        <v>590</v>
      </c>
      <c r="D1200" s="765">
        <v>8</v>
      </c>
      <c r="E1200" s="765">
        <v>1974</v>
      </c>
      <c r="F1200" s="528">
        <v>4.899</v>
      </c>
      <c r="G1200" s="528">
        <v>0.32100000000000001</v>
      </c>
      <c r="H1200" s="528">
        <v>0.08</v>
      </c>
      <c r="I1200" s="528">
        <v>4.4980000000000002</v>
      </c>
      <c r="J1200" s="528">
        <v>400.81</v>
      </c>
      <c r="K1200" s="677">
        <v>4.4980000000000002</v>
      </c>
      <c r="L1200" s="528">
        <v>400.81</v>
      </c>
      <c r="M1200" s="527">
        <f t="shared" si="175"/>
        <v>1.1222274893340985E-2</v>
      </c>
      <c r="N1200" s="722">
        <v>62.5</v>
      </c>
      <c r="O1200" s="529">
        <f t="shared" si="176"/>
        <v>0.70139218083381161</v>
      </c>
      <c r="P1200" s="674">
        <f t="shared" si="177"/>
        <v>673.33649360045911</v>
      </c>
      <c r="Q1200" s="530">
        <f t="shared" si="178"/>
        <v>42.083530850028694</v>
      </c>
    </row>
    <row r="1201" spans="1:17">
      <c r="A1201" s="1297"/>
      <c r="B1201" s="19">
        <v>4</v>
      </c>
      <c r="C1201" s="717"/>
      <c r="D1201" s="765"/>
      <c r="E1201" s="765"/>
      <c r="F1201" s="528"/>
      <c r="G1201" s="528"/>
      <c r="H1201" s="528"/>
      <c r="I1201" s="528"/>
      <c r="J1201" s="528"/>
      <c r="K1201" s="677"/>
      <c r="L1201" s="528"/>
      <c r="M1201" s="527"/>
      <c r="N1201" s="722"/>
      <c r="O1201" s="529"/>
      <c r="P1201" s="674"/>
      <c r="Q1201" s="530"/>
    </row>
    <row r="1202" spans="1:17">
      <c r="A1202" s="1297"/>
      <c r="B1202" s="19">
        <v>5</v>
      </c>
      <c r="C1202" s="717"/>
      <c r="D1202" s="765"/>
      <c r="E1202" s="765"/>
      <c r="F1202" s="528"/>
      <c r="G1202" s="528"/>
      <c r="H1202" s="528"/>
      <c r="I1202" s="528"/>
      <c r="J1202" s="528"/>
      <c r="K1202" s="677"/>
      <c r="L1202" s="528"/>
      <c r="M1202" s="527"/>
      <c r="N1202" s="722"/>
      <c r="O1202" s="529"/>
      <c r="P1202" s="674"/>
      <c r="Q1202" s="530"/>
    </row>
    <row r="1203" spans="1:17">
      <c r="A1203" s="1297"/>
      <c r="B1203" s="19">
        <v>6</v>
      </c>
      <c r="C1203" s="717"/>
      <c r="D1203" s="765"/>
      <c r="E1203" s="765"/>
      <c r="F1203" s="528"/>
      <c r="G1203" s="528"/>
      <c r="H1203" s="528"/>
      <c r="I1203" s="528"/>
      <c r="J1203" s="528"/>
      <c r="K1203" s="677"/>
      <c r="L1203" s="528"/>
      <c r="M1203" s="527"/>
      <c r="N1203" s="722"/>
      <c r="O1203" s="529"/>
      <c r="P1203" s="674"/>
      <c r="Q1203" s="530"/>
    </row>
    <row r="1204" spans="1:17">
      <c r="A1204" s="1297"/>
      <c r="B1204" s="19">
        <v>7</v>
      </c>
      <c r="C1204" s="717"/>
      <c r="D1204" s="765"/>
      <c r="E1204" s="765"/>
      <c r="F1204" s="528"/>
      <c r="G1204" s="528"/>
      <c r="H1204" s="528"/>
      <c r="I1204" s="528"/>
      <c r="J1204" s="528"/>
      <c r="K1204" s="677"/>
      <c r="L1204" s="528"/>
      <c r="M1204" s="527"/>
      <c r="N1204" s="722"/>
      <c r="O1204" s="529"/>
      <c r="P1204" s="674"/>
      <c r="Q1204" s="530"/>
    </row>
    <row r="1205" spans="1:17">
      <c r="A1205" s="1297"/>
      <c r="B1205" s="19">
        <v>8</v>
      </c>
      <c r="C1205" s="717"/>
      <c r="D1205" s="765"/>
      <c r="E1205" s="765"/>
      <c r="F1205" s="528"/>
      <c r="G1205" s="528"/>
      <c r="H1205" s="528"/>
      <c r="I1205" s="528"/>
      <c r="J1205" s="528"/>
      <c r="K1205" s="677"/>
      <c r="L1205" s="528"/>
      <c r="M1205" s="527"/>
      <c r="N1205" s="722"/>
      <c r="O1205" s="529"/>
      <c r="P1205" s="674"/>
      <c r="Q1205" s="530"/>
    </row>
    <row r="1206" spans="1:17">
      <c r="A1206" s="1297"/>
      <c r="B1206" s="19">
        <v>9</v>
      </c>
      <c r="C1206" s="717"/>
      <c r="D1206" s="765"/>
      <c r="E1206" s="765"/>
      <c r="F1206" s="717"/>
      <c r="G1206" s="717"/>
      <c r="H1206" s="717"/>
      <c r="I1206" s="717"/>
      <c r="J1206" s="717"/>
      <c r="K1206" s="765"/>
      <c r="L1206" s="717"/>
      <c r="M1206" s="527"/>
      <c r="N1206" s="722"/>
      <c r="O1206" s="529"/>
      <c r="P1206" s="674"/>
      <c r="Q1206" s="530"/>
    </row>
    <row r="1207" spans="1:17" ht="12" thickBot="1">
      <c r="A1207" s="1298"/>
      <c r="B1207" s="20">
        <v>10</v>
      </c>
      <c r="C1207" s="718"/>
      <c r="D1207" s="770"/>
      <c r="E1207" s="770"/>
      <c r="F1207" s="718"/>
      <c r="G1207" s="718"/>
      <c r="H1207" s="718"/>
      <c r="I1207" s="718"/>
      <c r="J1207" s="718"/>
      <c r="K1207" s="770"/>
      <c r="L1207" s="718"/>
      <c r="M1207" s="723"/>
      <c r="N1207" s="718"/>
      <c r="O1207" s="719"/>
      <c r="P1207" s="719"/>
      <c r="Q1207" s="720"/>
    </row>
    <row r="1209" spans="1:17" ht="15">
      <c r="A1209" s="1289" t="s">
        <v>361</v>
      </c>
      <c r="B1209" s="1289"/>
      <c r="C1209" s="1289"/>
      <c r="D1209" s="1289"/>
      <c r="E1209" s="1289"/>
      <c r="F1209" s="1289"/>
      <c r="G1209" s="1289"/>
      <c r="H1209" s="1289"/>
      <c r="I1209" s="1289"/>
      <c r="J1209" s="1289"/>
      <c r="K1209" s="1289"/>
      <c r="L1209" s="1289"/>
      <c r="M1209" s="1289"/>
      <c r="N1209" s="1289"/>
      <c r="O1209" s="1289"/>
      <c r="P1209" s="1289"/>
      <c r="Q1209" s="1289"/>
    </row>
    <row r="1210" spans="1:17" ht="13.5" thickBot="1">
      <c r="A1210" s="822"/>
      <c r="B1210" s="822"/>
      <c r="C1210" s="822"/>
      <c r="D1210" s="822"/>
      <c r="E1210" s="1261" t="s">
        <v>356</v>
      </c>
      <c r="F1210" s="1261"/>
      <c r="G1210" s="1261"/>
      <c r="H1210" s="1261"/>
      <c r="I1210" s="822">
        <v>6.2</v>
      </c>
      <c r="J1210" s="822" t="s">
        <v>355</v>
      </c>
      <c r="K1210" s="822" t="s">
        <v>357</v>
      </c>
      <c r="L1210" s="823">
        <v>224</v>
      </c>
      <c r="M1210" s="822"/>
      <c r="N1210" s="822"/>
      <c r="O1210" s="822"/>
      <c r="P1210" s="822"/>
      <c r="Q1210" s="822"/>
    </row>
    <row r="1211" spans="1:17">
      <c r="A1211" s="1281" t="s">
        <v>1</v>
      </c>
      <c r="B1211" s="1283" t="s">
        <v>0</v>
      </c>
      <c r="C1211" s="1266" t="s">
        <v>2</v>
      </c>
      <c r="D1211" s="1266" t="s">
        <v>3</v>
      </c>
      <c r="E1211" s="1266" t="s">
        <v>12</v>
      </c>
      <c r="F1211" s="1286" t="s">
        <v>13</v>
      </c>
      <c r="G1211" s="1287"/>
      <c r="H1211" s="1287"/>
      <c r="I1211" s="1288"/>
      <c r="J1211" s="1266" t="s">
        <v>4</v>
      </c>
      <c r="K1211" s="1266" t="s">
        <v>14</v>
      </c>
      <c r="L1211" s="1266" t="s">
        <v>5</v>
      </c>
      <c r="M1211" s="1266" t="s">
        <v>6</v>
      </c>
      <c r="N1211" s="1266" t="s">
        <v>15</v>
      </c>
      <c r="O1211" s="1266" t="s">
        <v>16</v>
      </c>
      <c r="P1211" s="1268" t="s">
        <v>23</v>
      </c>
      <c r="Q1211" s="1270" t="s">
        <v>24</v>
      </c>
    </row>
    <row r="1212" spans="1:17" ht="33.75">
      <c r="A1212" s="1282"/>
      <c r="B1212" s="1284"/>
      <c r="C1212" s="1285"/>
      <c r="D1212" s="1267"/>
      <c r="E1212" s="1267"/>
      <c r="F1212" s="821" t="s">
        <v>17</v>
      </c>
      <c r="G1212" s="821" t="s">
        <v>18</v>
      </c>
      <c r="H1212" s="821" t="s">
        <v>19</v>
      </c>
      <c r="I1212" s="821" t="s">
        <v>20</v>
      </c>
      <c r="J1212" s="1267"/>
      <c r="K1212" s="1267"/>
      <c r="L1212" s="1267"/>
      <c r="M1212" s="1267"/>
      <c r="N1212" s="1267"/>
      <c r="O1212" s="1267"/>
      <c r="P1212" s="1269"/>
      <c r="Q1212" s="1271"/>
    </row>
    <row r="1213" spans="1:17" ht="12" thickBot="1">
      <c r="A1213" s="1282"/>
      <c r="B1213" s="1284"/>
      <c r="C1213" s="1299"/>
      <c r="D1213" s="30" t="s">
        <v>7</v>
      </c>
      <c r="E1213" s="30" t="s">
        <v>8</v>
      </c>
      <c r="F1213" s="30" t="s">
        <v>9</v>
      </c>
      <c r="G1213" s="30" t="s">
        <v>9</v>
      </c>
      <c r="H1213" s="30" t="s">
        <v>9</v>
      </c>
      <c r="I1213" s="30" t="s">
        <v>9</v>
      </c>
      <c r="J1213" s="30" t="s">
        <v>21</v>
      </c>
      <c r="K1213" s="30" t="s">
        <v>9</v>
      </c>
      <c r="L1213" s="30" t="s">
        <v>21</v>
      </c>
      <c r="M1213" s="30" t="s">
        <v>22</v>
      </c>
      <c r="N1213" s="96" t="s">
        <v>408</v>
      </c>
      <c r="O1213" s="96" t="s">
        <v>409</v>
      </c>
      <c r="P1213" s="97" t="s">
        <v>25</v>
      </c>
      <c r="Q1213" s="98" t="s">
        <v>410</v>
      </c>
    </row>
    <row r="1214" spans="1:17">
      <c r="A1214" s="1290" t="s">
        <v>314</v>
      </c>
      <c r="B1214" s="46">
        <v>1</v>
      </c>
      <c r="C1214" s="685" t="s">
        <v>591</v>
      </c>
      <c r="D1214" s="640">
        <v>18</v>
      </c>
      <c r="E1214" s="640" t="s">
        <v>38</v>
      </c>
      <c r="F1214" s="602">
        <f t="shared" ref="F1214:F1252" si="179">G1214+H1214+I1214</f>
        <v>6.8790000000000004</v>
      </c>
      <c r="G1214" s="602">
        <v>2.6520000000000001</v>
      </c>
      <c r="H1214" s="602">
        <v>2.732904</v>
      </c>
      <c r="I1214" s="602">
        <v>1.4940960000000001</v>
      </c>
      <c r="J1214" s="602">
        <v>993.94</v>
      </c>
      <c r="K1214" s="641">
        <v>1.4940960000000001</v>
      </c>
      <c r="L1214" s="602">
        <v>993.94</v>
      </c>
      <c r="M1214" s="642">
        <f>K1214/L1214</f>
        <v>1.5032054248747409E-3</v>
      </c>
      <c r="N1214" s="686">
        <v>46</v>
      </c>
      <c r="O1214" s="644">
        <f>M1214*N1214</f>
        <v>6.9147449544238085E-2</v>
      </c>
      <c r="P1214" s="644">
        <f>M1214*60*1000</f>
        <v>90.192325492484457</v>
      </c>
      <c r="Q1214" s="645">
        <f>P1214*N1214/1000</f>
        <v>4.1488469726542849</v>
      </c>
    </row>
    <row r="1215" spans="1:17">
      <c r="A1215" s="1291"/>
      <c r="B1215" s="43">
        <v>2</v>
      </c>
      <c r="C1215" s="688" t="s">
        <v>592</v>
      </c>
      <c r="D1215" s="646">
        <v>60</v>
      </c>
      <c r="E1215" s="646">
        <v>1964</v>
      </c>
      <c r="F1215" s="515">
        <f>G1215+H1215+I1215</f>
        <v>19.696000000000002</v>
      </c>
      <c r="G1215" s="515">
        <v>5.0427400000000002</v>
      </c>
      <c r="H1215" s="515">
        <v>9.6</v>
      </c>
      <c r="I1215" s="515">
        <v>5.0532600000000008</v>
      </c>
      <c r="J1215" s="515">
        <v>2701.1</v>
      </c>
      <c r="K1215" s="648">
        <v>5.0532600000000008</v>
      </c>
      <c r="L1215" s="515">
        <v>2701.1</v>
      </c>
      <c r="M1215" s="516">
        <f t="shared" ref="M1215:M1223" si="180">K1215/L1215</f>
        <v>1.8708155936470331E-3</v>
      </c>
      <c r="N1215" s="686">
        <v>46</v>
      </c>
      <c r="O1215" s="649">
        <f t="shared" ref="O1215:O1232" si="181">M1215*N1215</f>
        <v>8.6057517307763523E-2</v>
      </c>
      <c r="P1215" s="644">
        <f t="shared" ref="P1215:P1232" si="182">M1215*60*1000</f>
        <v>112.24893561882199</v>
      </c>
      <c r="Q1215" s="650">
        <f t="shared" ref="Q1215:Q1232" si="183">P1215*N1215/1000</f>
        <v>5.1634510384658112</v>
      </c>
    </row>
    <row r="1216" spans="1:17">
      <c r="A1216" s="1291"/>
      <c r="B1216" s="43">
        <v>3</v>
      </c>
      <c r="C1216" s="688" t="s">
        <v>593</v>
      </c>
      <c r="D1216" s="646">
        <v>22</v>
      </c>
      <c r="E1216" s="640" t="s">
        <v>38</v>
      </c>
      <c r="F1216" s="515">
        <f t="shared" si="179"/>
        <v>8.3460000000000001</v>
      </c>
      <c r="G1216" s="515">
        <v>3.2862800000000001</v>
      </c>
      <c r="H1216" s="515">
        <v>2.6210800000000001</v>
      </c>
      <c r="I1216" s="515">
        <v>2.4386399999999999</v>
      </c>
      <c r="J1216" s="515">
        <v>1230.47</v>
      </c>
      <c r="K1216" s="648">
        <v>2.4386399999999999</v>
      </c>
      <c r="L1216" s="515">
        <v>1230.47</v>
      </c>
      <c r="M1216" s="516">
        <f t="shared" si="180"/>
        <v>1.9818768438076505E-3</v>
      </c>
      <c r="N1216" s="686">
        <v>46</v>
      </c>
      <c r="O1216" s="649">
        <f t="shared" si="181"/>
        <v>9.116633481515192E-2</v>
      </c>
      <c r="P1216" s="644">
        <f t="shared" si="182"/>
        <v>118.91261062845903</v>
      </c>
      <c r="Q1216" s="650">
        <f t="shared" si="183"/>
        <v>5.4699800889091161</v>
      </c>
    </row>
    <row r="1217" spans="1:17">
      <c r="A1217" s="1291"/>
      <c r="B1217" s="12">
        <v>4</v>
      </c>
      <c r="C1217" s="688" t="s">
        <v>594</v>
      </c>
      <c r="D1217" s="646">
        <v>60</v>
      </c>
      <c r="E1217" s="646">
        <v>1966</v>
      </c>
      <c r="F1217" s="515">
        <f t="shared" si="179"/>
        <v>21.154</v>
      </c>
      <c r="G1217" s="515">
        <v>6.0626199999999999</v>
      </c>
      <c r="H1217" s="515">
        <v>9.52</v>
      </c>
      <c r="I1217" s="515">
        <v>5.5713800000000004</v>
      </c>
      <c r="J1217" s="515">
        <v>2701.11</v>
      </c>
      <c r="K1217" s="648">
        <v>5.5713800000000004</v>
      </c>
      <c r="L1217" s="515">
        <v>2701.11</v>
      </c>
      <c r="M1217" s="516">
        <f t="shared" si="180"/>
        <v>2.0626261055640091E-3</v>
      </c>
      <c r="N1217" s="686">
        <v>46</v>
      </c>
      <c r="O1217" s="649">
        <f t="shared" si="181"/>
        <v>9.4880800855944414E-2</v>
      </c>
      <c r="P1217" s="644">
        <f t="shared" si="182"/>
        <v>123.75756633384054</v>
      </c>
      <c r="Q1217" s="650">
        <f t="shared" si="183"/>
        <v>5.6928480513566644</v>
      </c>
    </row>
    <row r="1218" spans="1:17">
      <c r="A1218" s="1291"/>
      <c r="B1218" s="12">
        <v>5</v>
      </c>
      <c r="C1218" s="688" t="s">
        <v>595</v>
      </c>
      <c r="D1218" s="646">
        <v>45</v>
      </c>
      <c r="E1218" s="646">
        <v>1975</v>
      </c>
      <c r="F1218" s="515">
        <f t="shared" si="179"/>
        <v>19.254000000000001</v>
      </c>
      <c r="G1218" s="515">
        <v>6.5725600000000002</v>
      </c>
      <c r="H1218" s="515">
        <v>7.2</v>
      </c>
      <c r="I1218" s="515">
        <v>5.4814400000000001</v>
      </c>
      <c r="J1218" s="515">
        <v>2310.6799999999998</v>
      </c>
      <c r="K1218" s="648">
        <v>5.4814400000000001</v>
      </c>
      <c r="L1218" s="515">
        <v>2310.6799999999998</v>
      </c>
      <c r="M1218" s="516">
        <f t="shared" si="180"/>
        <v>2.3722194332404314E-3</v>
      </c>
      <c r="N1218" s="686">
        <v>46</v>
      </c>
      <c r="O1218" s="649">
        <f t="shared" si="181"/>
        <v>0.10912209392905985</v>
      </c>
      <c r="P1218" s="644">
        <f t="shared" si="182"/>
        <v>142.33316599442588</v>
      </c>
      <c r="Q1218" s="650">
        <f t="shared" si="183"/>
        <v>6.5473256357435901</v>
      </c>
    </row>
    <row r="1219" spans="1:17">
      <c r="A1219" s="1291"/>
      <c r="B1219" s="12">
        <v>6</v>
      </c>
      <c r="C1219" s="688" t="s">
        <v>596</v>
      </c>
      <c r="D1219" s="646">
        <v>28</v>
      </c>
      <c r="E1219" s="646">
        <v>2010</v>
      </c>
      <c r="F1219" s="515">
        <f t="shared" si="179"/>
        <v>8.9280000000000008</v>
      </c>
      <c r="G1219" s="515">
        <v>1.52982</v>
      </c>
      <c r="H1219" s="515">
        <v>4</v>
      </c>
      <c r="I1219" s="515">
        <v>3.39818</v>
      </c>
      <c r="J1219" s="515">
        <v>1401.78</v>
      </c>
      <c r="K1219" s="648">
        <v>3.39818</v>
      </c>
      <c r="L1219" s="515">
        <v>1401.78</v>
      </c>
      <c r="M1219" s="516">
        <f t="shared" si="180"/>
        <v>2.4241892451026554E-3</v>
      </c>
      <c r="N1219" s="686">
        <v>46</v>
      </c>
      <c r="O1219" s="649">
        <f t="shared" si="181"/>
        <v>0.11151270527472215</v>
      </c>
      <c r="P1219" s="644">
        <f t="shared" si="182"/>
        <v>145.45135470615932</v>
      </c>
      <c r="Q1219" s="650">
        <f t="shared" si="183"/>
        <v>6.6907623164833288</v>
      </c>
    </row>
    <row r="1220" spans="1:17">
      <c r="A1220" s="1291"/>
      <c r="B1220" s="12">
        <v>7</v>
      </c>
      <c r="C1220" s="688" t="s">
        <v>450</v>
      </c>
      <c r="D1220" s="646">
        <v>45</v>
      </c>
      <c r="E1220" s="640" t="s">
        <v>38</v>
      </c>
      <c r="F1220" s="515">
        <f t="shared" si="179"/>
        <v>19.420999999999999</v>
      </c>
      <c r="G1220" s="515">
        <v>6.2325999999999997</v>
      </c>
      <c r="H1220" s="515">
        <v>7.2</v>
      </c>
      <c r="I1220" s="515">
        <v>5.9884000000000004</v>
      </c>
      <c r="J1220" s="515">
        <v>2342.5500000000002</v>
      </c>
      <c r="K1220" s="648">
        <v>5.9884000000000004</v>
      </c>
      <c r="L1220" s="515">
        <v>2342.5500000000002</v>
      </c>
      <c r="M1220" s="516">
        <f t="shared" si="180"/>
        <v>2.5563595227423106E-3</v>
      </c>
      <c r="N1220" s="686">
        <v>46</v>
      </c>
      <c r="O1220" s="649">
        <f t="shared" si="181"/>
        <v>0.11759253804614629</v>
      </c>
      <c r="P1220" s="644">
        <f t="shared" si="182"/>
        <v>153.38157136453864</v>
      </c>
      <c r="Q1220" s="650">
        <f t="shared" si="183"/>
        <v>7.0555522827687778</v>
      </c>
    </row>
    <row r="1221" spans="1:17">
      <c r="A1221" s="1291"/>
      <c r="B1221" s="12">
        <v>8</v>
      </c>
      <c r="C1221" s="688" t="s">
        <v>597</v>
      </c>
      <c r="D1221" s="646">
        <v>60</v>
      </c>
      <c r="E1221" s="646">
        <v>1965</v>
      </c>
      <c r="F1221" s="515">
        <f t="shared" si="179"/>
        <v>22.247</v>
      </c>
      <c r="G1221" s="515">
        <v>5.4393600000000006</v>
      </c>
      <c r="H1221" s="515">
        <v>9.6</v>
      </c>
      <c r="I1221" s="515">
        <v>7.2076400000000005</v>
      </c>
      <c r="J1221" s="515">
        <v>2701.31</v>
      </c>
      <c r="K1221" s="648">
        <v>7.2076400000000005</v>
      </c>
      <c r="L1221" s="515">
        <v>2701.31</v>
      </c>
      <c r="M1221" s="516">
        <f t="shared" si="180"/>
        <v>2.6682017243485571E-3</v>
      </c>
      <c r="N1221" s="686">
        <v>46</v>
      </c>
      <c r="O1221" s="649">
        <f t="shared" si="181"/>
        <v>0.12273727932003363</v>
      </c>
      <c r="P1221" s="644">
        <f t="shared" si="182"/>
        <v>160.09210346091342</v>
      </c>
      <c r="Q1221" s="650">
        <f t="shared" si="183"/>
        <v>7.3642367592020177</v>
      </c>
    </row>
    <row r="1222" spans="1:17">
      <c r="A1222" s="1291"/>
      <c r="B1222" s="12">
        <v>9</v>
      </c>
      <c r="C1222" s="688" t="s">
        <v>598</v>
      </c>
      <c r="D1222" s="646">
        <v>24</v>
      </c>
      <c r="E1222" s="646">
        <v>1969</v>
      </c>
      <c r="F1222" s="515">
        <f t="shared" si="179"/>
        <v>9.5960000000000001</v>
      </c>
      <c r="G1222" s="515">
        <v>2.1530800000000001</v>
      </c>
      <c r="H1222" s="515">
        <v>3.84</v>
      </c>
      <c r="I1222" s="515">
        <v>3.6029199999999997</v>
      </c>
      <c r="J1222" s="515">
        <v>1305.07</v>
      </c>
      <c r="K1222" s="648">
        <v>3.6029199999999997</v>
      </c>
      <c r="L1222" s="515">
        <v>1305.07</v>
      </c>
      <c r="M1222" s="516">
        <f t="shared" si="180"/>
        <v>2.7607101534783572E-3</v>
      </c>
      <c r="N1222" s="686">
        <v>46</v>
      </c>
      <c r="O1222" s="649">
        <f t="shared" si="181"/>
        <v>0.12699266706000442</v>
      </c>
      <c r="P1222" s="644">
        <f t="shared" si="182"/>
        <v>165.64260920870143</v>
      </c>
      <c r="Q1222" s="650">
        <f t="shared" si="183"/>
        <v>7.6195600236002656</v>
      </c>
    </row>
    <row r="1223" spans="1:17" ht="12" thickBot="1">
      <c r="A1223" s="1292"/>
      <c r="B1223" s="42">
        <v>10</v>
      </c>
      <c r="C1223" s="706" t="s">
        <v>599</v>
      </c>
      <c r="D1223" s="733">
        <v>45</v>
      </c>
      <c r="E1223" s="733">
        <v>1976</v>
      </c>
      <c r="F1223" s="825">
        <f t="shared" si="179"/>
        <v>18.5367</v>
      </c>
      <c r="G1223" s="825">
        <v>4.4194800000000001</v>
      </c>
      <c r="H1223" s="825">
        <v>7.2</v>
      </c>
      <c r="I1223" s="825">
        <v>6.9172200000000004</v>
      </c>
      <c r="J1223" s="825">
        <v>2346.48</v>
      </c>
      <c r="K1223" s="826">
        <v>6.9172200000000004</v>
      </c>
      <c r="L1223" s="825">
        <v>2346.48</v>
      </c>
      <c r="M1223" s="726">
        <f t="shared" si="180"/>
        <v>2.9479134703896902E-3</v>
      </c>
      <c r="N1223" s="727">
        <v>46</v>
      </c>
      <c r="O1223" s="734">
        <f t="shared" si="181"/>
        <v>0.13560401963792576</v>
      </c>
      <c r="P1223" s="735">
        <f t="shared" si="182"/>
        <v>176.87480822338142</v>
      </c>
      <c r="Q1223" s="736">
        <f t="shared" si="183"/>
        <v>8.1362411782755455</v>
      </c>
    </row>
    <row r="1224" spans="1:17">
      <c r="A1224" s="1322" t="s">
        <v>306</v>
      </c>
      <c r="B1224" s="13">
        <v>1</v>
      </c>
      <c r="C1224" s="659" t="s">
        <v>600</v>
      </c>
      <c r="D1224" s="652">
        <v>44</v>
      </c>
      <c r="E1224" s="652">
        <v>1988</v>
      </c>
      <c r="F1224" s="654">
        <f t="shared" si="179"/>
        <v>22.441000000000003</v>
      </c>
      <c r="G1224" s="654">
        <v>4.4194800000000001</v>
      </c>
      <c r="H1224" s="654">
        <v>7.04</v>
      </c>
      <c r="I1224" s="653">
        <v>10.981520000000002</v>
      </c>
      <c r="J1224" s="654">
        <v>2317.52</v>
      </c>
      <c r="K1224" s="655">
        <v>10.981520000000002</v>
      </c>
      <c r="L1224" s="654">
        <v>2317.52</v>
      </c>
      <c r="M1224" s="656">
        <f>K1224/L1224</f>
        <v>4.7384790638268504E-3</v>
      </c>
      <c r="N1224" s="741">
        <v>46</v>
      </c>
      <c r="O1224" s="657">
        <f t="shared" si="181"/>
        <v>0.21797003693603512</v>
      </c>
      <c r="P1224" s="657">
        <f t="shared" si="182"/>
        <v>284.30874382961105</v>
      </c>
      <c r="Q1224" s="658">
        <f t="shared" si="183"/>
        <v>13.078202216162108</v>
      </c>
    </row>
    <row r="1225" spans="1:17">
      <c r="A1225" s="1323"/>
      <c r="B1225" s="52">
        <v>2</v>
      </c>
      <c r="C1225" s="659" t="s">
        <v>601</v>
      </c>
      <c r="D1225" s="652">
        <v>45</v>
      </c>
      <c r="E1225" s="652">
        <v>1978</v>
      </c>
      <c r="F1225" s="653">
        <f>G1225+H1225+I1225</f>
        <v>23.340000000000003</v>
      </c>
      <c r="G1225" s="653">
        <v>4.9860800000000003</v>
      </c>
      <c r="H1225" s="653">
        <v>7.2</v>
      </c>
      <c r="I1225" s="653">
        <v>11.153920000000001</v>
      </c>
      <c r="J1225" s="653">
        <v>2341.44</v>
      </c>
      <c r="K1225" s="660">
        <v>11.153920000000001</v>
      </c>
      <c r="L1225" s="653">
        <v>2341.44</v>
      </c>
      <c r="M1225" s="656">
        <f>K1225/L1225</f>
        <v>4.7637009703430369E-3</v>
      </c>
      <c r="N1225" s="742">
        <v>46</v>
      </c>
      <c r="O1225" s="657">
        <f t="shared" si="181"/>
        <v>0.21913024463577971</v>
      </c>
      <c r="P1225" s="657">
        <f t="shared" si="182"/>
        <v>285.82205822058222</v>
      </c>
      <c r="Q1225" s="658">
        <f t="shared" si="183"/>
        <v>13.147814678146782</v>
      </c>
    </row>
    <row r="1226" spans="1:17">
      <c r="A1226" s="1323"/>
      <c r="B1226" s="14">
        <v>3</v>
      </c>
      <c r="C1226" s="744" t="s">
        <v>602</v>
      </c>
      <c r="D1226" s="652">
        <v>50</v>
      </c>
      <c r="E1226" s="652">
        <v>1977</v>
      </c>
      <c r="F1226" s="653">
        <f t="shared" si="179"/>
        <v>25.594000000000001</v>
      </c>
      <c r="G1226" s="653">
        <v>5.3260400000000008</v>
      </c>
      <c r="H1226" s="653">
        <v>8</v>
      </c>
      <c r="I1226" s="653">
        <v>12.26796</v>
      </c>
      <c r="J1226" s="653">
        <v>2555.31</v>
      </c>
      <c r="K1226" s="660">
        <v>12.26796</v>
      </c>
      <c r="L1226" s="653">
        <v>2555.31</v>
      </c>
      <c r="M1226" s="661">
        <f t="shared" ref="M1226:M1232" si="184">K1226/L1226</f>
        <v>4.8009673973020885E-3</v>
      </c>
      <c r="N1226" s="742">
        <v>46</v>
      </c>
      <c r="O1226" s="657">
        <f t="shared" si="181"/>
        <v>0.22084450027589608</v>
      </c>
      <c r="P1226" s="657">
        <f t="shared" si="182"/>
        <v>288.05804383812534</v>
      </c>
      <c r="Q1226" s="662">
        <f t="shared" si="183"/>
        <v>13.250670016553766</v>
      </c>
    </row>
    <row r="1227" spans="1:17">
      <c r="A1227" s="1323"/>
      <c r="B1227" s="14">
        <v>4</v>
      </c>
      <c r="C1227" s="744" t="s">
        <v>603</v>
      </c>
      <c r="D1227" s="652">
        <v>54</v>
      </c>
      <c r="E1227" s="652">
        <v>1988</v>
      </c>
      <c r="F1227" s="653">
        <f t="shared" si="179"/>
        <v>29.859000000000002</v>
      </c>
      <c r="G1227" s="653">
        <v>6.6292200000000001</v>
      </c>
      <c r="H1227" s="653">
        <v>8.64</v>
      </c>
      <c r="I1227" s="653">
        <v>14.589780000000001</v>
      </c>
      <c r="J1227" s="653">
        <v>2997.57</v>
      </c>
      <c r="K1227" s="660">
        <v>14.589780000000001</v>
      </c>
      <c r="L1227" s="653">
        <v>2997.57</v>
      </c>
      <c r="M1227" s="661">
        <f t="shared" si="184"/>
        <v>4.8672024339715169E-3</v>
      </c>
      <c r="N1227" s="742">
        <v>46</v>
      </c>
      <c r="O1227" s="745">
        <f t="shared" si="181"/>
        <v>0.22389131196268977</v>
      </c>
      <c r="P1227" s="657">
        <f t="shared" si="182"/>
        <v>292.03214603829105</v>
      </c>
      <c r="Q1227" s="662">
        <f t="shared" si="183"/>
        <v>13.433478717761389</v>
      </c>
    </row>
    <row r="1228" spans="1:17">
      <c r="A1228" s="1323"/>
      <c r="B1228" s="14">
        <v>5</v>
      </c>
      <c r="C1228" s="744" t="s">
        <v>604</v>
      </c>
      <c r="D1228" s="652">
        <v>18</v>
      </c>
      <c r="E1228" s="652" t="s">
        <v>38</v>
      </c>
      <c r="F1228" s="653">
        <f t="shared" si="179"/>
        <v>9.34</v>
      </c>
      <c r="G1228" s="653">
        <v>1.7564599999999999</v>
      </c>
      <c r="H1228" s="653">
        <v>2.88</v>
      </c>
      <c r="I1228" s="653">
        <v>4.7035400000000003</v>
      </c>
      <c r="J1228" s="653">
        <v>964.08</v>
      </c>
      <c r="K1228" s="660">
        <v>4.7035400000000003</v>
      </c>
      <c r="L1228" s="653">
        <v>964.08</v>
      </c>
      <c r="M1228" s="661">
        <f t="shared" si="184"/>
        <v>4.8787859928636629E-3</v>
      </c>
      <c r="N1228" s="742">
        <v>46</v>
      </c>
      <c r="O1228" s="745">
        <f t="shared" si="181"/>
        <v>0.22442415567172849</v>
      </c>
      <c r="P1228" s="657">
        <f t="shared" si="182"/>
        <v>292.72715957181975</v>
      </c>
      <c r="Q1228" s="662">
        <f t="shared" si="183"/>
        <v>13.465449340303708</v>
      </c>
    </row>
    <row r="1229" spans="1:17">
      <c r="A1229" s="1323"/>
      <c r="B1229" s="14">
        <v>6</v>
      </c>
      <c r="C1229" s="744" t="s">
        <v>393</v>
      </c>
      <c r="D1229" s="652">
        <v>54</v>
      </c>
      <c r="E1229" s="652">
        <v>1978</v>
      </c>
      <c r="F1229" s="653">
        <f t="shared" si="179"/>
        <v>29.161999999999999</v>
      </c>
      <c r="G1229" s="653">
        <v>6.4592400000000003</v>
      </c>
      <c r="H1229" s="653">
        <v>8.0825580000000006</v>
      </c>
      <c r="I1229" s="653">
        <v>14.620201999999999</v>
      </c>
      <c r="J1229" s="653">
        <v>2984.27</v>
      </c>
      <c r="K1229" s="660">
        <v>14.620201999999999</v>
      </c>
      <c r="L1229" s="653">
        <v>2984.27</v>
      </c>
      <c r="M1229" s="661">
        <f t="shared" si="184"/>
        <v>4.8990882192294933E-3</v>
      </c>
      <c r="N1229" s="742">
        <v>46</v>
      </c>
      <c r="O1229" s="745">
        <f t="shared" si="181"/>
        <v>0.22535805808455669</v>
      </c>
      <c r="P1229" s="657">
        <f t="shared" si="182"/>
        <v>293.94529315376963</v>
      </c>
      <c r="Q1229" s="662">
        <f t="shared" si="183"/>
        <v>13.521483485073402</v>
      </c>
    </row>
    <row r="1230" spans="1:17">
      <c r="A1230" s="1323"/>
      <c r="B1230" s="14">
        <v>7</v>
      </c>
      <c r="C1230" s="744" t="s">
        <v>392</v>
      </c>
      <c r="D1230" s="652">
        <v>30</v>
      </c>
      <c r="E1230" s="652" t="s">
        <v>38</v>
      </c>
      <c r="F1230" s="653">
        <f t="shared" si="179"/>
        <v>15.308</v>
      </c>
      <c r="G1230" s="653">
        <v>3.0596399999999999</v>
      </c>
      <c r="H1230" s="653">
        <v>4.8</v>
      </c>
      <c r="I1230" s="653">
        <v>7.4483600000000001</v>
      </c>
      <c r="J1230" s="653">
        <v>1511.9</v>
      </c>
      <c r="K1230" s="660">
        <v>7.4483600000000001</v>
      </c>
      <c r="L1230" s="653">
        <v>1511.9</v>
      </c>
      <c r="M1230" s="661">
        <f t="shared" si="184"/>
        <v>4.9264898472121173E-3</v>
      </c>
      <c r="N1230" s="742">
        <v>46</v>
      </c>
      <c r="O1230" s="745">
        <f t="shared" si="181"/>
        <v>0.22661853297175741</v>
      </c>
      <c r="P1230" s="657">
        <f t="shared" si="182"/>
        <v>295.58939083272708</v>
      </c>
      <c r="Q1230" s="662">
        <f t="shared" si="183"/>
        <v>13.597111978305445</v>
      </c>
    </row>
    <row r="1231" spans="1:17">
      <c r="A1231" s="1323"/>
      <c r="B1231" s="14">
        <v>8</v>
      </c>
      <c r="C1231" s="744" t="s">
        <v>605</v>
      </c>
      <c r="D1231" s="652">
        <v>54</v>
      </c>
      <c r="E1231" s="652">
        <v>1985</v>
      </c>
      <c r="F1231" s="653">
        <f t="shared" si="179"/>
        <v>30.102</v>
      </c>
      <c r="G1231" s="653">
        <v>6.5725600000000002</v>
      </c>
      <c r="H1231" s="653">
        <v>8.64</v>
      </c>
      <c r="I1231" s="653">
        <v>14.88944</v>
      </c>
      <c r="J1231" s="653">
        <v>3009.3</v>
      </c>
      <c r="K1231" s="660">
        <v>14.88944</v>
      </c>
      <c r="L1231" s="653">
        <v>3009.3</v>
      </c>
      <c r="M1231" s="661">
        <f t="shared" si="184"/>
        <v>4.9478084604393045E-3</v>
      </c>
      <c r="N1231" s="742">
        <v>46</v>
      </c>
      <c r="O1231" s="745">
        <f t="shared" si="181"/>
        <v>0.22759918918020799</v>
      </c>
      <c r="P1231" s="657">
        <f t="shared" si="182"/>
        <v>296.86850762635822</v>
      </c>
      <c r="Q1231" s="662">
        <f t="shared" si="183"/>
        <v>13.655951350812478</v>
      </c>
    </row>
    <row r="1232" spans="1:17">
      <c r="A1232" s="1323"/>
      <c r="B1232" s="14">
        <v>9</v>
      </c>
      <c r="C1232" s="744" t="s">
        <v>606</v>
      </c>
      <c r="D1232" s="652">
        <v>45</v>
      </c>
      <c r="E1232" s="652">
        <v>1976</v>
      </c>
      <c r="F1232" s="653">
        <f t="shared" si="179"/>
        <v>24.43</v>
      </c>
      <c r="G1232" s="653">
        <v>5.6093399999999995</v>
      </c>
      <c r="H1232" s="653">
        <v>7.2</v>
      </c>
      <c r="I1232" s="653">
        <v>11.620660000000001</v>
      </c>
      <c r="J1232" s="653">
        <v>2326.7200000000003</v>
      </c>
      <c r="K1232" s="660">
        <v>11.620660000000001</v>
      </c>
      <c r="L1232" s="653">
        <v>2326.7200000000003</v>
      </c>
      <c r="M1232" s="661">
        <f t="shared" si="184"/>
        <v>4.9944385228991887E-3</v>
      </c>
      <c r="N1232" s="742">
        <v>46</v>
      </c>
      <c r="O1232" s="745">
        <f t="shared" si="181"/>
        <v>0.22974417205336267</v>
      </c>
      <c r="P1232" s="657">
        <f t="shared" si="182"/>
        <v>299.66631137395132</v>
      </c>
      <c r="Q1232" s="662">
        <f t="shared" si="183"/>
        <v>13.78465032320176</v>
      </c>
    </row>
    <row r="1233" spans="1:17" ht="12" thickBot="1">
      <c r="A1233" s="1324"/>
      <c r="B1233" s="16">
        <v>10</v>
      </c>
      <c r="C1233" s="747"/>
      <c r="D1233" s="748"/>
      <c r="E1233" s="748"/>
      <c r="F1233" s="802"/>
      <c r="G1233" s="802"/>
      <c r="H1233" s="802"/>
      <c r="I1233" s="802"/>
      <c r="J1233" s="802"/>
      <c r="K1233" s="803"/>
      <c r="L1233" s="802"/>
      <c r="M1233" s="751"/>
      <c r="N1233" s="749"/>
      <c r="O1233" s="752"/>
      <c r="P1233" s="752"/>
      <c r="Q1233" s="753"/>
    </row>
    <row r="1234" spans="1:17">
      <c r="A1234" s="1325" t="s">
        <v>307</v>
      </c>
      <c r="B1234" s="80">
        <v>1</v>
      </c>
      <c r="C1234" s="707" t="s">
        <v>607</v>
      </c>
      <c r="D1234" s="754">
        <v>45</v>
      </c>
      <c r="E1234" s="754">
        <v>1974</v>
      </c>
      <c r="F1234" s="520">
        <f t="shared" si="179"/>
        <v>27.798000000000002</v>
      </c>
      <c r="G1234" s="520">
        <v>4.7594400000000006</v>
      </c>
      <c r="H1234" s="520">
        <v>7.2</v>
      </c>
      <c r="I1234" s="520">
        <v>15.838560000000001</v>
      </c>
      <c r="J1234" s="520">
        <v>2304.6</v>
      </c>
      <c r="K1234" s="663">
        <v>15.838560000000001</v>
      </c>
      <c r="L1234" s="664">
        <v>2304.6</v>
      </c>
      <c r="M1234" s="665">
        <f>K1234/L1234</f>
        <v>6.8725852642541009E-3</v>
      </c>
      <c r="N1234" s="710">
        <v>46</v>
      </c>
      <c r="O1234" s="666">
        <f>M1234*N1234</f>
        <v>0.31613892215568862</v>
      </c>
      <c r="P1234" s="666">
        <f>M1234*60*1000</f>
        <v>412.35511585524603</v>
      </c>
      <c r="Q1234" s="667">
        <f>P1234*N1234/1000</f>
        <v>18.968335329341315</v>
      </c>
    </row>
    <row r="1235" spans="1:17">
      <c r="A1235" s="1279"/>
      <c r="B1235" s="74">
        <v>2</v>
      </c>
      <c r="C1235" s="709" t="s">
        <v>608</v>
      </c>
      <c r="D1235" s="757">
        <v>45</v>
      </c>
      <c r="E1235" s="757">
        <v>1982</v>
      </c>
      <c r="F1235" s="524">
        <f>G1235+H1235+I1235</f>
        <v>27.116999999999997</v>
      </c>
      <c r="G1235" s="524">
        <v>4.7594400000000006</v>
      </c>
      <c r="H1235" s="524">
        <v>6.4258199999999999</v>
      </c>
      <c r="I1235" s="524">
        <v>15.93174</v>
      </c>
      <c r="J1235" s="524">
        <v>2313.9900000000002</v>
      </c>
      <c r="K1235" s="668">
        <v>15.93174</v>
      </c>
      <c r="L1235" s="524">
        <v>2313.9900000000002</v>
      </c>
      <c r="M1235" s="523">
        <f t="shared" ref="M1235:M1243" si="185">K1235/L1235</f>
        <v>6.8849649307041079E-3</v>
      </c>
      <c r="N1235" s="721">
        <v>46</v>
      </c>
      <c r="O1235" s="525">
        <f t="shared" ref="O1235:O1243" si="186">M1235*N1235</f>
        <v>0.31670838681238894</v>
      </c>
      <c r="P1235" s="666">
        <f t="shared" ref="P1235:P1243" si="187">M1235*60*1000</f>
        <v>413.09789584224649</v>
      </c>
      <c r="Q1235" s="526">
        <f t="shared" ref="Q1235:Q1243" si="188">P1235*N1235/1000</f>
        <v>19.002503208743338</v>
      </c>
    </row>
    <row r="1236" spans="1:17">
      <c r="A1236" s="1279"/>
      <c r="B1236" s="74">
        <v>3</v>
      </c>
      <c r="C1236" s="709" t="s">
        <v>609</v>
      </c>
      <c r="D1236" s="757">
        <v>60</v>
      </c>
      <c r="E1236" s="757">
        <v>1968</v>
      </c>
      <c r="F1236" s="524">
        <f t="shared" si="179"/>
        <v>34.554000000000002</v>
      </c>
      <c r="G1236" s="524">
        <v>6.3459199999999996</v>
      </c>
      <c r="H1236" s="524">
        <v>9.6</v>
      </c>
      <c r="I1236" s="524">
        <v>18.608080000000001</v>
      </c>
      <c r="J1236" s="524">
        <v>2701.06</v>
      </c>
      <c r="K1236" s="668">
        <v>18.608080000000001</v>
      </c>
      <c r="L1236" s="524">
        <v>2701.06</v>
      </c>
      <c r="M1236" s="523">
        <f t="shared" si="185"/>
        <v>6.8891768416843762E-3</v>
      </c>
      <c r="N1236" s="721">
        <v>46</v>
      </c>
      <c r="O1236" s="525">
        <f t="shared" si="186"/>
        <v>0.3169021347174813</v>
      </c>
      <c r="P1236" s="666">
        <f t="shared" si="187"/>
        <v>413.35061050106259</v>
      </c>
      <c r="Q1236" s="526">
        <f t="shared" si="188"/>
        <v>19.014128083048881</v>
      </c>
    </row>
    <row r="1237" spans="1:17">
      <c r="A1237" s="1279"/>
      <c r="B1237" s="74">
        <v>4</v>
      </c>
      <c r="C1237" s="709" t="s">
        <v>610</v>
      </c>
      <c r="D1237" s="757">
        <v>75</v>
      </c>
      <c r="E1237" s="757">
        <v>1984</v>
      </c>
      <c r="F1237" s="524">
        <f t="shared" si="179"/>
        <v>50.725999999999999</v>
      </c>
      <c r="G1237" s="524">
        <v>9.7455200000000008</v>
      </c>
      <c r="H1237" s="524">
        <v>12</v>
      </c>
      <c r="I1237" s="524">
        <v>28.98048</v>
      </c>
      <c r="J1237" s="524">
        <v>4024.6</v>
      </c>
      <c r="K1237" s="668">
        <v>28.98048</v>
      </c>
      <c r="L1237" s="524">
        <v>4024.6</v>
      </c>
      <c r="M1237" s="523">
        <f t="shared" si="185"/>
        <v>7.2008348655767038E-3</v>
      </c>
      <c r="N1237" s="721">
        <v>46</v>
      </c>
      <c r="O1237" s="525">
        <f t="shared" si="186"/>
        <v>0.33123840381652836</v>
      </c>
      <c r="P1237" s="666">
        <f t="shared" si="187"/>
        <v>432.05009193460222</v>
      </c>
      <c r="Q1237" s="526">
        <f t="shared" si="188"/>
        <v>19.874304228991704</v>
      </c>
    </row>
    <row r="1238" spans="1:17">
      <c r="A1238" s="1279"/>
      <c r="B1238" s="74">
        <v>5</v>
      </c>
      <c r="C1238" s="709" t="s">
        <v>362</v>
      </c>
      <c r="D1238" s="757">
        <v>18</v>
      </c>
      <c r="E1238" s="757">
        <v>1989</v>
      </c>
      <c r="F1238" s="524">
        <f t="shared" si="179"/>
        <v>12.312000000000001</v>
      </c>
      <c r="G1238" s="524">
        <v>2.0397600000000002</v>
      </c>
      <c r="H1238" s="524">
        <v>2.88</v>
      </c>
      <c r="I1238" s="524">
        <v>7.392240000000001</v>
      </c>
      <c r="J1238" s="524">
        <v>999.98</v>
      </c>
      <c r="K1238" s="668">
        <v>7.392240000000001</v>
      </c>
      <c r="L1238" s="524">
        <v>999.98</v>
      </c>
      <c r="M1238" s="523">
        <f t="shared" si="185"/>
        <v>7.392387847756956E-3</v>
      </c>
      <c r="N1238" s="721">
        <v>46</v>
      </c>
      <c r="O1238" s="525">
        <f t="shared" si="186"/>
        <v>0.34004984099681995</v>
      </c>
      <c r="P1238" s="666">
        <f t="shared" si="187"/>
        <v>443.54327086541736</v>
      </c>
      <c r="Q1238" s="526">
        <f t="shared" si="188"/>
        <v>20.4029904598092</v>
      </c>
    </row>
    <row r="1239" spans="1:17">
      <c r="A1239" s="1279"/>
      <c r="B1239" s="74">
        <v>6</v>
      </c>
      <c r="C1239" s="709" t="s">
        <v>611</v>
      </c>
      <c r="D1239" s="757">
        <v>30</v>
      </c>
      <c r="E1239" s="757">
        <v>1986</v>
      </c>
      <c r="F1239" s="524">
        <f t="shared" si="179"/>
        <v>19.767000000000003</v>
      </c>
      <c r="G1239" s="524">
        <v>3.7962200000000004</v>
      </c>
      <c r="H1239" s="524">
        <v>4.8</v>
      </c>
      <c r="I1239" s="524">
        <v>11.170780000000001</v>
      </c>
      <c r="J1239" s="524">
        <v>1510.75</v>
      </c>
      <c r="K1239" s="668">
        <v>11.170780000000001</v>
      </c>
      <c r="L1239" s="524">
        <v>1510.75</v>
      </c>
      <c r="M1239" s="523">
        <f t="shared" si="185"/>
        <v>7.394194936289923E-3</v>
      </c>
      <c r="N1239" s="721">
        <v>46</v>
      </c>
      <c r="O1239" s="525">
        <f t="shared" si="186"/>
        <v>0.34013296706933643</v>
      </c>
      <c r="P1239" s="666">
        <f t="shared" si="187"/>
        <v>443.65169617739537</v>
      </c>
      <c r="Q1239" s="526">
        <f t="shared" si="188"/>
        <v>20.407978024160187</v>
      </c>
    </row>
    <row r="1240" spans="1:17">
      <c r="A1240" s="1279"/>
      <c r="B1240" s="74">
        <v>7</v>
      </c>
      <c r="C1240" s="709" t="s">
        <v>612</v>
      </c>
      <c r="D1240" s="757">
        <v>45</v>
      </c>
      <c r="E1240" s="757">
        <v>1976</v>
      </c>
      <c r="F1240" s="524">
        <f t="shared" si="179"/>
        <v>30.259</v>
      </c>
      <c r="G1240" s="524">
        <v>5.7226599999999994</v>
      </c>
      <c r="H1240" s="524">
        <v>7.2</v>
      </c>
      <c r="I1240" s="524">
        <v>17.33634</v>
      </c>
      <c r="J1240" s="524">
        <v>2328.9500000000003</v>
      </c>
      <c r="K1240" s="668">
        <v>17.33634</v>
      </c>
      <c r="L1240" s="524">
        <v>2328.9500000000003</v>
      </c>
      <c r="M1240" s="523">
        <f t="shared" si="185"/>
        <v>7.4438437922669009E-3</v>
      </c>
      <c r="N1240" s="721">
        <v>46</v>
      </c>
      <c r="O1240" s="525">
        <f t="shared" si="186"/>
        <v>0.34241681444427746</v>
      </c>
      <c r="P1240" s="666">
        <f t="shared" si="187"/>
        <v>446.63062753601406</v>
      </c>
      <c r="Q1240" s="526">
        <f t="shared" si="188"/>
        <v>20.545008866656648</v>
      </c>
    </row>
    <row r="1241" spans="1:17">
      <c r="A1241" s="1279"/>
      <c r="B1241" s="74">
        <v>8</v>
      </c>
      <c r="C1241" s="709" t="s">
        <v>613</v>
      </c>
      <c r="D1241" s="757">
        <v>45</v>
      </c>
      <c r="E1241" s="757">
        <v>1989</v>
      </c>
      <c r="F1241" s="524">
        <f t="shared" si="179"/>
        <v>30.536999999999999</v>
      </c>
      <c r="G1241" s="524">
        <v>5.6660000000000004</v>
      </c>
      <c r="H1241" s="524">
        <v>7.2</v>
      </c>
      <c r="I1241" s="524">
        <v>17.670999999999999</v>
      </c>
      <c r="J1241" s="524">
        <v>2323.35</v>
      </c>
      <c r="K1241" s="668">
        <v>17.670999999999999</v>
      </c>
      <c r="L1241" s="524">
        <v>2323.35</v>
      </c>
      <c r="M1241" s="523">
        <f t="shared" si="185"/>
        <v>7.6058277917661994E-3</v>
      </c>
      <c r="N1241" s="721">
        <v>46</v>
      </c>
      <c r="O1241" s="525">
        <f t="shared" si="186"/>
        <v>0.34986807842124518</v>
      </c>
      <c r="P1241" s="666">
        <f t="shared" si="187"/>
        <v>456.34966750597192</v>
      </c>
      <c r="Q1241" s="526">
        <f t="shared" si="188"/>
        <v>20.99208470527471</v>
      </c>
    </row>
    <row r="1242" spans="1:17">
      <c r="A1242" s="1279"/>
      <c r="B1242" s="74">
        <v>9</v>
      </c>
      <c r="C1242" s="709" t="s">
        <v>614</v>
      </c>
      <c r="D1242" s="757">
        <v>45</v>
      </c>
      <c r="E1242" s="757">
        <v>1986</v>
      </c>
      <c r="F1242" s="524">
        <f t="shared" si="179"/>
        <v>30.003</v>
      </c>
      <c r="G1242" s="524">
        <v>4.7027800000000006</v>
      </c>
      <c r="H1242" s="524">
        <v>7.2</v>
      </c>
      <c r="I1242" s="524">
        <v>18.10022</v>
      </c>
      <c r="J1242" s="524">
        <v>2324.9</v>
      </c>
      <c r="K1242" s="668">
        <v>18.10022</v>
      </c>
      <c r="L1242" s="524">
        <v>2324.9</v>
      </c>
      <c r="M1242" s="523">
        <f t="shared" si="185"/>
        <v>7.7853757150845191E-3</v>
      </c>
      <c r="N1242" s="721">
        <v>46</v>
      </c>
      <c r="O1242" s="525">
        <f t="shared" si="186"/>
        <v>0.3581272828938879</v>
      </c>
      <c r="P1242" s="666">
        <f t="shared" si="187"/>
        <v>467.12254290507116</v>
      </c>
      <c r="Q1242" s="526">
        <f t="shared" si="188"/>
        <v>21.487636973633276</v>
      </c>
    </row>
    <row r="1243" spans="1:17" ht="12" thickBot="1">
      <c r="A1243" s="1326"/>
      <c r="B1243" s="75">
        <v>10</v>
      </c>
      <c r="C1243" s="711" t="s">
        <v>615</v>
      </c>
      <c r="D1243" s="760">
        <v>45</v>
      </c>
      <c r="E1243" s="760">
        <v>1979</v>
      </c>
      <c r="F1243" s="783">
        <f t="shared" si="179"/>
        <v>30.478999999999999</v>
      </c>
      <c r="G1243" s="783">
        <v>5.4393600000000006</v>
      </c>
      <c r="H1243" s="783">
        <v>7.2</v>
      </c>
      <c r="I1243" s="783">
        <v>17.839639999999999</v>
      </c>
      <c r="J1243" s="783">
        <v>2290.2800000000002</v>
      </c>
      <c r="K1243" s="804">
        <v>17.839639999999999</v>
      </c>
      <c r="L1243" s="783">
        <v>2290.2800000000002</v>
      </c>
      <c r="M1243" s="728">
        <f t="shared" si="185"/>
        <v>7.7892834063957236E-3</v>
      </c>
      <c r="N1243" s="729">
        <v>46</v>
      </c>
      <c r="O1243" s="712">
        <f t="shared" si="186"/>
        <v>0.35830703669420327</v>
      </c>
      <c r="P1243" s="712">
        <f t="shared" si="187"/>
        <v>467.3570043837434</v>
      </c>
      <c r="Q1243" s="713">
        <f t="shared" si="188"/>
        <v>21.498422201652197</v>
      </c>
    </row>
    <row r="1244" spans="1:17">
      <c r="A1244" s="1327" t="s">
        <v>315</v>
      </c>
      <c r="B1244" s="17">
        <v>1</v>
      </c>
      <c r="C1244" s="669" t="s">
        <v>616</v>
      </c>
      <c r="D1244" s="670">
        <v>54</v>
      </c>
      <c r="E1244" s="670">
        <v>1987</v>
      </c>
      <c r="F1244" s="610">
        <f t="shared" si="179"/>
        <v>30.663000000000004</v>
      </c>
      <c r="G1244" s="610">
        <v>5.7226599999999994</v>
      </c>
      <c r="H1244" s="610">
        <v>7.36</v>
      </c>
      <c r="I1244" s="610">
        <v>17.580340000000003</v>
      </c>
      <c r="J1244" s="610">
        <v>1659.41</v>
      </c>
      <c r="K1244" s="671">
        <v>17.580340000000003</v>
      </c>
      <c r="L1244" s="672">
        <v>1659.41</v>
      </c>
      <c r="M1244" s="673">
        <f>K1244/L1244</f>
        <v>1.0594331720310232E-2</v>
      </c>
      <c r="N1244" s="643">
        <v>46</v>
      </c>
      <c r="O1244" s="674">
        <f>M1244*N1244</f>
        <v>0.48733925913427067</v>
      </c>
      <c r="P1244" s="674">
        <f>M1244*60*1000</f>
        <v>635.65990321861386</v>
      </c>
      <c r="Q1244" s="675">
        <f>P1244*N1244/1000</f>
        <v>29.24035554805624</v>
      </c>
    </row>
    <row r="1245" spans="1:17">
      <c r="A1245" s="1263"/>
      <c r="B1245" s="19">
        <v>2</v>
      </c>
      <c r="C1245" s="717" t="s">
        <v>453</v>
      </c>
      <c r="D1245" s="765">
        <v>8</v>
      </c>
      <c r="E1245" s="765">
        <v>1982</v>
      </c>
      <c r="F1245" s="528">
        <f>G1245+H1245+I1245</f>
        <v>7.5570000000000004</v>
      </c>
      <c r="G1245" s="528">
        <v>1.722917</v>
      </c>
      <c r="H1245" s="528">
        <v>1.28</v>
      </c>
      <c r="I1245" s="528">
        <v>4.5540830000000003</v>
      </c>
      <c r="J1245" s="528">
        <v>427.72</v>
      </c>
      <c r="K1245" s="677">
        <v>4.5540830000000003</v>
      </c>
      <c r="L1245" s="528">
        <v>427.72</v>
      </c>
      <c r="M1245" s="527">
        <f t="shared" ref="M1245:M1252" si="189">K1245/L1245</f>
        <v>1.0647346394837744E-2</v>
      </c>
      <c r="N1245" s="722">
        <v>46</v>
      </c>
      <c r="O1245" s="529">
        <f t="shared" ref="O1245:O1252" si="190">M1245*N1245</f>
        <v>0.48977793416253623</v>
      </c>
      <c r="P1245" s="674">
        <f t="shared" ref="P1245:P1252" si="191">M1245*60*1000</f>
        <v>638.84078369026463</v>
      </c>
      <c r="Q1245" s="530">
        <f t="shared" ref="Q1245:Q1252" si="192">P1245*N1245/1000</f>
        <v>29.386676049752172</v>
      </c>
    </row>
    <row r="1246" spans="1:17">
      <c r="A1246" s="1263"/>
      <c r="B1246" s="19">
        <v>3</v>
      </c>
      <c r="C1246" s="717" t="s">
        <v>451</v>
      </c>
      <c r="D1246" s="765">
        <v>36</v>
      </c>
      <c r="E1246" s="765" t="s">
        <v>38</v>
      </c>
      <c r="F1246" s="528">
        <f t="shared" si="179"/>
        <v>30.787000000000003</v>
      </c>
      <c r="G1246" s="528">
        <v>4.0795200000000005</v>
      </c>
      <c r="H1246" s="528">
        <v>5.76</v>
      </c>
      <c r="I1246" s="528">
        <v>20.947480000000002</v>
      </c>
      <c r="J1246" s="528">
        <v>1955.29</v>
      </c>
      <c r="K1246" s="677">
        <v>20.947480000000002</v>
      </c>
      <c r="L1246" s="528">
        <v>1955.29</v>
      </c>
      <c r="M1246" s="527">
        <f t="shared" si="189"/>
        <v>1.0713234353983298E-2</v>
      </c>
      <c r="N1246" s="722">
        <v>46</v>
      </c>
      <c r="O1246" s="529">
        <f t="shared" si="190"/>
        <v>0.49280878028323172</v>
      </c>
      <c r="P1246" s="674">
        <f t="shared" si="191"/>
        <v>642.79406123899787</v>
      </c>
      <c r="Q1246" s="530">
        <f t="shared" si="192"/>
        <v>29.568526816993902</v>
      </c>
    </row>
    <row r="1247" spans="1:17">
      <c r="A1247" s="1264"/>
      <c r="B1247" s="19">
        <v>4</v>
      </c>
      <c r="C1247" s="717" t="s">
        <v>452</v>
      </c>
      <c r="D1247" s="765">
        <v>40</v>
      </c>
      <c r="E1247" s="765">
        <v>1985</v>
      </c>
      <c r="F1247" s="528">
        <f t="shared" si="179"/>
        <v>27.423000000000002</v>
      </c>
      <c r="G1247" s="528">
        <v>3.2862800000000001</v>
      </c>
      <c r="H1247" s="528">
        <v>6.4</v>
      </c>
      <c r="I1247" s="528">
        <v>17.736720000000002</v>
      </c>
      <c r="J1247" s="528">
        <v>1638.65</v>
      </c>
      <c r="K1247" s="677">
        <v>17.736720000000002</v>
      </c>
      <c r="L1247" s="528">
        <v>1638.65</v>
      </c>
      <c r="M1247" s="527">
        <f t="shared" si="189"/>
        <v>1.0823983156866933E-2</v>
      </c>
      <c r="N1247" s="722">
        <v>46</v>
      </c>
      <c r="O1247" s="529">
        <f t="shared" si="190"/>
        <v>0.49790322521587893</v>
      </c>
      <c r="P1247" s="674">
        <f t="shared" si="191"/>
        <v>649.43898941201599</v>
      </c>
      <c r="Q1247" s="530">
        <f t="shared" si="192"/>
        <v>29.874193512952733</v>
      </c>
    </row>
    <row r="1248" spans="1:17">
      <c r="A1248" s="1264"/>
      <c r="B1248" s="19">
        <v>5</v>
      </c>
      <c r="C1248" s="717" t="s">
        <v>617</v>
      </c>
      <c r="D1248" s="765">
        <v>8</v>
      </c>
      <c r="E1248" s="765" t="s">
        <v>38</v>
      </c>
      <c r="F1248" s="528">
        <f t="shared" si="179"/>
        <v>4.2320000000000002</v>
      </c>
      <c r="G1248" s="528">
        <v>0</v>
      </c>
      <c r="H1248" s="528">
        <v>0</v>
      </c>
      <c r="I1248" s="528">
        <v>4.2320000000000002</v>
      </c>
      <c r="J1248" s="528">
        <v>368.07</v>
      </c>
      <c r="K1248" s="677">
        <v>4.2320000000000002</v>
      </c>
      <c r="L1248" s="528">
        <v>368.07</v>
      </c>
      <c r="M1248" s="527">
        <f t="shared" si="189"/>
        <v>1.1497812916021409E-2</v>
      </c>
      <c r="N1248" s="722">
        <v>46</v>
      </c>
      <c r="O1248" s="529">
        <f t="shared" si="190"/>
        <v>0.52889939413698484</v>
      </c>
      <c r="P1248" s="674">
        <f t="shared" si="191"/>
        <v>689.86877496128454</v>
      </c>
      <c r="Q1248" s="530">
        <f t="shared" si="192"/>
        <v>31.733963648219092</v>
      </c>
    </row>
    <row r="1249" spans="1:17">
      <c r="A1249" s="1264"/>
      <c r="B1249" s="19">
        <v>6</v>
      </c>
      <c r="C1249" s="717" t="s">
        <v>618</v>
      </c>
      <c r="D1249" s="765">
        <v>5</v>
      </c>
      <c r="E1249" s="765" t="s">
        <v>38</v>
      </c>
      <c r="F1249" s="528">
        <f t="shared" si="179"/>
        <v>4.093</v>
      </c>
      <c r="G1249" s="528">
        <v>0</v>
      </c>
      <c r="H1249" s="528">
        <v>0</v>
      </c>
      <c r="I1249" s="528">
        <v>4.093</v>
      </c>
      <c r="J1249" s="528">
        <v>351.84000000000003</v>
      </c>
      <c r="K1249" s="677">
        <v>4.093</v>
      </c>
      <c r="L1249" s="528">
        <v>351.84000000000003</v>
      </c>
      <c r="M1249" s="527">
        <f t="shared" si="189"/>
        <v>1.16331286948613E-2</v>
      </c>
      <c r="N1249" s="722">
        <v>46</v>
      </c>
      <c r="O1249" s="529">
        <f t="shared" si="190"/>
        <v>0.53512391996361974</v>
      </c>
      <c r="P1249" s="674">
        <f t="shared" si="191"/>
        <v>697.98772169167796</v>
      </c>
      <c r="Q1249" s="530">
        <f t="shared" si="192"/>
        <v>32.107435197817189</v>
      </c>
    </row>
    <row r="1250" spans="1:17">
      <c r="A1250" s="1264"/>
      <c r="B1250" s="19">
        <v>7</v>
      </c>
      <c r="C1250" s="717" t="s">
        <v>619</v>
      </c>
      <c r="D1250" s="765">
        <v>22</v>
      </c>
      <c r="E1250" s="765">
        <v>1990</v>
      </c>
      <c r="F1250" s="528">
        <f t="shared" si="179"/>
        <v>23.234999999999999</v>
      </c>
      <c r="G1250" s="528">
        <v>2.6630200000000004</v>
      </c>
      <c r="H1250" s="528">
        <v>3.52</v>
      </c>
      <c r="I1250" s="528">
        <v>17.05198</v>
      </c>
      <c r="J1250" s="528">
        <v>1434.92</v>
      </c>
      <c r="K1250" s="677">
        <v>17.05198</v>
      </c>
      <c r="L1250" s="528">
        <v>1434.92</v>
      </c>
      <c r="M1250" s="527">
        <f t="shared" si="189"/>
        <v>1.1883575390962561E-2</v>
      </c>
      <c r="N1250" s="722">
        <v>46</v>
      </c>
      <c r="O1250" s="529">
        <f t="shared" si="190"/>
        <v>0.54664446798427779</v>
      </c>
      <c r="P1250" s="674">
        <f t="shared" si="191"/>
        <v>713.01452345775363</v>
      </c>
      <c r="Q1250" s="530">
        <f t="shared" si="192"/>
        <v>32.798668079056668</v>
      </c>
    </row>
    <row r="1251" spans="1:17">
      <c r="A1251" s="1264"/>
      <c r="B1251" s="19">
        <v>8</v>
      </c>
      <c r="C1251" s="717" t="s">
        <v>620</v>
      </c>
      <c r="D1251" s="765">
        <v>38</v>
      </c>
      <c r="E1251" s="765">
        <v>1993</v>
      </c>
      <c r="F1251" s="528">
        <f t="shared" si="179"/>
        <v>33.843000000000004</v>
      </c>
      <c r="G1251" s="528">
        <v>4.0795200000000005</v>
      </c>
      <c r="H1251" s="528">
        <v>6.08</v>
      </c>
      <c r="I1251" s="528">
        <v>23.683479999999999</v>
      </c>
      <c r="J1251" s="528">
        <v>1984.3300000000002</v>
      </c>
      <c r="K1251" s="677">
        <v>23.683479999999999</v>
      </c>
      <c r="L1251" s="528">
        <v>1984.3300000000002</v>
      </c>
      <c r="M1251" s="527">
        <f t="shared" si="189"/>
        <v>1.1935252704943229E-2</v>
      </c>
      <c r="N1251" s="722">
        <v>46</v>
      </c>
      <c r="O1251" s="529">
        <f t="shared" si="190"/>
        <v>0.54902162442738855</v>
      </c>
      <c r="P1251" s="674">
        <f t="shared" si="191"/>
        <v>716.11516229659378</v>
      </c>
      <c r="Q1251" s="530">
        <f t="shared" si="192"/>
        <v>32.941297465643316</v>
      </c>
    </row>
    <row r="1252" spans="1:17">
      <c r="A1252" s="1264"/>
      <c r="B1252" s="19">
        <v>9</v>
      </c>
      <c r="C1252" s="768" t="s">
        <v>363</v>
      </c>
      <c r="D1252" s="765">
        <v>60</v>
      </c>
      <c r="E1252" s="765">
        <v>1981</v>
      </c>
      <c r="F1252" s="722">
        <f t="shared" si="179"/>
        <v>22.261999999999997</v>
      </c>
      <c r="G1252" s="717">
        <v>0</v>
      </c>
      <c r="H1252" s="717">
        <v>0</v>
      </c>
      <c r="I1252" s="722">
        <v>22.261999999999997</v>
      </c>
      <c r="J1252" s="528">
        <v>1718.54</v>
      </c>
      <c r="K1252" s="528">
        <v>22.261999999999997</v>
      </c>
      <c r="L1252" s="717">
        <v>1718.54</v>
      </c>
      <c r="M1252" s="527">
        <f t="shared" si="189"/>
        <v>1.2954019109243892E-2</v>
      </c>
      <c r="N1252" s="722">
        <v>46</v>
      </c>
      <c r="O1252" s="529">
        <f t="shared" si="190"/>
        <v>0.59588487902521903</v>
      </c>
      <c r="P1252" s="674">
        <f t="shared" si="191"/>
        <v>777.24114655463347</v>
      </c>
      <c r="Q1252" s="530">
        <f t="shared" si="192"/>
        <v>35.753092741513136</v>
      </c>
    </row>
    <row r="1253" spans="1:17" ht="12" thickBot="1">
      <c r="A1253" s="1265"/>
      <c r="B1253" s="20">
        <v>10</v>
      </c>
      <c r="C1253" s="769"/>
      <c r="D1253" s="770"/>
      <c r="E1253" s="770"/>
      <c r="F1253" s="718"/>
      <c r="G1253" s="718"/>
      <c r="H1253" s="718"/>
      <c r="I1253" s="718"/>
      <c r="J1253" s="718"/>
      <c r="K1253" s="718"/>
      <c r="L1253" s="718"/>
      <c r="M1253" s="723"/>
      <c r="N1253" s="718"/>
      <c r="O1253" s="719"/>
      <c r="P1253" s="719"/>
      <c r="Q1253" s="720"/>
    </row>
    <row r="1255" spans="1:17" ht="15">
      <c r="A1255" s="1289" t="s">
        <v>364</v>
      </c>
      <c r="B1255" s="1289"/>
      <c r="C1255" s="1289"/>
      <c r="D1255" s="1289"/>
      <c r="E1255" s="1289"/>
      <c r="F1255" s="1289"/>
      <c r="G1255" s="1289"/>
      <c r="H1255" s="1289"/>
      <c r="I1255" s="1289"/>
      <c r="J1255" s="1289"/>
      <c r="K1255" s="1289"/>
      <c r="L1255" s="1289"/>
      <c r="M1255" s="1289"/>
      <c r="N1255" s="1289"/>
      <c r="O1255" s="1289"/>
      <c r="P1255" s="1289"/>
      <c r="Q1255" s="1289"/>
    </row>
    <row r="1256" spans="1:17" ht="13.5" thickBot="1">
      <c r="A1256" s="822"/>
      <c r="B1256" s="822"/>
      <c r="C1256" s="822"/>
      <c r="D1256" s="822"/>
      <c r="E1256" s="1261" t="s">
        <v>356</v>
      </c>
      <c r="F1256" s="1261"/>
      <c r="G1256" s="1261"/>
      <c r="H1256" s="1261"/>
      <c r="I1256" s="822">
        <v>5.3</v>
      </c>
      <c r="J1256" s="822" t="s">
        <v>355</v>
      </c>
      <c r="K1256" s="822" t="s">
        <v>357</v>
      </c>
      <c r="L1256" s="823">
        <v>285.8</v>
      </c>
      <c r="M1256" s="822"/>
      <c r="N1256" s="822"/>
      <c r="O1256" s="822"/>
      <c r="P1256" s="822"/>
      <c r="Q1256" s="822"/>
    </row>
    <row r="1257" spans="1:17">
      <c r="A1257" s="1281" t="s">
        <v>1</v>
      </c>
      <c r="B1257" s="1283" t="s">
        <v>0</v>
      </c>
      <c r="C1257" s="1266" t="s">
        <v>2</v>
      </c>
      <c r="D1257" s="1266" t="s">
        <v>3</v>
      </c>
      <c r="E1257" s="1266" t="s">
        <v>12</v>
      </c>
      <c r="F1257" s="1286" t="s">
        <v>13</v>
      </c>
      <c r="G1257" s="1287"/>
      <c r="H1257" s="1287"/>
      <c r="I1257" s="1288"/>
      <c r="J1257" s="1266" t="s">
        <v>4</v>
      </c>
      <c r="K1257" s="1266" t="s">
        <v>14</v>
      </c>
      <c r="L1257" s="1266" t="s">
        <v>5</v>
      </c>
      <c r="M1257" s="1266" t="s">
        <v>6</v>
      </c>
      <c r="N1257" s="1266" t="s">
        <v>15</v>
      </c>
      <c r="O1257" s="1266" t="s">
        <v>16</v>
      </c>
      <c r="P1257" s="1268" t="s">
        <v>23</v>
      </c>
      <c r="Q1257" s="1270" t="s">
        <v>24</v>
      </c>
    </row>
    <row r="1258" spans="1:17" ht="33.75">
      <c r="A1258" s="1282"/>
      <c r="B1258" s="1284"/>
      <c r="C1258" s="1285"/>
      <c r="D1258" s="1267"/>
      <c r="E1258" s="1267"/>
      <c r="F1258" s="1203" t="s">
        <v>17</v>
      </c>
      <c r="G1258" s="1203" t="s">
        <v>18</v>
      </c>
      <c r="H1258" s="1203" t="s">
        <v>19</v>
      </c>
      <c r="I1258" s="1203" t="s">
        <v>20</v>
      </c>
      <c r="J1258" s="1267"/>
      <c r="K1258" s="1267"/>
      <c r="L1258" s="1267"/>
      <c r="M1258" s="1267"/>
      <c r="N1258" s="1267"/>
      <c r="O1258" s="1267"/>
      <c r="P1258" s="1269"/>
      <c r="Q1258" s="1271"/>
    </row>
    <row r="1259" spans="1:17" ht="12" thickBot="1">
      <c r="A1259" s="1397"/>
      <c r="B1259" s="1339"/>
      <c r="C1259" s="1299"/>
      <c r="D1259" s="30" t="s">
        <v>7</v>
      </c>
      <c r="E1259" s="30" t="s">
        <v>8</v>
      </c>
      <c r="F1259" s="30" t="s">
        <v>9</v>
      </c>
      <c r="G1259" s="30" t="s">
        <v>9</v>
      </c>
      <c r="H1259" s="30" t="s">
        <v>9</v>
      </c>
      <c r="I1259" s="30" t="s">
        <v>9</v>
      </c>
      <c r="J1259" s="30" t="s">
        <v>21</v>
      </c>
      <c r="K1259" s="30" t="s">
        <v>9</v>
      </c>
      <c r="L1259" s="30" t="s">
        <v>21</v>
      </c>
      <c r="M1259" s="30" t="s">
        <v>22</v>
      </c>
      <c r="N1259" s="30" t="s">
        <v>408</v>
      </c>
      <c r="O1259" s="30" t="s">
        <v>409</v>
      </c>
      <c r="P1259" s="1505" t="s">
        <v>25</v>
      </c>
      <c r="Q1259" s="1506" t="s">
        <v>410</v>
      </c>
    </row>
    <row r="1260" spans="1:17">
      <c r="A1260" s="1503" t="s">
        <v>314</v>
      </c>
      <c r="B1260" s="49">
        <v>1</v>
      </c>
      <c r="C1260" s="685"/>
      <c r="D1260" s="640"/>
      <c r="E1260" s="640"/>
      <c r="F1260" s="602"/>
      <c r="G1260" s="602"/>
      <c r="H1260" s="602"/>
      <c r="I1260" s="602"/>
      <c r="J1260" s="602"/>
      <c r="K1260" s="641"/>
      <c r="L1260" s="602"/>
      <c r="M1260" s="642"/>
      <c r="N1260" s="686"/>
      <c r="O1260" s="644"/>
      <c r="P1260" s="644"/>
      <c r="Q1260" s="1504"/>
    </row>
    <row r="1261" spans="1:17">
      <c r="A1261" s="1291"/>
      <c r="B1261" s="43">
        <v>2</v>
      </c>
      <c r="C1261" s="688"/>
      <c r="D1261" s="646"/>
      <c r="E1261" s="646"/>
      <c r="F1261" s="602"/>
      <c r="G1261" s="515"/>
      <c r="H1261" s="515"/>
      <c r="I1261" s="515"/>
      <c r="J1261" s="515"/>
      <c r="K1261" s="648"/>
      <c r="L1261" s="515"/>
      <c r="M1261" s="516"/>
      <c r="N1261" s="689"/>
      <c r="O1261" s="649"/>
      <c r="P1261" s="644"/>
      <c r="Q1261" s="650"/>
    </row>
    <row r="1262" spans="1:17">
      <c r="A1262" s="1291"/>
      <c r="B1262" s="43">
        <v>3</v>
      </c>
      <c r="C1262" s="688"/>
      <c r="D1262" s="646"/>
      <c r="E1262" s="646"/>
      <c r="F1262" s="602"/>
      <c r="G1262" s="515"/>
      <c r="H1262" s="515"/>
      <c r="I1262" s="515"/>
      <c r="J1262" s="515"/>
      <c r="K1262" s="648"/>
      <c r="L1262" s="515"/>
      <c r="M1262" s="516"/>
      <c r="N1262" s="689"/>
      <c r="O1262" s="649"/>
      <c r="P1262" s="644"/>
      <c r="Q1262" s="650"/>
    </row>
    <row r="1263" spans="1:17">
      <c r="A1263" s="1291"/>
      <c r="B1263" s="12">
        <v>4</v>
      </c>
      <c r="C1263" s="688"/>
      <c r="D1263" s="646"/>
      <c r="E1263" s="646"/>
      <c r="F1263" s="602"/>
      <c r="G1263" s="515"/>
      <c r="H1263" s="515"/>
      <c r="I1263" s="515"/>
      <c r="J1263" s="515"/>
      <c r="K1263" s="648"/>
      <c r="L1263" s="515"/>
      <c r="M1263" s="516"/>
      <c r="N1263" s="689"/>
      <c r="O1263" s="649"/>
      <c r="P1263" s="644"/>
      <c r="Q1263" s="650"/>
    </row>
    <row r="1264" spans="1:17">
      <c r="A1264" s="1291"/>
      <c r="B1264" s="12">
        <v>5</v>
      </c>
      <c r="C1264" s="688"/>
      <c r="D1264" s="646"/>
      <c r="E1264" s="646"/>
      <c r="F1264" s="602"/>
      <c r="G1264" s="515"/>
      <c r="H1264" s="515"/>
      <c r="I1264" s="515"/>
      <c r="J1264" s="515"/>
      <c r="K1264" s="648"/>
      <c r="L1264" s="515"/>
      <c r="M1264" s="516"/>
      <c r="N1264" s="689"/>
      <c r="O1264" s="649"/>
      <c r="P1264" s="644"/>
      <c r="Q1264" s="650"/>
    </row>
    <row r="1265" spans="1:17">
      <c r="A1265" s="1291"/>
      <c r="B1265" s="12">
        <v>6</v>
      </c>
      <c r="C1265" s="688"/>
      <c r="D1265" s="646"/>
      <c r="E1265" s="646"/>
      <c r="F1265" s="602"/>
      <c r="G1265" s="515"/>
      <c r="H1265" s="515"/>
      <c r="I1265" s="515"/>
      <c r="J1265" s="515"/>
      <c r="K1265" s="648"/>
      <c r="L1265" s="515"/>
      <c r="M1265" s="516"/>
      <c r="N1265" s="689"/>
      <c r="O1265" s="649"/>
      <c r="P1265" s="644"/>
      <c r="Q1265" s="650"/>
    </row>
    <row r="1266" spans="1:17">
      <c r="A1266" s="1291"/>
      <c r="B1266" s="12">
        <v>7</v>
      </c>
      <c r="C1266" s="688"/>
      <c r="D1266" s="646"/>
      <c r="E1266" s="646"/>
      <c r="F1266" s="602"/>
      <c r="G1266" s="515"/>
      <c r="H1266" s="515"/>
      <c r="I1266" s="515"/>
      <c r="J1266" s="515"/>
      <c r="K1266" s="648"/>
      <c r="L1266" s="515"/>
      <c r="M1266" s="516"/>
      <c r="N1266" s="689"/>
      <c r="O1266" s="649"/>
      <c r="P1266" s="644"/>
      <c r="Q1266" s="650"/>
    </row>
    <row r="1267" spans="1:17">
      <c r="A1267" s="1291"/>
      <c r="B1267" s="12">
        <v>8</v>
      </c>
      <c r="C1267" s="688"/>
      <c r="D1267" s="646"/>
      <c r="E1267" s="646"/>
      <c r="F1267" s="602"/>
      <c r="G1267" s="515"/>
      <c r="H1267" s="515"/>
      <c r="I1267" s="515"/>
      <c r="J1267" s="515"/>
      <c r="K1267" s="648"/>
      <c r="L1267" s="515"/>
      <c r="M1267" s="516"/>
      <c r="N1267" s="689"/>
      <c r="O1267" s="649"/>
      <c r="P1267" s="644"/>
      <c r="Q1267" s="650"/>
    </row>
    <row r="1268" spans="1:17">
      <c r="A1268" s="1291"/>
      <c r="B1268" s="12">
        <v>9</v>
      </c>
      <c r="C1268" s="688"/>
      <c r="D1268" s="646"/>
      <c r="E1268" s="646"/>
      <c r="F1268" s="602"/>
      <c r="G1268" s="515"/>
      <c r="H1268" s="515"/>
      <c r="I1268" s="515"/>
      <c r="J1268" s="515"/>
      <c r="K1268" s="648"/>
      <c r="L1268" s="515"/>
      <c r="M1268" s="516"/>
      <c r="N1268" s="689"/>
      <c r="O1268" s="649"/>
      <c r="P1268" s="644"/>
      <c r="Q1268" s="650"/>
    </row>
    <row r="1269" spans="1:17" ht="12" thickBot="1">
      <c r="A1269" s="1300"/>
      <c r="B1269" s="32">
        <v>10</v>
      </c>
      <c r="C1269" s="696"/>
      <c r="D1269" s="697"/>
      <c r="E1269" s="697"/>
      <c r="F1269" s="807"/>
      <c r="G1269" s="607"/>
      <c r="H1269" s="607"/>
      <c r="I1269" s="607"/>
      <c r="J1269" s="607"/>
      <c r="K1269" s="808"/>
      <c r="L1269" s="607"/>
      <c r="M1269" s="608"/>
      <c r="N1269" s="698"/>
      <c r="O1269" s="809"/>
      <c r="P1269" s="810"/>
      <c r="Q1269" s="811"/>
    </row>
    <row r="1270" spans="1:17">
      <c r="A1270" s="1301" t="s">
        <v>306</v>
      </c>
      <c r="B1270" s="34">
        <v>1</v>
      </c>
      <c r="C1270" s="651"/>
      <c r="D1270" s="812"/>
      <c r="E1270" s="812"/>
      <c r="F1270" s="813"/>
      <c r="G1270" s="654"/>
      <c r="H1270" s="654"/>
      <c r="I1270" s="654"/>
      <c r="J1270" s="654"/>
      <c r="K1270" s="655"/>
      <c r="L1270" s="654"/>
      <c r="M1270" s="814"/>
      <c r="N1270" s="739"/>
      <c r="O1270" s="815"/>
      <c r="P1270" s="815"/>
      <c r="Q1270" s="816"/>
    </row>
    <row r="1271" spans="1:17">
      <c r="A1271" s="1302"/>
      <c r="B1271" s="52">
        <v>2</v>
      </c>
      <c r="C1271" s="659"/>
      <c r="D1271" s="652"/>
      <c r="E1271" s="817"/>
      <c r="F1271" s="818"/>
      <c r="G1271" s="819"/>
      <c r="H1271" s="653"/>
      <c r="I1271" s="653"/>
      <c r="J1271" s="653"/>
      <c r="K1271" s="660"/>
      <c r="L1271" s="653"/>
      <c r="M1271" s="656"/>
      <c r="N1271" s="742"/>
      <c r="O1271" s="657"/>
      <c r="P1271" s="657"/>
      <c r="Q1271" s="658"/>
    </row>
    <row r="1272" spans="1:17">
      <c r="A1272" s="1302"/>
      <c r="B1272" s="14">
        <v>3</v>
      </c>
      <c r="C1272" s="744"/>
      <c r="D1272" s="652"/>
      <c r="E1272" s="817"/>
      <c r="F1272" s="818"/>
      <c r="G1272" s="819"/>
      <c r="H1272" s="653"/>
      <c r="I1272" s="653"/>
      <c r="J1272" s="653"/>
      <c r="K1272" s="660"/>
      <c r="L1272" s="653"/>
      <c r="M1272" s="661"/>
      <c r="N1272" s="742"/>
      <c r="O1272" s="657"/>
      <c r="P1272" s="657"/>
      <c r="Q1272" s="662"/>
    </row>
    <row r="1273" spans="1:17">
      <c r="A1273" s="1302"/>
      <c r="B1273" s="14">
        <v>4</v>
      </c>
      <c r="C1273" s="744"/>
      <c r="D1273" s="652"/>
      <c r="E1273" s="817"/>
      <c r="F1273" s="818"/>
      <c r="G1273" s="819"/>
      <c r="H1273" s="653"/>
      <c r="I1273" s="653"/>
      <c r="J1273" s="653"/>
      <c r="K1273" s="660"/>
      <c r="L1273" s="653"/>
      <c r="M1273" s="661"/>
      <c r="N1273" s="742"/>
      <c r="O1273" s="745"/>
      <c r="P1273" s="657"/>
      <c r="Q1273" s="662"/>
    </row>
    <row r="1274" spans="1:17">
      <c r="A1274" s="1302"/>
      <c r="B1274" s="14">
        <v>5</v>
      </c>
      <c r="C1274" s="744"/>
      <c r="D1274" s="652"/>
      <c r="E1274" s="817"/>
      <c r="F1274" s="818"/>
      <c r="G1274" s="819"/>
      <c r="H1274" s="653"/>
      <c r="I1274" s="653"/>
      <c r="J1274" s="653"/>
      <c r="K1274" s="660"/>
      <c r="L1274" s="653"/>
      <c r="M1274" s="661"/>
      <c r="N1274" s="742"/>
      <c r="O1274" s="745"/>
      <c r="P1274" s="657"/>
      <c r="Q1274" s="662"/>
    </row>
    <row r="1275" spans="1:17">
      <c r="A1275" s="1302"/>
      <c r="B1275" s="14">
        <v>6</v>
      </c>
      <c r="C1275" s="744"/>
      <c r="D1275" s="652"/>
      <c r="E1275" s="817"/>
      <c r="F1275" s="818"/>
      <c r="G1275" s="819"/>
      <c r="H1275" s="653"/>
      <c r="I1275" s="653"/>
      <c r="J1275" s="653"/>
      <c r="K1275" s="660"/>
      <c r="L1275" s="653"/>
      <c r="M1275" s="661"/>
      <c r="N1275" s="742"/>
      <c r="O1275" s="745"/>
      <c r="P1275" s="657"/>
      <c r="Q1275" s="662"/>
    </row>
    <row r="1276" spans="1:17">
      <c r="A1276" s="1302"/>
      <c r="B1276" s="14">
        <v>7</v>
      </c>
      <c r="C1276" s="744"/>
      <c r="D1276" s="652"/>
      <c r="E1276" s="817"/>
      <c r="F1276" s="818"/>
      <c r="G1276" s="819"/>
      <c r="H1276" s="653"/>
      <c r="I1276" s="653"/>
      <c r="J1276" s="653"/>
      <c r="K1276" s="660"/>
      <c r="L1276" s="653"/>
      <c r="M1276" s="661"/>
      <c r="N1276" s="742"/>
      <c r="O1276" s="745"/>
      <c r="P1276" s="657"/>
      <c r="Q1276" s="662"/>
    </row>
    <row r="1277" spans="1:17">
      <c r="A1277" s="1302"/>
      <c r="B1277" s="14">
        <v>8</v>
      </c>
      <c r="C1277" s="744"/>
      <c r="D1277" s="652"/>
      <c r="E1277" s="817"/>
      <c r="F1277" s="818"/>
      <c r="G1277" s="819"/>
      <c r="H1277" s="653"/>
      <c r="I1277" s="653"/>
      <c r="J1277" s="653"/>
      <c r="K1277" s="660"/>
      <c r="L1277" s="653"/>
      <c r="M1277" s="661"/>
      <c r="N1277" s="742"/>
      <c r="O1277" s="745"/>
      <c r="P1277" s="657"/>
      <c r="Q1277" s="662"/>
    </row>
    <row r="1278" spans="1:17">
      <c r="A1278" s="1303"/>
      <c r="B1278" s="35">
        <v>9</v>
      </c>
      <c r="C1278" s="744"/>
      <c r="D1278" s="652"/>
      <c r="E1278" s="817"/>
      <c r="F1278" s="818"/>
      <c r="G1278" s="819"/>
      <c r="H1278" s="653"/>
      <c r="I1278" s="653"/>
      <c r="J1278" s="653"/>
      <c r="K1278" s="660"/>
      <c r="L1278" s="653"/>
      <c r="M1278" s="661"/>
      <c r="N1278" s="742"/>
      <c r="O1278" s="745"/>
      <c r="P1278" s="657"/>
      <c r="Q1278" s="662"/>
    </row>
    <row r="1279" spans="1:17" ht="12" thickBot="1">
      <c r="A1279" s="1303"/>
      <c r="B1279" s="35">
        <v>10</v>
      </c>
      <c r="C1279" s="747"/>
      <c r="D1279" s="748"/>
      <c r="E1279" s="748"/>
      <c r="F1279" s="820"/>
      <c r="G1279" s="802"/>
      <c r="H1279" s="802"/>
      <c r="I1279" s="802"/>
      <c r="J1279" s="802"/>
      <c r="K1279" s="803"/>
      <c r="L1279" s="802"/>
      <c r="M1279" s="751"/>
      <c r="N1279" s="749"/>
      <c r="O1279" s="752"/>
      <c r="P1279" s="752"/>
      <c r="Q1279" s="753"/>
    </row>
    <row r="1280" spans="1:17">
      <c r="A1280" s="1278" t="s">
        <v>307</v>
      </c>
      <c r="B1280" s="73">
        <v>1</v>
      </c>
      <c r="C1280" s="707" t="s">
        <v>621</v>
      </c>
      <c r="D1280" s="754">
        <v>8</v>
      </c>
      <c r="E1280" s="832" t="s">
        <v>622</v>
      </c>
      <c r="F1280" s="710">
        <f>SUM(G1280,H1280,I1280)</f>
        <v>5.62</v>
      </c>
      <c r="G1280" s="520">
        <v>0</v>
      </c>
      <c r="H1280" s="520">
        <v>0</v>
      </c>
      <c r="I1280" s="755">
        <v>5.62</v>
      </c>
      <c r="J1280" s="520"/>
      <c r="K1280" s="1493">
        <f>I1280</f>
        <v>5.62</v>
      </c>
      <c r="L1280" s="710">
        <v>342.1</v>
      </c>
      <c r="M1280" s="665">
        <f>K1280/L1280</f>
        <v>1.6427945045308388E-2</v>
      </c>
      <c r="N1280" s="1200">
        <v>57.006999999999998</v>
      </c>
      <c r="O1280" s="666">
        <f>M1280*N1280</f>
        <v>0.93650786319789525</v>
      </c>
      <c r="P1280" s="666">
        <f>M1280*60*1000</f>
        <v>985.67670271850329</v>
      </c>
      <c r="Q1280" s="667">
        <f>P1280*N1280/1000</f>
        <v>56.190471791873712</v>
      </c>
    </row>
    <row r="1281" spans="1:17">
      <c r="A1281" s="1279"/>
      <c r="B1281" s="74">
        <v>2</v>
      </c>
      <c r="C1281" s="709" t="s">
        <v>365</v>
      </c>
      <c r="D1281" s="757">
        <v>35</v>
      </c>
      <c r="E1281" s="757" t="s">
        <v>622</v>
      </c>
      <c r="F1281" s="721">
        <f>SUM(G1281,H1281,I1281)</f>
        <v>19.850000000000001</v>
      </c>
      <c r="G1281" s="524">
        <v>0</v>
      </c>
      <c r="H1281" s="524">
        <v>0</v>
      </c>
      <c r="I1281" s="758">
        <v>19.850000000000001</v>
      </c>
      <c r="J1281" s="524"/>
      <c r="K1281" s="1434">
        <f>I1281</f>
        <v>19.850000000000001</v>
      </c>
      <c r="L1281" s="721">
        <v>1228.48</v>
      </c>
      <c r="M1281" s="523">
        <f t="shared" ref="M1281:M1283" si="193">K1281/L1281</f>
        <v>1.6158179213336808E-2</v>
      </c>
      <c r="N1281" s="1200">
        <v>57.006999999999998</v>
      </c>
      <c r="O1281" s="525">
        <f t="shared" ref="O1281:O1283" si="194">M1281*N1281</f>
        <v>0.92112932241469136</v>
      </c>
      <c r="P1281" s="666">
        <f t="shared" ref="P1281:P1283" si="195">M1281*60*1000</f>
        <v>969.4907528002085</v>
      </c>
      <c r="Q1281" s="526">
        <f t="shared" ref="Q1281:Q1283" si="196">P1281*N1281/1000</f>
        <v>55.267759344881483</v>
      </c>
    </row>
    <row r="1282" spans="1:17">
      <c r="A1282" s="1279"/>
      <c r="B1282" s="74">
        <v>3</v>
      </c>
      <c r="C1282" s="709" t="s">
        <v>623</v>
      </c>
      <c r="D1282" s="757">
        <v>12</v>
      </c>
      <c r="E1282" s="757" t="s">
        <v>622</v>
      </c>
      <c r="F1282" s="721">
        <f>SUM(G1282,H1282,I1282)</f>
        <v>10.09</v>
      </c>
      <c r="G1282" s="524">
        <v>0</v>
      </c>
      <c r="H1282" s="524">
        <v>0</v>
      </c>
      <c r="I1282" s="758">
        <v>10.09</v>
      </c>
      <c r="J1282" s="524"/>
      <c r="K1282" s="1434">
        <f>I1282</f>
        <v>10.09</v>
      </c>
      <c r="L1282" s="721">
        <v>673.93</v>
      </c>
      <c r="M1282" s="523">
        <f t="shared" si="193"/>
        <v>1.497188135266274E-2</v>
      </c>
      <c r="N1282" s="1200">
        <v>57.006999999999998</v>
      </c>
      <c r="O1282" s="525">
        <f t="shared" si="194"/>
        <v>0.85350204027124477</v>
      </c>
      <c r="P1282" s="666">
        <f t="shared" si="195"/>
        <v>898.3128811597644</v>
      </c>
      <c r="Q1282" s="526">
        <f t="shared" si="196"/>
        <v>51.210122416274686</v>
      </c>
    </row>
    <row r="1283" spans="1:17">
      <c r="A1283" s="1279"/>
      <c r="B1283" s="74">
        <v>4</v>
      </c>
      <c r="C1283" s="709" t="s">
        <v>624</v>
      </c>
      <c r="D1283" s="757">
        <v>42</v>
      </c>
      <c r="E1283" s="757" t="s">
        <v>622</v>
      </c>
      <c r="F1283" s="721">
        <f>SUM(G1283,H1283,I1283)</f>
        <v>15.92</v>
      </c>
      <c r="G1283" s="524">
        <v>0</v>
      </c>
      <c r="H1283" s="524">
        <v>0</v>
      </c>
      <c r="I1283" s="758">
        <v>15.92</v>
      </c>
      <c r="J1283" s="524"/>
      <c r="K1283" s="1434">
        <f>I1283</f>
        <v>15.92</v>
      </c>
      <c r="L1283" s="721">
        <v>1067.17</v>
      </c>
      <c r="M1283" s="523">
        <f t="shared" si="193"/>
        <v>1.4917960587347845E-2</v>
      </c>
      <c r="N1283" s="1200">
        <v>57.006999999999998</v>
      </c>
      <c r="O1283" s="525">
        <f t="shared" si="194"/>
        <v>0.85042817920293856</v>
      </c>
      <c r="P1283" s="666">
        <f t="shared" si="195"/>
        <v>895.07763524087068</v>
      </c>
      <c r="Q1283" s="526">
        <f t="shared" si="196"/>
        <v>51.025690752176317</v>
      </c>
    </row>
    <row r="1284" spans="1:17">
      <c r="A1284" s="1279"/>
      <c r="B1284" s="74">
        <v>5</v>
      </c>
      <c r="C1284" s="709"/>
      <c r="D1284" s="757"/>
      <c r="E1284" s="757"/>
      <c r="F1284" s="524"/>
      <c r="G1284" s="758"/>
      <c r="H1284" s="758"/>
      <c r="I1284" s="758"/>
      <c r="J1284" s="524"/>
      <c r="K1284" s="668"/>
      <c r="L1284" s="721"/>
      <c r="M1284" s="523"/>
      <c r="N1284" s="1200"/>
      <c r="O1284" s="525"/>
      <c r="P1284" s="666"/>
      <c r="Q1284" s="526"/>
    </row>
    <row r="1285" spans="1:17">
      <c r="A1285" s="1279"/>
      <c r="B1285" s="74">
        <v>6</v>
      </c>
      <c r="C1285" s="709"/>
      <c r="D1285" s="757"/>
      <c r="E1285" s="757"/>
      <c r="F1285" s="524"/>
      <c r="G1285" s="758"/>
      <c r="H1285" s="758"/>
      <c r="I1285" s="758"/>
      <c r="J1285" s="524"/>
      <c r="K1285" s="668"/>
      <c r="L1285" s="721"/>
      <c r="M1285" s="523"/>
      <c r="N1285" s="1200"/>
      <c r="O1285" s="525"/>
      <c r="P1285" s="666"/>
      <c r="Q1285" s="526"/>
    </row>
    <row r="1286" spans="1:17">
      <c r="A1286" s="1279"/>
      <c r="B1286" s="74">
        <v>7</v>
      </c>
      <c r="C1286" s="709"/>
      <c r="D1286" s="757"/>
      <c r="E1286" s="757"/>
      <c r="F1286" s="524"/>
      <c r="G1286" s="758"/>
      <c r="H1286" s="758"/>
      <c r="I1286" s="758"/>
      <c r="J1286" s="524"/>
      <c r="K1286" s="668"/>
      <c r="L1286" s="721"/>
      <c r="M1286" s="523"/>
      <c r="N1286" s="1200"/>
      <c r="O1286" s="525"/>
      <c r="P1286" s="666"/>
      <c r="Q1286" s="526"/>
    </row>
    <row r="1287" spans="1:17">
      <c r="A1287" s="1279"/>
      <c r="B1287" s="74">
        <v>8</v>
      </c>
      <c r="C1287" s="709"/>
      <c r="D1287" s="757"/>
      <c r="E1287" s="757"/>
      <c r="F1287" s="524"/>
      <c r="G1287" s="758"/>
      <c r="H1287" s="758"/>
      <c r="I1287" s="758"/>
      <c r="J1287" s="524"/>
      <c r="K1287" s="668"/>
      <c r="L1287" s="721"/>
      <c r="M1287" s="523"/>
      <c r="N1287" s="1200"/>
      <c r="O1287" s="525"/>
      <c r="P1287" s="666"/>
      <c r="Q1287" s="526"/>
    </row>
    <row r="1288" spans="1:17">
      <c r="A1288" s="1279"/>
      <c r="B1288" s="74">
        <v>9</v>
      </c>
      <c r="C1288" s="709"/>
      <c r="D1288" s="757"/>
      <c r="E1288" s="757"/>
      <c r="F1288" s="524"/>
      <c r="G1288" s="758"/>
      <c r="H1288" s="758"/>
      <c r="I1288" s="758"/>
      <c r="J1288" s="524"/>
      <c r="K1288" s="668"/>
      <c r="L1288" s="721"/>
      <c r="M1288" s="523"/>
      <c r="N1288" s="1200"/>
      <c r="O1288" s="525"/>
      <c r="P1288" s="666"/>
      <c r="Q1288" s="526"/>
    </row>
    <row r="1289" spans="1:17" ht="12" thickBot="1">
      <c r="A1289" s="1280"/>
      <c r="B1289" s="76">
        <v>10</v>
      </c>
      <c r="C1289" s="709"/>
      <c r="D1289" s="760"/>
      <c r="E1289" s="760"/>
      <c r="F1289" s="783"/>
      <c r="G1289" s="761"/>
      <c r="H1289" s="761"/>
      <c r="I1289" s="761"/>
      <c r="J1289" s="783"/>
      <c r="K1289" s="804"/>
      <c r="L1289" s="729"/>
      <c r="M1289" s="728"/>
      <c r="N1289" s="761"/>
      <c r="O1289" s="712"/>
      <c r="P1289" s="712"/>
      <c r="Q1289" s="713"/>
    </row>
    <row r="1290" spans="1:17">
      <c r="A1290" s="1296" t="s">
        <v>315</v>
      </c>
      <c r="B1290" s="39">
        <v>1</v>
      </c>
      <c r="C1290" s="669"/>
      <c r="D1290" s="670"/>
      <c r="E1290" s="676"/>
      <c r="F1290" s="672"/>
      <c r="G1290" s="763"/>
      <c r="H1290" s="763"/>
      <c r="I1290" s="763"/>
      <c r="J1290" s="610"/>
      <c r="K1290" s="1201"/>
      <c r="L1290" s="643"/>
      <c r="M1290" s="673"/>
      <c r="N1290" s="1202"/>
      <c r="O1290" s="674"/>
      <c r="P1290" s="674"/>
      <c r="Q1290" s="675"/>
    </row>
    <row r="1291" spans="1:17">
      <c r="A1291" s="1296"/>
      <c r="B1291" s="39">
        <v>2</v>
      </c>
      <c r="C1291" s="1179"/>
      <c r="D1291" s="765"/>
      <c r="E1291" s="676"/>
      <c r="F1291" s="672"/>
      <c r="G1291" s="766"/>
      <c r="H1291" s="766"/>
      <c r="I1291" s="766"/>
      <c r="J1291" s="528"/>
      <c r="K1291" s="1201"/>
      <c r="L1291" s="722"/>
      <c r="M1291" s="527"/>
      <c r="N1291" s="1202"/>
      <c r="O1291" s="529"/>
      <c r="P1291" s="674"/>
      <c r="Q1291" s="530"/>
    </row>
    <row r="1292" spans="1:17">
      <c r="A1292" s="1296"/>
      <c r="B1292" s="39">
        <v>3</v>
      </c>
      <c r="C1292" s="717"/>
      <c r="D1292" s="765"/>
      <c r="E1292" s="676"/>
      <c r="F1292" s="672"/>
      <c r="G1292" s="766"/>
      <c r="H1292" s="766"/>
      <c r="I1292" s="766"/>
      <c r="J1292" s="528"/>
      <c r="K1292" s="1201"/>
      <c r="L1292" s="722"/>
      <c r="M1292" s="527"/>
      <c r="N1292" s="1202"/>
      <c r="O1292" s="529"/>
      <c r="P1292" s="674"/>
      <c r="Q1292" s="530"/>
    </row>
    <row r="1293" spans="1:17">
      <c r="A1293" s="1297"/>
      <c r="B1293" s="19">
        <v>4</v>
      </c>
      <c r="C1293" s="717"/>
      <c r="D1293" s="765"/>
      <c r="E1293" s="676"/>
      <c r="F1293" s="672"/>
      <c r="G1293" s="766"/>
      <c r="H1293" s="766"/>
      <c r="I1293" s="766"/>
      <c r="J1293" s="528"/>
      <c r="K1293" s="1201"/>
      <c r="L1293" s="722"/>
      <c r="M1293" s="527"/>
      <c r="N1293" s="1202"/>
      <c r="O1293" s="529"/>
      <c r="P1293" s="674"/>
      <c r="Q1293" s="530"/>
    </row>
    <row r="1294" spans="1:17">
      <c r="A1294" s="1297"/>
      <c r="B1294" s="19">
        <v>5</v>
      </c>
      <c r="C1294" s="717"/>
      <c r="D1294" s="765"/>
      <c r="E1294" s="676"/>
      <c r="F1294" s="672"/>
      <c r="G1294" s="766"/>
      <c r="H1294" s="766"/>
      <c r="I1294" s="766"/>
      <c r="J1294" s="528"/>
      <c r="K1294" s="1201"/>
      <c r="L1294" s="722"/>
      <c r="M1294" s="527"/>
      <c r="N1294" s="1202"/>
      <c r="O1294" s="529"/>
      <c r="P1294" s="674"/>
      <c r="Q1294" s="530"/>
    </row>
    <row r="1295" spans="1:17">
      <c r="A1295" s="1297"/>
      <c r="B1295" s="19">
        <v>6</v>
      </c>
      <c r="C1295" s="717"/>
      <c r="D1295" s="765"/>
      <c r="E1295" s="676"/>
      <c r="F1295" s="672"/>
      <c r="G1295" s="766"/>
      <c r="H1295" s="766"/>
      <c r="I1295" s="766"/>
      <c r="J1295" s="528"/>
      <c r="K1295" s="1201"/>
      <c r="L1295" s="722"/>
      <c r="M1295" s="527"/>
      <c r="N1295" s="1202"/>
      <c r="O1295" s="529"/>
      <c r="P1295" s="674"/>
      <c r="Q1295" s="530"/>
    </row>
    <row r="1296" spans="1:17">
      <c r="A1296" s="1297"/>
      <c r="B1296" s="19">
        <v>7</v>
      </c>
      <c r="C1296" s="717"/>
      <c r="D1296" s="765"/>
      <c r="E1296" s="676"/>
      <c r="F1296" s="672"/>
      <c r="G1296" s="766"/>
      <c r="H1296" s="766"/>
      <c r="I1296" s="766"/>
      <c r="J1296" s="528"/>
      <c r="K1296" s="1201"/>
      <c r="L1296" s="722"/>
      <c r="M1296" s="527"/>
      <c r="N1296" s="1202"/>
      <c r="O1296" s="529"/>
      <c r="P1296" s="674"/>
      <c r="Q1296" s="530"/>
    </row>
    <row r="1297" spans="1:17">
      <c r="A1297" s="1297"/>
      <c r="B1297" s="19">
        <v>8</v>
      </c>
      <c r="C1297" s="717"/>
      <c r="D1297" s="765"/>
      <c r="E1297" s="676"/>
      <c r="F1297" s="672"/>
      <c r="G1297" s="766"/>
      <c r="H1297" s="766"/>
      <c r="I1297" s="766"/>
      <c r="J1297" s="528"/>
      <c r="K1297" s="1201"/>
      <c r="L1297" s="722"/>
      <c r="M1297" s="527"/>
      <c r="N1297" s="1202"/>
      <c r="O1297" s="529"/>
      <c r="P1297" s="674"/>
      <c r="Q1297" s="530"/>
    </row>
    <row r="1298" spans="1:17">
      <c r="A1298" s="1297"/>
      <c r="B1298" s="19">
        <v>9</v>
      </c>
      <c r="C1298" s="768"/>
      <c r="D1298" s="765"/>
      <c r="E1298" s="676"/>
      <c r="F1298" s="672"/>
      <c r="G1298" s="766"/>
      <c r="H1298" s="766"/>
      <c r="I1298" s="766"/>
      <c r="J1298" s="717"/>
      <c r="K1298" s="1201"/>
      <c r="L1298" s="722"/>
      <c r="M1298" s="527"/>
      <c r="N1298" s="1202"/>
      <c r="O1298" s="529"/>
      <c r="P1298" s="674"/>
      <c r="Q1298" s="530"/>
    </row>
    <row r="1299" spans="1:17" ht="12" thickBot="1">
      <c r="A1299" s="1298"/>
      <c r="B1299" s="20">
        <v>10</v>
      </c>
      <c r="C1299" s="769"/>
      <c r="D1299" s="770"/>
      <c r="E1299" s="770"/>
      <c r="F1299" s="771"/>
      <c r="G1299" s="772"/>
      <c r="H1299" s="772"/>
      <c r="I1299" s="772"/>
      <c r="J1299" s="718"/>
      <c r="K1299" s="870"/>
      <c r="L1299" s="724"/>
      <c r="M1299" s="723"/>
      <c r="N1299" s="772"/>
      <c r="O1299" s="719"/>
      <c r="P1299" s="719"/>
      <c r="Q1299" s="720"/>
    </row>
    <row r="1304" spans="1:17" ht="15">
      <c r="A1304" s="1289" t="s">
        <v>399</v>
      </c>
      <c r="B1304" s="1289"/>
      <c r="C1304" s="1289"/>
      <c r="D1304" s="1289"/>
      <c r="E1304" s="1289"/>
      <c r="F1304" s="1289"/>
      <c r="G1304" s="1289"/>
      <c r="H1304" s="1289"/>
      <c r="I1304" s="1289"/>
      <c r="J1304" s="1289"/>
      <c r="K1304" s="1289"/>
      <c r="L1304" s="1289"/>
      <c r="M1304" s="1289"/>
      <c r="N1304" s="1289"/>
      <c r="O1304" s="1289"/>
      <c r="P1304" s="1289"/>
      <c r="Q1304" s="1289"/>
    </row>
    <row r="1305" spans="1:17" ht="13.5" thickBot="1">
      <c r="A1305" s="822"/>
      <c r="B1305" s="822"/>
      <c r="C1305" s="822"/>
      <c r="D1305" s="822"/>
      <c r="E1305" s="1261" t="s">
        <v>356</v>
      </c>
      <c r="F1305" s="1261"/>
      <c r="G1305" s="1261"/>
      <c r="H1305" s="1261"/>
      <c r="I1305" s="822">
        <v>4.0999999999999996</v>
      </c>
      <c r="J1305" s="822" t="s">
        <v>355</v>
      </c>
      <c r="K1305" s="822" t="s">
        <v>357</v>
      </c>
      <c r="L1305" s="823">
        <v>278</v>
      </c>
      <c r="M1305" s="822"/>
      <c r="N1305" s="822"/>
      <c r="O1305" s="822"/>
      <c r="P1305" s="822"/>
      <c r="Q1305" s="822"/>
    </row>
    <row r="1306" spans="1:17">
      <c r="A1306" s="1281" t="s">
        <v>1</v>
      </c>
      <c r="B1306" s="1283" t="s">
        <v>0</v>
      </c>
      <c r="C1306" s="1266" t="s">
        <v>2</v>
      </c>
      <c r="D1306" s="1266" t="s">
        <v>3</v>
      </c>
      <c r="E1306" s="1266" t="s">
        <v>12</v>
      </c>
      <c r="F1306" s="1286" t="s">
        <v>13</v>
      </c>
      <c r="G1306" s="1287"/>
      <c r="H1306" s="1287"/>
      <c r="I1306" s="1288"/>
      <c r="J1306" s="1266" t="s">
        <v>4</v>
      </c>
      <c r="K1306" s="1266" t="s">
        <v>14</v>
      </c>
      <c r="L1306" s="1266" t="s">
        <v>5</v>
      </c>
      <c r="M1306" s="1266" t="s">
        <v>6</v>
      </c>
      <c r="N1306" s="1266" t="s">
        <v>15</v>
      </c>
      <c r="O1306" s="1266" t="s">
        <v>16</v>
      </c>
      <c r="P1306" s="1268" t="s">
        <v>23</v>
      </c>
      <c r="Q1306" s="1270" t="s">
        <v>24</v>
      </c>
    </row>
    <row r="1307" spans="1:17" ht="33.75">
      <c r="A1307" s="1282"/>
      <c r="B1307" s="1284"/>
      <c r="C1307" s="1285"/>
      <c r="D1307" s="1267"/>
      <c r="E1307" s="1267"/>
      <c r="F1307" s="821" t="s">
        <v>17</v>
      </c>
      <c r="G1307" s="821" t="s">
        <v>18</v>
      </c>
      <c r="H1307" s="821" t="s">
        <v>19</v>
      </c>
      <c r="I1307" s="821" t="s">
        <v>20</v>
      </c>
      <c r="J1307" s="1267"/>
      <c r="K1307" s="1267"/>
      <c r="L1307" s="1267"/>
      <c r="M1307" s="1267"/>
      <c r="N1307" s="1267"/>
      <c r="O1307" s="1267"/>
      <c r="P1307" s="1269"/>
      <c r="Q1307" s="1271"/>
    </row>
    <row r="1308" spans="1:17" ht="12" thickBot="1">
      <c r="A1308" s="1282"/>
      <c r="B1308" s="1284"/>
      <c r="C1308" s="1285"/>
      <c r="D1308" s="8" t="s">
        <v>7</v>
      </c>
      <c r="E1308" s="8" t="s">
        <v>8</v>
      </c>
      <c r="F1308" s="8" t="s">
        <v>9</v>
      </c>
      <c r="G1308" s="8" t="s">
        <v>9</v>
      </c>
      <c r="H1308" s="8" t="s">
        <v>9</v>
      </c>
      <c r="I1308" s="8" t="s">
        <v>9</v>
      </c>
      <c r="J1308" s="8" t="s">
        <v>21</v>
      </c>
      <c r="K1308" s="8" t="s">
        <v>9</v>
      </c>
      <c r="L1308" s="8" t="s">
        <v>21</v>
      </c>
      <c r="M1308" s="8" t="s">
        <v>22</v>
      </c>
      <c r="N1308" s="8" t="s">
        <v>408</v>
      </c>
      <c r="O1308" s="8" t="s">
        <v>409</v>
      </c>
      <c r="P1308" s="1437" t="s">
        <v>25</v>
      </c>
      <c r="Q1308" s="1438" t="s">
        <v>410</v>
      </c>
    </row>
    <row r="1309" spans="1:17">
      <c r="A1309" s="1290" t="s">
        <v>314</v>
      </c>
      <c r="B1309" s="46">
        <v>1</v>
      </c>
      <c r="C1309" s="1802" t="s">
        <v>505</v>
      </c>
      <c r="D1309" s="1803">
        <v>60</v>
      </c>
      <c r="E1309" s="1803" t="s">
        <v>38</v>
      </c>
      <c r="F1309" s="1804">
        <f>G1309+H1309+I1309</f>
        <v>22.524999999999999</v>
      </c>
      <c r="G1309" s="1804">
        <v>5.7582000000000004</v>
      </c>
      <c r="H1309" s="1804">
        <v>9.6</v>
      </c>
      <c r="I1309" s="1804">
        <v>7.1668000000000003</v>
      </c>
      <c r="J1309" s="1804">
        <v>3125.26</v>
      </c>
      <c r="K1309" s="1805">
        <f>I1309</f>
        <v>7.1668000000000003</v>
      </c>
      <c r="L1309" s="1804">
        <f>J1309</f>
        <v>3125.26</v>
      </c>
      <c r="M1309" s="1806">
        <f>K1309/L1309</f>
        <v>2.2931852069907784E-3</v>
      </c>
      <c r="N1309" s="1807">
        <v>48.2</v>
      </c>
      <c r="O1309" s="1808">
        <f>M1309*N1309</f>
        <v>0.11053152697695552</v>
      </c>
      <c r="P1309" s="1808">
        <f>M1309*60*1000</f>
        <v>137.59111241944672</v>
      </c>
      <c r="Q1309" s="1809">
        <f>P1309*N1309/1000</f>
        <v>6.631891618617332</v>
      </c>
    </row>
    <row r="1310" spans="1:17">
      <c r="A1310" s="1291"/>
      <c r="B1310" s="43">
        <v>2</v>
      </c>
      <c r="C1310" s="888" t="s">
        <v>800</v>
      </c>
      <c r="D1310" s="893">
        <v>12</v>
      </c>
      <c r="E1310" s="893" t="s">
        <v>38</v>
      </c>
      <c r="F1310" s="889">
        <f t="shared" ref="F1310:F1318" si="197">G1310+H1310+I1310</f>
        <v>5.0540000000000003</v>
      </c>
      <c r="G1310" s="894">
        <v>1.3099000000000001</v>
      </c>
      <c r="H1310" s="894">
        <v>1.92</v>
      </c>
      <c r="I1310" s="894">
        <v>1.8241000000000001</v>
      </c>
      <c r="J1310" s="894">
        <v>705.43</v>
      </c>
      <c r="K1310" s="890">
        <f t="shared" ref="K1310:L1318" si="198">I1310</f>
        <v>1.8241000000000001</v>
      </c>
      <c r="L1310" s="889">
        <f t="shared" si="198"/>
        <v>705.43</v>
      </c>
      <c r="M1310" s="895">
        <f t="shared" ref="M1310:M1318" si="199">K1310/L1310</f>
        <v>2.5857987326878642E-3</v>
      </c>
      <c r="N1310" s="891">
        <v>48.2</v>
      </c>
      <c r="O1310" s="896">
        <f t="shared" ref="O1310:O1328" si="200">M1310*N1310</f>
        <v>0.12463549891555506</v>
      </c>
      <c r="P1310" s="892">
        <f t="shared" ref="P1310:P1328" si="201">M1310*60*1000</f>
        <v>155.14792396127186</v>
      </c>
      <c r="Q1310" s="1810">
        <f t="shared" ref="Q1310:Q1328" si="202">P1310*N1310/1000</f>
        <v>7.4781299349333041</v>
      </c>
    </row>
    <row r="1311" spans="1:17">
      <c r="A1311" s="1291"/>
      <c r="B1311" s="43">
        <v>3</v>
      </c>
      <c r="C1311" s="888" t="s">
        <v>506</v>
      </c>
      <c r="D1311" s="893">
        <v>50</v>
      </c>
      <c r="E1311" s="893">
        <v>2009</v>
      </c>
      <c r="F1311" s="889">
        <f>G1311+H1311+I1311</f>
        <v>12.7</v>
      </c>
      <c r="G1311" s="894">
        <v>4.1481000000000003</v>
      </c>
      <c r="H1311" s="894">
        <v>0</v>
      </c>
      <c r="I1311" s="894">
        <v>8.5518999999999998</v>
      </c>
      <c r="J1311" s="894">
        <v>3495.88</v>
      </c>
      <c r="K1311" s="890">
        <f t="shared" si="198"/>
        <v>8.5518999999999998</v>
      </c>
      <c r="L1311" s="889">
        <f t="shared" si="198"/>
        <v>3495.88</v>
      </c>
      <c r="M1311" s="895">
        <f t="shared" si="199"/>
        <v>2.4462796205819422E-3</v>
      </c>
      <c r="N1311" s="891">
        <v>48.2</v>
      </c>
      <c r="O1311" s="896">
        <f t="shared" si="200"/>
        <v>0.11791067771204962</v>
      </c>
      <c r="P1311" s="892">
        <f t="shared" si="201"/>
        <v>146.77677723491652</v>
      </c>
      <c r="Q1311" s="1810">
        <f t="shared" si="202"/>
        <v>7.0746406627229774</v>
      </c>
    </row>
    <row r="1312" spans="1:17">
      <c r="A1312" s="1291"/>
      <c r="B1312" s="12">
        <v>4</v>
      </c>
      <c r="C1312" s="888" t="s">
        <v>508</v>
      </c>
      <c r="D1312" s="893">
        <v>30</v>
      </c>
      <c r="E1312" s="893" t="s">
        <v>38</v>
      </c>
      <c r="F1312" s="889">
        <f>G1312+H1312+I1312</f>
        <v>12.77</v>
      </c>
      <c r="G1312" s="894">
        <v>3.7223999999999999</v>
      </c>
      <c r="H1312" s="894">
        <v>4.8</v>
      </c>
      <c r="I1312" s="894">
        <v>4.2476000000000003</v>
      </c>
      <c r="J1312" s="894">
        <v>1720.83</v>
      </c>
      <c r="K1312" s="890">
        <f t="shared" si="198"/>
        <v>4.2476000000000003</v>
      </c>
      <c r="L1312" s="889">
        <f t="shared" si="198"/>
        <v>1720.83</v>
      </c>
      <c r="M1312" s="895">
        <f t="shared" si="199"/>
        <v>2.4683437643462751E-3</v>
      </c>
      <c r="N1312" s="891">
        <v>48.2</v>
      </c>
      <c r="O1312" s="896">
        <f t="shared" si="200"/>
        <v>0.11897416944149046</v>
      </c>
      <c r="P1312" s="892">
        <f t="shared" si="201"/>
        <v>148.10062586077649</v>
      </c>
      <c r="Q1312" s="1810">
        <f t="shared" si="202"/>
        <v>7.1384501664894273</v>
      </c>
    </row>
    <row r="1313" spans="1:17">
      <c r="A1313" s="1291"/>
      <c r="B1313" s="12">
        <v>5</v>
      </c>
      <c r="C1313" s="888" t="s">
        <v>801</v>
      </c>
      <c r="D1313" s="893">
        <v>18</v>
      </c>
      <c r="E1313" s="893">
        <v>2007</v>
      </c>
      <c r="F1313" s="889">
        <f t="shared" si="197"/>
        <v>9.8719999999999999</v>
      </c>
      <c r="G1313" s="894">
        <v>2.2378</v>
      </c>
      <c r="H1313" s="894">
        <v>3.12</v>
      </c>
      <c r="I1313" s="894">
        <v>4.5141999999999998</v>
      </c>
      <c r="J1313" s="894">
        <v>1677.39</v>
      </c>
      <c r="K1313" s="890">
        <f t="shared" si="198"/>
        <v>4.5141999999999998</v>
      </c>
      <c r="L1313" s="889">
        <f t="shared" si="198"/>
        <v>1677.39</v>
      </c>
      <c r="M1313" s="895">
        <f t="shared" si="199"/>
        <v>2.6912047883914888E-3</v>
      </c>
      <c r="N1313" s="891">
        <v>48.2</v>
      </c>
      <c r="O1313" s="896">
        <f t="shared" si="200"/>
        <v>0.12971607080046976</v>
      </c>
      <c r="P1313" s="892">
        <f t="shared" si="201"/>
        <v>161.47228730348934</v>
      </c>
      <c r="Q1313" s="1810">
        <f t="shared" si="202"/>
        <v>7.7829642480281862</v>
      </c>
    </row>
    <row r="1314" spans="1:17">
      <c r="A1314" s="1291"/>
      <c r="B1314" s="12">
        <v>6</v>
      </c>
      <c r="C1314" s="888" t="s">
        <v>504</v>
      </c>
      <c r="D1314" s="893">
        <v>30</v>
      </c>
      <c r="E1314" s="893" t="s">
        <v>38</v>
      </c>
      <c r="F1314" s="889">
        <f t="shared" si="197"/>
        <v>13.42</v>
      </c>
      <c r="G1314" s="894">
        <v>3.5476999999999999</v>
      </c>
      <c r="H1314" s="894">
        <v>4.8</v>
      </c>
      <c r="I1314" s="894">
        <v>5.0723000000000003</v>
      </c>
      <c r="J1314" s="894">
        <v>1717.43</v>
      </c>
      <c r="K1314" s="890">
        <f t="shared" si="198"/>
        <v>5.0723000000000003</v>
      </c>
      <c r="L1314" s="889">
        <f t="shared" si="198"/>
        <v>1717.43</v>
      </c>
      <c r="M1314" s="895">
        <f t="shared" si="199"/>
        <v>2.9534245937243441E-3</v>
      </c>
      <c r="N1314" s="891">
        <v>48.2</v>
      </c>
      <c r="O1314" s="896">
        <f t="shared" si="200"/>
        <v>0.14235506541751339</v>
      </c>
      <c r="P1314" s="892">
        <f t="shared" si="201"/>
        <v>177.20547562346064</v>
      </c>
      <c r="Q1314" s="1810">
        <f t="shared" si="202"/>
        <v>8.5413039250508032</v>
      </c>
    </row>
    <row r="1315" spans="1:17">
      <c r="A1315" s="1291"/>
      <c r="B1315" s="12">
        <v>7</v>
      </c>
      <c r="C1315" s="1787" t="s">
        <v>802</v>
      </c>
      <c r="D1315" s="893">
        <v>20</v>
      </c>
      <c r="E1315" s="893" t="s">
        <v>38</v>
      </c>
      <c r="F1315" s="889">
        <f t="shared" si="197"/>
        <v>8.8079999999999998</v>
      </c>
      <c r="G1315" s="894">
        <v>1.7373000000000001</v>
      </c>
      <c r="H1315" s="894">
        <v>3.2</v>
      </c>
      <c r="I1315" s="894">
        <v>3.8706999999999998</v>
      </c>
      <c r="J1315" s="1788">
        <v>1040.33</v>
      </c>
      <c r="K1315" s="890">
        <f t="shared" si="198"/>
        <v>3.8706999999999998</v>
      </c>
      <c r="L1315" s="889">
        <f t="shared" si="198"/>
        <v>1040.33</v>
      </c>
      <c r="M1315" s="895">
        <f t="shared" si="199"/>
        <v>3.7206463333749867E-3</v>
      </c>
      <c r="N1315" s="891">
        <v>48.2</v>
      </c>
      <c r="O1315" s="896">
        <f t="shared" si="200"/>
        <v>0.17933515326867436</v>
      </c>
      <c r="P1315" s="892">
        <f t="shared" si="201"/>
        <v>223.2387800024992</v>
      </c>
      <c r="Q1315" s="1810">
        <f t="shared" si="202"/>
        <v>10.760109196120462</v>
      </c>
    </row>
    <row r="1316" spans="1:17">
      <c r="A1316" s="1291"/>
      <c r="B1316" s="12">
        <v>8</v>
      </c>
      <c r="C1316" s="1789" t="s">
        <v>513</v>
      </c>
      <c r="D1316" s="893">
        <v>22</v>
      </c>
      <c r="E1316" s="893" t="s">
        <v>38</v>
      </c>
      <c r="F1316" s="889">
        <f t="shared" si="197"/>
        <v>11.11</v>
      </c>
      <c r="G1316" s="894">
        <v>2.8927</v>
      </c>
      <c r="H1316" s="894">
        <v>3.52</v>
      </c>
      <c r="I1316" s="894">
        <v>4.6973000000000003</v>
      </c>
      <c r="J1316" s="1790">
        <v>1189.94</v>
      </c>
      <c r="K1316" s="890">
        <f t="shared" si="198"/>
        <v>4.6973000000000003</v>
      </c>
      <c r="L1316" s="889">
        <f t="shared" si="198"/>
        <v>1189.94</v>
      </c>
      <c r="M1316" s="895">
        <f t="shared" si="199"/>
        <v>3.9475099584853016E-3</v>
      </c>
      <c r="N1316" s="891">
        <v>48.2</v>
      </c>
      <c r="O1316" s="896">
        <f t="shared" si="200"/>
        <v>0.19026997999899156</v>
      </c>
      <c r="P1316" s="892">
        <f t="shared" si="201"/>
        <v>236.8505975091181</v>
      </c>
      <c r="Q1316" s="1810">
        <f t="shared" si="202"/>
        <v>11.416198799939494</v>
      </c>
    </row>
    <row r="1317" spans="1:17">
      <c r="A1317" s="1291"/>
      <c r="B1317" s="12">
        <v>9</v>
      </c>
      <c r="C1317" s="1791" t="s">
        <v>507</v>
      </c>
      <c r="D1317" s="1792">
        <v>30</v>
      </c>
      <c r="E1317" s="893" t="s">
        <v>38</v>
      </c>
      <c r="F1317" s="889">
        <f t="shared" si="197"/>
        <v>14.89</v>
      </c>
      <c r="G1317" s="894">
        <v>3.7824</v>
      </c>
      <c r="H1317" s="894">
        <v>4.72</v>
      </c>
      <c r="I1317" s="1793">
        <v>6.3875999999999999</v>
      </c>
      <c r="J1317" s="1790">
        <v>1538.89</v>
      </c>
      <c r="K1317" s="1794">
        <f t="shared" si="198"/>
        <v>6.3875999999999999</v>
      </c>
      <c r="L1317" s="889">
        <f t="shared" si="198"/>
        <v>1538.89</v>
      </c>
      <c r="M1317" s="895">
        <f t="shared" si="199"/>
        <v>4.1507840066541462E-3</v>
      </c>
      <c r="N1317" s="891">
        <v>48.2</v>
      </c>
      <c r="O1317" s="896">
        <f t="shared" si="200"/>
        <v>0.20006778912072987</v>
      </c>
      <c r="P1317" s="892">
        <f t="shared" si="201"/>
        <v>249.04704039924877</v>
      </c>
      <c r="Q1317" s="1810">
        <f t="shared" si="202"/>
        <v>12.004067347243792</v>
      </c>
    </row>
    <row r="1318" spans="1:17" ht="12" thickBot="1">
      <c r="A1318" s="1300"/>
      <c r="B1318" s="32">
        <v>10</v>
      </c>
      <c r="C1318" s="1811" t="s">
        <v>803</v>
      </c>
      <c r="D1318" s="1812">
        <v>20</v>
      </c>
      <c r="E1318" s="1812">
        <v>1992</v>
      </c>
      <c r="F1318" s="897">
        <f t="shared" si="197"/>
        <v>11.419</v>
      </c>
      <c r="G1318" s="897">
        <v>3.0565000000000002</v>
      </c>
      <c r="H1318" s="897">
        <v>3.2</v>
      </c>
      <c r="I1318" s="897">
        <v>5.1624999999999996</v>
      </c>
      <c r="J1318" s="1813">
        <v>1116.28</v>
      </c>
      <c r="K1318" s="898">
        <f t="shared" si="198"/>
        <v>5.1624999999999996</v>
      </c>
      <c r="L1318" s="897">
        <f t="shared" si="198"/>
        <v>1116.28</v>
      </c>
      <c r="M1318" s="1814">
        <f t="shared" si="199"/>
        <v>4.6247357293868916E-3</v>
      </c>
      <c r="N1318" s="899">
        <v>48.2</v>
      </c>
      <c r="O1318" s="1815">
        <f t="shared" si="200"/>
        <v>0.22291226215644819</v>
      </c>
      <c r="P1318" s="1816">
        <f t="shared" si="201"/>
        <v>277.48414376321352</v>
      </c>
      <c r="Q1318" s="1817">
        <f t="shared" si="202"/>
        <v>13.374735729386892</v>
      </c>
    </row>
    <row r="1319" spans="1:17">
      <c r="A1319" s="1275" t="s">
        <v>306</v>
      </c>
      <c r="B1319" s="190">
        <v>1</v>
      </c>
      <c r="C1319" s="1796" t="s">
        <v>512</v>
      </c>
      <c r="D1319" s="1797">
        <v>15</v>
      </c>
      <c r="E1319" s="1798">
        <v>1993</v>
      </c>
      <c r="F1319" s="968">
        <f>G1319+H1319+I1319</f>
        <v>9.1880000000000006</v>
      </c>
      <c r="G1319" s="1799">
        <v>1.9649000000000001</v>
      </c>
      <c r="H1319" s="1800">
        <v>2.4</v>
      </c>
      <c r="I1319" s="1800">
        <v>4.8231000000000002</v>
      </c>
      <c r="J1319" s="1801">
        <v>911.13</v>
      </c>
      <c r="K1319" s="970">
        <f>I1319</f>
        <v>4.8231000000000002</v>
      </c>
      <c r="L1319" s="968">
        <f>J1319</f>
        <v>911.13</v>
      </c>
      <c r="M1319" s="971">
        <f>K1319/L1319</f>
        <v>5.293536597412005E-3</v>
      </c>
      <c r="N1319" s="972">
        <v>48.2</v>
      </c>
      <c r="O1319" s="973">
        <f t="shared" si="200"/>
        <v>0.25514846399525865</v>
      </c>
      <c r="P1319" s="973">
        <f t="shared" si="201"/>
        <v>317.6121958447203</v>
      </c>
      <c r="Q1319" s="974">
        <f t="shared" si="202"/>
        <v>15.30890783971552</v>
      </c>
    </row>
    <row r="1320" spans="1:17">
      <c r="A1320" s="1276"/>
      <c r="B1320" s="224">
        <v>2</v>
      </c>
      <c r="C1320" s="980" t="s">
        <v>804</v>
      </c>
      <c r="D1320" s="966">
        <v>18</v>
      </c>
      <c r="E1320" s="967">
        <v>1993</v>
      </c>
      <c r="F1320" s="975">
        <f>G1320+H1320+I1320</f>
        <v>12.059999999999999</v>
      </c>
      <c r="G1320" s="976">
        <v>2.0249000000000001</v>
      </c>
      <c r="H1320" s="969">
        <v>2.88</v>
      </c>
      <c r="I1320" s="969">
        <v>7.1551</v>
      </c>
      <c r="J1320" s="977">
        <v>1330.03</v>
      </c>
      <c r="K1320" s="978">
        <f t="shared" ref="K1320:L1328" si="203">I1320</f>
        <v>7.1551</v>
      </c>
      <c r="L1320" s="975">
        <f t="shared" si="203"/>
        <v>1330.03</v>
      </c>
      <c r="M1320" s="971">
        <f>K1320/L1320</f>
        <v>5.3796530905317929E-3</v>
      </c>
      <c r="N1320" s="972">
        <v>48.2</v>
      </c>
      <c r="O1320" s="973">
        <f t="shared" si="200"/>
        <v>0.25929927896363242</v>
      </c>
      <c r="P1320" s="973">
        <f t="shared" si="201"/>
        <v>322.77918543190759</v>
      </c>
      <c r="Q1320" s="979">
        <f t="shared" si="202"/>
        <v>15.557956737817948</v>
      </c>
    </row>
    <row r="1321" spans="1:17">
      <c r="A1321" s="1276"/>
      <c r="B1321" s="178">
        <v>3</v>
      </c>
      <c r="C1321" s="980" t="s">
        <v>805</v>
      </c>
      <c r="D1321" s="966">
        <v>40</v>
      </c>
      <c r="E1321" s="967" t="s">
        <v>38</v>
      </c>
      <c r="F1321" s="975">
        <f t="shared" ref="F1321:F1328" si="204">G1321+H1321+I1321</f>
        <v>23</v>
      </c>
      <c r="G1321" s="976">
        <v>4.5956000000000001</v>
      </c>
      <c r="H1321" s="969">
        <v>6.4</v>
      </c>
      <c r="I1321" s="969">
        <v>12.0044</v>
      </c>
      <c r="J1321" s="977">
        <v>2217.17</v>
      </c>
      <c r="K1321" s="978">
        <f t="shared" si="203"/>
        <v>12.0044</v>
      </c>
      <c r="L1321" s="975">
        <f t="shared" si="203"/>
        <v>2217.17</v>
      </c>
      <c r="M1321" s="981">
        <f t="shared" ref="M1321:M1328" si="205">K1321/L1321</f>
        <v>5.4142893869211653E-3</v>
      </c>
      <c r="N1321" s="972">
        <v>48.2</v>
      </c>
      <c r="O1321" s="973">
        <f t="shared" si="200"/>
        <v>0.26096874844960016</v>
      </c>
      <c r="P1321" s="973">
        <f t="shared" si="201"/>
        <v>324.85736321526991</v>
      </c>
      <c r="Q1321" s="979">
        <f t="shared" si="202"/>
        <v>15.65812490697601</v>
      </c>
    </row>
    <row r="1322" spans="1:17">
      <c r="A1322" s="1276"/>
      <c r="B1322" s="178">
        <v>4</v>
      </c>
      <c r="C1322" s="980" t="s">
        <v>510</v>
      </c>
      <c r="D1322" s="966">
        <v>40</v>
      </c>
      <c r="E1322" s="967">
        <v>1992</v>
      </c>
      <c r="F1322" s="975">
        <f t="shared" si="204"/>
        <v>24.237000000000002</v>
      </c>
      <c r="G1322" s="976">
        <v>5.5125999999999999</v>
      </c>
      <c r="H1322" s="969">
        <v>6.4</v>
      </c>
      <c r="I1322" s="969">
        <v>12.324400000000001</v>
      </c>
      <c r="J1322" s="977">
        <v>2229.96</v>
      </c>
      <c r="K1322" s="978">
        <f t="shared" si="203"/>
        <v>12.324400000000001</v>
      </c>
      <c r="L1322" s="975">
        <f t="shared" si="203"/>
        <v>2229.96</v>
      </c>
      <c r="M1322" s="981">
        <f t="shared" si="205"/>
        <v>5.5267359055767816E-3</v>
      </c>
      <c r="N1322" s="972">
        <v>48.2</v>
      </c>
      <c r="O1322" s="982">
        <f t="shared" si="200"/>
        <v>0.2663886706488009</v>
      </c>
      <c r="P1322" s="973">
        <f t="shared" si="201"/>
        <v>331.6041543346069</v>
      </c>
      <c r="Q1322" s="979">
        <f t="shared" si="202"/>
        <v>15.983320238928053</v>
      </c>
    </row>
    <row r="1323" spans="1:17">
      <c r="A1323" s="1276"/>
      <c r="B1323" s="178">
        <v>5</v>
      </c>
      <c r="C1323" s="980" t="s">
        <v>509</v>
      </c>
      <c r="D1323" s="966">
        <v>20</v>
      </c>
      <c r="E1323" s="967" t="s">
        <v>38</v>
      </c>
      <c r="F1323" s="975">
        <f t="shared" si="204"/>
        <v>11.673999999999999</v>
      </c>
      <c r="G1323" s="976">
        <v>2.1286</v>
      </c>
      <c r="H1323" s="969">
        <v>3.2</v>
      </c>
      <c r="I1323" s="969">
        <v>6.3453999999999997</v>
      </c>
      <c r="J1323" s="977">
        <v>1074.3</v>
      </c>
      <c r="K1323" s="978">
        <f t="shared" si="203"/>
        <v>6.3453999999999997</v>
      </c>
      <c r="L1323" s="975">
        <f t="shared" si="203"/>
        <v>1074.3</v>
      </c>
      <c r="M1323" s="981">
        <f t="shared" si="205"/>
        <v>5.90654379596016E-3</v>
      </c>
      <c r="N1323" s="972">
        <v>48.2</v>
      </c>
      <c r="O1323" s="982">
        <f t="shared" si="200"/>
        <v>0.28469541096527973</v>
      </c>
      <c r="P1323" s="973">
        <f t="shared" si="201"/>
        <v>354.3926277576096</v>
      </c>
      <c r="Q1323" s="979">
        <f t="shared" si="202"/>
        <v>17.081724657916784</v>
      </c>
    </row>
    <row r="1324" spans="1:17">
      <c r="A1324" s="1276"/>
      <c r="B1324" s="178">
        <v>6</v>
      </c>
      <c r="C1324" s="980" t="s">
        <v>511</v>
      </c>
      <c r="D1324" s="966">
        <v>19</v>
      </c>
      <c r="E1324" s="967" t="s">
        <v>38</v>
      </c>
      <c r="F1324" s="975">
        <f t="shared" si="204"/>
        <v>10.89</v>
      </c>
      <c r="G1324" s="976">
        <v>1.3917999999999999</v>
      </c>
      <c r="H1324" s="969">
        <v>3.04</v>
      </c>
      <c r="I1324" s="969">
        <v>6.4581999999999997</v>
      </c>
      <c r="J1324" s="977">
        <v>1124.4000000000001</v>
      </c>
      <c r="K1324" s="978">
        <f t="shared" si="203"/>
        <v>6.4581999999999997</v>
      </c>
      <c r="L1324" s="975">
        <f t="shared" si="203"/>
        <v>1124.4000000000001</v>
      </c>
      <c r="M1324" s="981">
        <f t="shared" si="205"/>
        <v>5.7436855211668442E-3</v>
      </c>
      <c r="N1324" s="972">
        <v>48.2</v>
      </c>
      <c r="O1324" s="982">
        <f t="shared" si="200"/>
        <v>0.27684564212024193</v>
      </c>
      <c r="P1324" s="973">
        <f t="shared" si="201"/>
        <v>344.62113127001066</v>
      </c>
      <c r="Q1324" s="979">
        <f t="shared" si="202"/>
        <v>16.610738527214515</v>
      </c>
    </row>
    <row r="1325" spans="1:17">
      <c r="A1325" s="1276"/>
      <c r="B1325" s="178">
        <v>7</v>
      </c>
      <c r="C1325" s="980" t="s">
        <v>806</v>
      </c>
      <c r="D1325" s="966">
        <v>41</v>
      </c>
      <c r="E1325" s="967">
        <v>1996</v>
      </c>
      <c r="F1325" s="975">
        <f t="shared" si="204"/>
        <v>25.25</v>
      </c>
      <c r="G1325" s="976">
        <v>4.6393000000000004</v>
      </c>
      <c r="H1325" s="969">
        <v>6.56</v>
      </c>
      <c r="I1325" s="969">
        <v>14.050700000000001</v>
      </c>
      <c r="J1325" s="977">
        <v>2326.63</v>
      </c>
      <c r="K1325" s="978">
        <f t="shared" si="203"/>
        <v>14.050700000000001</v>
      </c>
      <c r="L1325" s="975">
        <f t="shared" si="203"/>
        <v>2326.63</v>
      </c>
      <c r="M1325" s="981">
        <f t="shared" si="205"/>
        <v>6.0390779797389361E-3</v>
      </c>
      <c r="N1325" s="972">
        <v>48.2</v>
      </c>
      <c r="O1325" s="982">
        <f t="shared" si="200"/>
        <v>0.29108355862341673</v>
      </c>
      <c r="P1325" s="973">
        <f t="shared" si="201"/>
        <v>362.34467878433617</v>
      </c>
      <c r="Q1325" s="979">
        <f t="shared" si="202"/>
        <v>17.465013517405005</v>
      </c>
    </row>
    <row r="1326" spans="1:17">
      <c r="A1326" s="1276"/>
      <c r="B1326" s="178">
        <v>8</v>
      </c>
      <c r="C1326" s="980" t="s">
        <v>807</v>
      </c>
      <c r="D1326" s="966">
        <v>24</v>
      </c>
      <c r="E1326" s="967">
        <v>1993</v>
      </c>
      <c r="F1326" s="975">
        <f t="shared" si="204"/>
        <v>15</v>
      </c>
      <c r="G1326" s="976">
        <v>2.2924000000000002</v>
      </c>
      <c r="H1326" s="969">
        <v>3.84</v>
      </c>
      <c r="I1326" s="969">
        <v>8.8675999999999995</v>
      </c>
      <c r="J1326" s="977">
        <v>1412.2</v>
      </c>
      <c r="K1326" s="978">
        <f t="shared" si="203"/>
        <v>8.8675999999999995</v>
      </c>
      <c r="L1326" s="975">
        <f t="shared" si="203"/>
        <v>1412.2</v>
      </c>
      <c r="M1326" s="981">
        <f t="shared" si="205"/>
        <v>6.2792805551621575E-3</v>
      </c>
      <c r="N1326" s="972">
        <v>48.2</v>
      </c>
      <c r="O1326" s="982">
        <f t="shared" si="200"/>
        <v>0.30266132275881602</v>
      </c>
      <c r="P1326" s="973">
        <f t="shared" si="201"/>
        <v>376.75683330972942</v>
      </c>
      <c r="Q1326" s="979">
        <f t="shared" si="202"/>
        <v>18.159679365528959</v>
      </c>
    </row>
    <row r="1327" spans="1:17">
      <c r="A1327" s="1277"/>
      <c r="B1327" s="187">
        <v>9</v>
      </c>
      <c r="C1327" s="980" t="s">
        <v>808</v>
      </c>
      <c r="D1327" s="966">
        <v>22</v>
      </c>
      <c r="E1327" s="967" t="s">
        <v>38</v>
      </c>
      <c r="F1327" s="975">
        <f t="shared" si="204"/>
        <v>13.78</v>
      </c>
      <c r="G1327" s="976">
        <v>2.7835999999999999</v>
      </c>
      <c r="H1327" s="969">
        <v>3.52</v>
      </c>
      <c r="I1327" s="969">
        <v>7.4763999999999999</v>
      </c>
      <c r="J1327" s="977">
        <v>1210.94</v>
      </c>
      <c r="K1327" s="978">
        <f t="shared" si="203"/>
        <v>7.4763999999999999</v>
      </c>
      <c r="L1327" s="975">
        <f t="shared" si="203"/>
        <v>1210.94</v>
      </c>
      <c r="M1327" s="981">
        <f t="shared" si="205"/>
        <v>6.1740466084199046E-3</v>
      </c>
      <c r="N1327" s="972">
        <v>48.2</v>
      </c>
      <c r="O1327" s="982">
        <f>M1327*N1327</f>
        <v>0.2975890465258394</v>
      </c>
      <c r="P1327" s="973">
        <f t="shared" si="201"/>
        <v>370.44279650519428</v>
      </c>
      <c r="Q1327" s="979">
        <f t="shared" si="202"/>
        <v>17.855342791550367</v>
      </c>
    </row>
    <row r="1328" spans="1:17" ht="12" thickBot="1">
      <c r="A1328" s="1294"/>
      <c r="B1328" s="182">
        <v>10</v>
      </c>
      <c r="C1328" s="983" t="s">
        <v>809</v>
      </c>
      <c r="D1328" s="984">
        <v>23</v>
      </c>
      <c r="E1328" s="984">
        <v>1994</v>
      </c>
      <c r="F1328" s="985">
        <f t="shared" si="204"/>
        <v>14.812999999999999</v>
      </c>
      <c r="G1328" s="986">
        <v>2.7835999999999999</v>
      </c>
      <c r="H1328" s="986">
        <v>3.68</v>
      </c>
      <c r="I1328" s="986">
        <v>8.3493999999999993</v>
      </c>
      <c r="J1328" s="987">
        <v>1308.75</v>
      </c>
      <c r="K1328" s="988">
        <f t="shared" si="203"/>
        <v>8.3493999999999993</v>
      </c>
      <c r="L1328" s="989">
        <f t="shared" si="203"/>
        <v>1308.75</v>
      </c>
      <c r="M1328" s="990">
        <f t="shared" si="205"/>
        <v>6.3796752626552045E-3</v>
      </c>
      <c r="N1328" s="1244">
        <v>48.2</v>
      </c>
      <c r="O1328" s="991">
        <f t="shared" si="200"/>
        <v>0.30750034765998085</v>
      </c>
      <c r="P1328" s="991">
        <f t="shared" si="201"/>
        <v>382.78051575931227</v>
      </c>
      <c r="Q1328" s="992">
        <f t="shared" si="202"/>
        <v>18.450020859598851</v>
      </c>
    </row>
    <row r="1329" spans="1:17">
      <c r="A1329" s="1278" t="s">
        <v>307</v>
      </c>
      <c r="B1329" s="73">
        <v>1</v>
      </c>
      <c r="C1329" s="900" t="s">
        <v>810</v>
      </c>
      <c r="D1329" s="901">
        <v>80</v>
      </c>
      <c r="E1329" s="902" t="s">
        <v>38</v>
      </c>
      <c r="F1329" s="903">
        <f>G1329+H1329+I1329</f>
        <v>45</v>
      </c>
      <c r="G1329" s="904">
        <v>5.8018999999999998</v>
      </c>
      <c r="H1329" s="905">
        <v>12.8</v>
      </c>
      <c r="I1329" s="905">
        <v>26.398099999999999</v>
      </c>
      <c r="J1329" s="905">
        <v>3335.75</v>
      </c>
      <c r="K1329" s="906">
        <f>I1329</f>
        <v>26.398099999999999</v>
      </c>
      <c r="L1329" s="907">
        <f>J1329</f>
        <v>3335.75</v>
      </c>
      <c r="M1329" s="908">
        <f>K1329/L1329</f>
        <v>7.9136925728846581E-3</v>
      </c>
      <c r="N1329" s="909">
        <v>48.2</v>
      </c>
      <c r="O1329" s="910">
        <f>M1329*N1329</f>
        <v>0.38143998201304052</v>
      </c>
      <c r="P1329" s="910">
        <f>M1329*60*1000</f>
        <v>474.82155437307949</v>
      </c>
      <c r="Q1329" s="911">
        <f>P1329*N1329/1000</f>
        <v>22.886398920782433</v>
      </c>
    </row>
    <row r="1330" spans="1:17">
      <c r="A1330" s="1279"/>
      <c r="B1330" s="74">
        <v>2</v>
      </c>
      <c r="C1330" s="912" t="s">
        <v>811</v>
      </c>
      <c r="D1330" s="913">
        <v>22</v>
      </c>
      <c r="E1330" s="914" t="s">
        <v>38</v>
      </c>
      <c r="F1330" s="915">
        <f t="shared" ref="F1330:F1338" si="206">G1330+H1330+I1330</f>
        <v>15.29</v>
      </c>
      <c r="G1330" s="916">
        <v>1.5282</v>
      </c>
      <c r="H1330" s="917">
        <v>3.52</v>
      </c>
      <c r="I1330" s="917">
        <v>10.2418</v>
      </c>
      <c r="J1330" s="917">
        <v>1219.5999999999999</v>
      </c>
      <c r="K1330" s="906">
        <f t="shared" ref="K1330:L1338" si="207">I1330</f>
        <v>10.2418</v>
      </c>
      <c r="L1330" s="907">
        <f t="shared" si="207"/>
        <v>1219.5999999999999</v>
      </c>
      <c r="M1330" s="918">
        <f t="shared" ref="M1330:M1338" si="208">K1330/L1330</f>
        <v>8.3976713676615286E-3</v>
      </c>
      <c r="N1330" s="909">
        <v>48.2</v>
      </c>
      <c r="O1330" s="919">
        <f t="shared" ref="O1330:O1337" si="209">M1330*N1330</f>
        <v>0.40476775992128572</v>
      </c>
      <c r="P1330" s="910">
        <f t="shared" ref="P1330:P1338" si="210">M1330*60*1000</f>
        <v>503.86028205969171</v>
      </c>
      <c r="Q1330" s="920">
        <f t="shared" ref="Q1330:Q1338" si="211">P1330*N1330/1000</f>
        <v>24.28606559527714</v>
      </c>
    </row>
    <row r="1331" spans="1:17">
      <c r="A1331" s="1279"/>
      <c r="B1331" s="74">
        <v>3</v>
      </c>
      <c r="C1331" s="912" t="s">
        <v>812</v>
      </c>
      <c r="D1331" s="913">
        <v>9</v>
      </c>
      <c r="E1331" s="914">
        <v>1993</v>
      </c>
      <c r="F1331" s="915">
        <f t="shared" si="206"/>
        <v>6.2</v>
      </c>
      <c r="G1331" s="916">
        <v>1.0915999999999999</v>
      </c>
      <c r="H1331" s="917">
        <v>1.44</v>
      </c>
      <c r="I1331" s="917">
        <v>3.6684000000000001</v>
      </c>
      <c r="J1331" s="917">
        <v>443.61</v>
      </c>
      <c r="K1331" s="906">
        <f t="shared" si="207"/>
        <v>3.6684000000000001</v>
      </c>
      <c r="L1331" s="907">
        <f t="shared" si="207"/>
        <v>443.61</v>
      </c>
      <c r="M1331" s="918">
        <f t="shared" si="208"/>
        <v>8.2694258470277955E-3</v>
      </c>
      <c r="N1331" s="909">
        <v>48.2</v>
      </c>
      <c r="O1331" s="919">
        <f t="shared" si="209"/>
        <v>0.39858632582673975</v>
      </c>
      <c r="P1331" s="910">
        <f t="shared" si="210"/>
        <v>496.16555082166775</v>
      </c>
      <c r="Q1331" s="920">
        <f t="shared" si="211"/>
        <v>23.915179549604389</v>
      </c>
    </row>
    <row r="1332" spans="1:17">
      <c r="A1332" s="1279"/>
      <c r="B1332" s="74">
        <v>4</v>
      </c>
      <c r="C1332" s="912" t="s">
        <v>813</v>
      </c>
      <c r="D1332" s="913">
        <v>55</v>
      </c>
      <c r="E1332" s="914" t="s">
        <v>38</v>
      </c>
      <c r="F1332" s="915">
        <f t="shared" si="206"/>
        <v>34.72</v>
      </c>
      <c r="G1332" s="916">
        <v>4.6120000000000001</v>
      </c>
      <c r="H1332" s="917">
        <v>8.8000000000000007</v>
      </c>
      <c r="I1332" s="917">
        <v>21.308</v>
      </c>
      <c r="J1332" s="917">
        <v>2498.98</v>
      </c>
      <c r="K1332" s="906">
        <f t="shared" si="207"/>
        <v>21.308</v>
      </c>
      <c r="L1332" s="907">
        <f t="shared" si="207"/>
        <v>2498.98</v>
      </c>
      <c r="M1332" s="918">
        <f t="shared" si="208"/>
        <v>8.5266788849850741E-3</v>
      </c>
      <c r="N1332" s="909">
        <v>48.2</v>
      </c>
      <c r="O1332" s="919">
        <f t="shared" si="209"/>
        <v>0.41098592225628061</v>
      </c>
      <c r="P1332" s="910">
        <f t="shared" si="210"/>
        <v>511.6007330991045</v>
      </c>
      <c r="Q1332" s="920">
        <f t="shared" si="211"/>
        <v>24.659155335376841</v>
      </c>
    </row>
    <row r="1333" spans="1:17">
      <c r="A1333" s="1279"/>
      <c r="B1333" s="74">
        <v>5</v>
      </c>
      <c r="C1333" s="912" t="s">
        <v>514</v>
      </c>
      <c r="D1333" s="913">
        <v>20</v>
      </c>
      <c r="E1333" s="914" t="s">
        <v>38</v>
      </c>
      <c r="F1333" s="915">
        <f t="shared" si="206"/>
        <v>14.085000000000001</v>
      </c>
      <c r="G1333" s="916">
        <v>1.6374</v>
      </c>
      <c r="H1333" s="917">
        <v>3.2</v>
      </c>
      <c r="I1333" s="917">
        <v>9.2476000000000003</v>
      </c>
      <c r="J1333" s="917">
        <v>1053.97</v>
      </c>
      <c r="K1333" s="906">
        <f t="shared" si="207"/>
        <v>9.2476000000000003</v>
      </c>
      <c r="L1333" s="907">
        <f t="shared" si="207"/>
        <v>1053.97</v>
      </c>
      <c r="M1333" s="918">
        <f t="shared" si="208"/>
        <v>8.7740637779063924E-3</v>
      </c>
      <c r="N1333" s="909">
        <v>48.2</v>
      </c>
      <c r="O1333" s="919">
        <f t="shared" si="209"/>
        <v>0.42290987409508812</v>
      </c>
      <c r="P1333" s="910">
        <f t="shared" si="210"/>
        <v>526.44382667438344</v>
      </c>
      <c r="Q1333" s="920">
        <f t="shared" si="211"/>
        <v>25.374592445705282</v>
      </c>
    </row>
    <row r="1334" spans="1:17">
      <c r="A1334" s="1279"/>
      <c r="B1334" s="74">
        <v>6</v>
      </c>
      <c r="C1334" s="912" t="s">
        <v>814</v>
      </c>
      <c r="D1334" s="913">
        <v>12</v>
      </c>
      <c r="E1334" s="914" t="s">
        <v>38</v>
      </c>
      <c r="F1334" s="915">
        <f t="shared" si="206"/>
        <v>9.1999999999999993</v>
      </c>
      <c r="G1334" s="916">
        <v>1.1462000000000001</v>
      </c>
      <c r="H1334" s="917">
        <v>1.92</v>
      </c>
      <c r="I1334" s="917">
        <v>6.1337999999999999</v>
      </c>
      <c r="J1334" s="917">
        <v>706.92</v>
      </c>
      <c r="K1334" s="906">
        <f t="shared" si="207"/>
        <v>6.1337999999999999</v>
      </c>
      <c r="L1334" s="907">
        <f t="shared" si="207"/>
        <v>706.92</v>
      </c>
      <c r="M1334" s="918">
        <f t="shared" si="208"/>
        <v>8.6767951111865558E-3</v>
      </c>
      <c r="N1334" s="909">
        <v>48.2</v>
      </c>
      <c r="O1334" s="919">
        <f t="shared" si="209"/>
        <v>0.41822152435919202</v>
      </c>
      <c r="P1334" s="910">
        <f t="shared" si="210"/>
        <v>520.60770667119334</v>
      </c>
      <c r="Q1334" s="920">
        <f t="shared" si="211"/>
        <v>25.093291461551523</v>
      </c>
    </row>
    <row r="1335" spans="1:17">
      <c r="A1335" s="1279"/>
      <c r="B1335" s="74">
        <v>7</v>
      </c>
      <c r="C1335" s="912" t="s">
        <v>815</v>
      </c>
      <c r="D1335" s="913">
        <v>10</v>
      </c>
      <c r="E1335" s="914" t="s">
        <v>38</v>
      </c>
      <c r="F1335" s="915">
        <f t="shared" si="206"/>
        <v>8.0500000000000007</v>
      </c>
      <c r="G1335" s="916">
        <v>0.62770000000000004</v>
      </c>
      <c r="H1335" s="917">
        <v>1.6</v>
      </c>
      <c r="I1335" s="917">
        <v>5.8223000000000003</v>
      </c>
      <c r="J1335" s="917">
        <v>649.88</v>
      </c>
      <c r="K1335" s="906">
        <f t="shared" si="207"/>
        <v>5.8223000000000003</v>
      </c>
      <c r="L1335" s="907">
        <f t="shared" si="207"/>
        <v>649.88</v>
      </c>
      <c r="M1335" s="918">
        <f t="shared" si="208"/>
        <v>8.9590385917400137E-3</v>
      </c>
      <c r="N1335" s="909">
        <v>48.2</v>
      </c>
      <c r="O1335" s="919">
        <f t="shared" si="209"/>
        <v>0.43182566012186868</v>
      </c>
      <c r="P1335" s="910">
        <f t="shared" si="210"/>
        <v>537.54231550440079</v>
      </c>
      <c r="Q1335" s="920">
        <f t="shared" si="211"/>
        <v>25.909539607312119</v>
      </c>
    </row>
    <row r="1336" spans="1:17">
      <c r="A1336" s="1279"/>
      <c r="B1336" s="74">
        <v>8</v>
      </c>
      <c r="C1336" s="912" t="s">
        <v>816</v>
      </c>
      <c r="D1336" s="913">
        <v>20</v>
      </c>
      <c r="E1336" s="914" t="s">
        <v>38</v>
      </c>
      <c r="F1336" s="915">
        <f t="shared" si="206"/>
        <v>15.57</v>
      </c>
      <c r="G1336" s="916">
        <v>2.7290000000000001</v>
      </c>
      <c r="H1336" s="917">
        <v>3.2</v>
      </c>
      <c r="I1336" s="917">
        <v>9.641</v>
      </c>
      <c r="J1336" s="917">
        <v>1080.01</v>
      </c>
      <c r="K1336" s="906">
        <f t="shared" si="207"/>
        <v>9.641</v>
      </c>
      <c r="L1336" s="907">
        <f t="shared" si="207"/>
        <v>1080.01</v>
      </c>
      <c r="M1336" s="918">
        <f t="shared" si="208"/>
        <v>8.9267691965815125E-3</v>
      </c>
      <c r="N1336" s="909">
        <v>48.2</v>
      </c>
      <c r="O1336" s="919">
        <f t="shared" si="209"/>
        <v>0.43027027527522893</v>
      </c>
      <c r="P1336" s="910">
        <f t="shared" si="210"/>
        <v>535.60615179489082</v>
      </c>
      <c r="Q1336" s="920">
        <f t="shared" si="211"/>
        <v>25.816216516513737</v>
      </c>
    </row>
    <row r="1337" spans="1:17">
      <c r="A1337" s="1279"/>
      <c r="B1337" s="74">
        <v>9</v>
      </c>
      <c r="C1337" s="912" t="s">
        <v>817</v>
      </c>
      <c r="D1337" s="913">
        <v>48</v>
      </c>
      <c r="E1337" s="914" t="s">
        <v>38</v>
      </c>
      <c r="F1337" s="915">
        <f t="shared" si="206"/>
        <v>29.57</v>
      </c>
      <c r="G1337" s="916">
        <v>4.0583999999999998</v>
      </c>
      <c r="H1337" s="917">
        <v>7.68</v>
      </c>
      <c r="I1337" s="917">
        <v>17.831600000000002</v>
      </c>
      <c r="J1337" s="917">
        <v>1934.15</v>
      </c>
      <c r="K1337" s="906">
        <f t="shared" si="207"/>
        <v>17.831600000000002</v>
      </c>
      <c r="L1337" s="907">
        <f t="shared" si="207"/>
        <v>1934.15</v>
      </c>
      <c r="M1337" s="918">
        <f t="shared" si="208"/>
        <v>9.2193469999741484E-3</v>
      </c>
      <c r="N1337" s="909">
        <v>48.2</v>
      </c>
      <c r="O1337" s="919">
        <f t="shared" si="209"/>
        <v>0.44437252539875399</v>
      </c>
      <c r="P1337" s="910">
        <f t="shared" si="210"/>
        <v>553.16081999844891</v>
      </c>
      <c r="Q1337" s="920">
        <f t="shared" si="211"/>
        <v>26.662351523925242</v>
      </c>
    </row>
    <row r="1338" spans="1:17" ht="12" thickBot="1">
      <c r="A1338" s="1280"/>
      <c r="B1338" s="76">
        <v>10</v>
      </c>
      <c r="C1338" s="912" t="s">
        <v>515</v>
      </c>
      <c r="D1338" s="921">
        <v>22</v>
      </c>
      <c r="E1338" s="921" t="s">
        <v>38</v>
      </c>
      <c r="F1338" s="922">
        <f t="shared" si="206"/>
        <v>15.700000000000001</v>
      </c>
      <c r="G1338" s="923">
        <v>2.1558999999999999</v>
      </c>
      <c r="H1338" s="923">
        <v>3.52</v>
      </c>
      <c r="I1338" s="923">
        <v>10.024100000000001</v>
      </c>
      <c r="J1338" s="917">
        <v>1107.8599999999999</v>
      </c>
      <c r="K1338" s="924">
        <f t="shared" si="207"/>
        <v>10.024100000000001</v>
      </c>
      <c r="L1338" s="925">
        <f t="shared" si="207"/>
        <v>1107.8599999999999</v>
      </c>
      <c r="M1338" s="926">
        <f t="shared" si="208"/>
        <v>9.0481649305868984E-3</v>
      </c>
      <c r="N1338" s="1795">
        <v>48.2</v>
      </c>
      <c r="O1338" s="927">
        <f>M1338*N1338</f>
        <v>0.43612154965428851</v>
      </c>
      <c r="P1338" s="927">
        <f t="shared" si="210"/>
        <v>542.88989583521391</v>
      </c>
      <c r="Q1338" s="928">
        <f t="shared" si="211"/>
        <v>26.167292979257311</v>
      </c>
    </row>
    <row r="1339" spans="1:17">
      <c r="A1339" s="1295" t="s">
        <v>315</v>
      </c>
      <c r="B1339" s="17">
        <v>1</v>
      </c>
      <c r="C1339" s="929" t="s">
        <v>518</v>
      </c>
      <c r="D1339" s="930">
        <v>6</v>
      </c>
      <c r="E1339" s="931" t="s">
        <v>38</v>
      </c>
      <c r="F1339" s="932">
        <f>G1339+H1339+I1339</f>
        <v>4.5999999999999996</v>
      </c>
      <c r="G1339" s="933">
        <v>0.32750000000000001</v>
      </c>
      <c r="H1339" s="934">
        <v>0.8</v>
      </c>
      <c r="I1339" s="934">
        <v>3.4725000000000001</v>
      </c>
      <c r="J1339" s="935">
        <v>323.73</v>
      </c>
      <c r="K1339" s="936">
        <f>I1339</f>
        <v>3.4725000000000001</v>
      </c>
      <c r="L1339" s="937">
        <f>J1339</f>
        <v>323.73</v>
      </c>
      <c r="M1339" s="938">
        <f>K1339/L1339</f>
        <v>1.0726531368733203E-2</v>
      </c>
      <c r="N1339" s="939">
        <v>48.2</v>
      </c>
      <c r="O1339" s="940">
        <f>M1339*N1339</f>
        <v>0.51701881197294042</v>
      </c>
      <c r="P1339" s="940">
        <f>M1339*60*1000</f>
        <v>643.59188212399226</v>
      </c>
      <c r="Q1339" s="941">
        <f>P1339*N1339/1000</f>
        <v>31.021128718376428</v>
      </c>
    </row>
    <row r="1340" spans="1:17">
      <c r="A1340" s="1296"/>
      <c r="B1340" s="39">
        <v>2</v>
      </c>
      <c r="C1340" s="942" t="s">
        <v>818</v>
      </c>
      <c r="D1340" s="943">
        <v>6</v>
      </c>
      <c r="E1340" s="944" t="s">
        <v>38</v>
      </c>
      <c r="F1340" s="945">
        <f t="shared" ref="F1340:F1348" si="212">G1340+H1340+I1340</f>
        <v>5.18</v>
      </c>
      <c r="G1340" s="946">
        <v>0.49120000000000003</v>
      </c>
      <c r="H1340" s="947">
        <v>0.96</v>
      </c>
      <c r="I1340" s="947">
        <v>3.7288000000000001</v>
      </c>
      <c r="J1340" s="948">
        <v>337.61</v>
      </c>
      <c r="K1340" s="949">
        <f t="shared" ref="K1340:L1348" si="213">I1340</f>
        <v>3.7288000000000001</v>
      </c>
      <c r="L1340" s="937">
        <f t="shared" si="213"/>
        <v>337.61</v>
      </c>
      <c r="M1340" s="950">
        <f t="shared" ref="M1340:M1348" si="214">K1340/L1340</f>
        <v>1.1044696543348834E-2</v>
      </c>
      <c r="N1340" s="939">
        <v>48.2</v>
      </c>
      <c r="O1340" s="951">
        <f t="shared" ref="O1340:O1348" si="215">M1340*N1340</f>
        <v>0.53235437338941383</v>
      </c>
      <c r="P1340" s="940">
        <f t="shared" ref="P1340:P1348" si="216">M1340*60*1000</f>
        <v>662.68179260093007</v>
      </c>
      <c r="Q1340" s="952">
        <f t="shared" ref="Q1340:Q1348" si="217">P1340*N1340/1000</f>
        <v>31.941262403364831</v>
      </c>
    </row>
    <row r="1341" spans="1:17">
      <c r="A1341" s="1296"/>
      <c r="B1341" s="39">
        <v>3</v>
      </c>
      <c r="C1341" s="942" t="s">
        <v>819</v>
      </c>
      <c r="D1341" s="943">
        <v>10</v>
      </c>
      <c r="E1341" s="944" t="s">
        <v>38</v>
      </c>
      <c r="F1341" s="945">
        <f t="shared" si="212"/>
        <v>9</v>
      </c>
      <c r="G1341" s="946">
        <v>0.70950000000000002</v>
      </c>
      <c r="H1341" s="947">
        <v>1.6</v>
      </c>
      <c r="I1341" s="947">
        <v>6.6905000000000001</v>
      </c>
      <c r="J1341" s="948">
        <v>591.29999999999995</v>
      </c>
      <c r="K1341" s="949">
        <f t="shared" si="213"/>
        <v>6.6905000000000001</v>
      </c>
      <c r="L1341" s="937">
        <f t="shared" si="213"/>
        <v>591.29999999999995</v>
      </c>
      <c r="M1341" s="950">
        <f t="shared" si="214"/>
        <v>1.1314899374260105E-2</v>
      </c>
      <c r="N1341" s="939">
        <v>48.2</v>
      </c>
      <c r="O1341" s="951">
        <f t="shared" si="215"/>
        <v>0.54537814983933708</v>
      </c>
      <c r="P1341" s="940">
        <f t="shared" si="216"/>
        <v>678.89396245560624</v>
      </c>
      <c r="Q1341" s="952">
        <f t="shared" si="217"/>
        <v>32.722688990360226</v>
      </c>
    </row>
    <row r="1342" spans="1:17">
      <c r="A1342" s="1297"/>
      <c r="B1342" s="19">
        <v>4</v>
      </c>
      <c r="C1342" s="942" t="s">
        <v>516</v>
      </c>
      <c r="D1342" s="943">
        <v>17</v>
      </c>
      <c r="E1342" s="944" t="s">
        <v>38</v>
      </c>
      <c r="F1342" s="945">
        <f t="shared" si="212"/>
        <v>10</v>
      </c>
      <c r="G1342" s="946">
        <v>0.70950000000000002</v>
      </c>
      <c r="H1342" s="947">
        <v>0</v>
      </c>
      <c r="I1342" s="947">
        <v>9.2904999999999998</v>
      </c>
      <c r="J1342" s="948">
        <v>781.98</v>
      </c>
      <c r="K1342" s="949">
        <f t="shared" si="213"/>
        <v>9.2904999999999998</v>
      </c>
      <c r="L1342" s="937">
        <f t="shared" si="213"/>
        <v>781.98</v>
      </c>
      <c r="M1342" s="950">
        <f t="shared" si="214"/>
        <v>1.1880738637816824E-2</v>
      </c>
      <c r="N1342" s="939">
        <v>48.2</v>
      </c>
      <c r="O1342" s="951">
        <f t="shared" si="215"/>
        <v>0.5726516023427709</v>
      </c>
      <c r="P1342" s="940">
        <f t="shared" si="216"/>
        <v>712.84431826900936</v>
      </c>
      <c r="Q1342" s="952">
        <f t="shared" si="217"/>
        <v>34.359096140566251</v>
      </c>
    </row>
    <row r="1343" spans="1:17">
      <c r="A1343" s="1297"/>
      <c r="B1343" s="19">
        <v>5</v>
      </c>
      <c r="C1343" s="942" t="s">
        <v>820</v>
      </c>
      <c r="D1343" s="943">
        <v>8</v>
      </c>
      <c r="E1343" s="944" t="s">
        <v>38</v>
      </c>
      <c r="F1343" s="945">
        <f t="shared" si="212"/>
        <v>7.5</v>
      </c>
      <c r="G1343" s="946">
        <v>0.36570000000000003</v>
      </c>
      <c r="H1343" s="947">
        <v>1.1200000000000001</v>
      </c>
      <c r="I1343" s="947">
        <v>6.0143000000000004</v>
      </c>
      <c r="J1343" s="948">
        <v>509.44</v>
      </c>
      <c r="K1343" s="949">
        <f t="shared" si="213"/>
        <v>6.0143000000000004</v>
      </c>
      <c r="L1343" s="937">
        <f t="shared" si="213"/>
        <v>509.44</v>
      </c>
      <c r="M1343" s="950">
        <f t="shared" si="214"/>
        <v>1.1805708228643217E-2</v>
      </c>
      <c r="N1343" s="939">
        <v>48.2</v>
      </c>
      <c r="O1343" s="951">
        <f t="shared" si="215"/>
        <v>0.56903513662060312</v>
      </c>
      <c r="P1343" s="940">
        <f t="shared" si="216"/>
        <v>708.342493718593</v>
      </c>
      <c r="Q1343" s="952">
        <f t="shared" si="217"/>
        <v>34.142108197236183</v>
      </c>
    </row>
    <row r="1344" spans="1:17">
      <c r="A1344" s="1297"/>
      <c r="B1344" s="19">
        <v>6</v>
      </c>
      <c r="C1344" s="942" t="s">
        <v>821</v>
      </c>
      <c r="D1344" s="943">
        <v>4</v>
      </c>
      <c r="E1344" s="944" t="s">
        <v>38</v>
      </c>
      <c r="F1344" s="945">
        <f t="shared" si="212"/>
        <v>4.5999999999999996</v>
      </c>
      <c r="G1344" s="946">
        <v>0.21829999999999999</v>
      </c>
      <c r="H1344" s="947">
        <v>0.64</v>
      </c>
      <c r="I1344" s="947">
        <v>3.7416999999999998</v>
      </c>
      <c r="J1344" s="948">
        <v>306.08</v>
      </c>
      <c r="K1344" s="949">
        <f t="shared" si="213"/>
        <v>3.7416999999999998</v>
      </c>
      <c r="L1344" s="937">
        <f t="shared" si="213"/>
        <v>306.08</v>
      </c>
      <c r="M1344" s="950">
        <f>K1344/L1344</f>
        <v>1.222458180867747E-2</v>
      </c>
      <c r="N1344" s="939">
        <v>48.2</v>
      </c>
      <c r="O1344" s="951">
        <f>M1344*N1344</f>
        <v>0.58922484317825408</v>
      </c>
      <c r="P1344" s="940">
        <f t="shared" si="216"/>
        <v>733.47490852064823</v>
      </c>
      <c r="Q1344" s="952">
        <f t="shared" si="217"/>
        <v>35.353490590695245</v>
      </c>
    </row>
    <row r="1345" spans="1:17">
      <c r="A1345" s="1297"/>
      <c r="B1345" s="19">
        <v>7</v>
      </c>
      <c r="C1345" s="942" t="s">
        <v>519</v>
      </c>
      <c r="D1345" s="943">
        <v>12</v>
      </c>
      <c r="E1345" s="944" t="s">
        <v>38</v>
      </c>
      <c r="F1345" s="945">
        <f t="shared" si="212"/>
        <v>8.3000000000000007</v>
      </c>
      <c r="G1345" s="946">
        <v>1.3427</v>
      </c>
      <c r="H1345" s="947">
        <v>0</v>
      </c>
      <c r="I1345" s="947">
        <v>6.9573</v>
      </c>
      <c r="J1345" s="948">
        <v>529.6</v>
      </c>
      <c r="K1345" s="949">
        <f t="shared" si="213"/>
        <v>6.9573</v>
      </c>
      <c r="L1345" s="937">
        <f t="shared" si="213"/>
        <v>529.6</v>
      </c>
      <c r="M1345" s="950">
        <f t="shared" si="214"/>
        <v>1.3136895770392749E-2</v>
      </c>
      <c r="N1345" s="939">
        <v>48.2</v>
      </c>
      <c r="O1345" s="951">
        <f t="shared" si="215"/>
        <v>0.63319837613293051</v>
      </c>
      <c r="P1345" s="940">
        <f t="shared" si="216"/>
        <v>788.21374622356484</v>
      </c>
      <c r="Q1345" s="952">
        <f t="shared" si="217"/>
        <v>37.991902567975828</v>
      </c>
    </row>
    <row r="1346" spans="1:17">
      <c r="A1346" s="1297"/>
      <c r="B1346" s="19">
        <v>8</v>
      </c>
      <c r="C1346" s="942" t="s">
        <v>517</v>
      </c>
      <c r="D1346" s="943">
        <v>5</v>
      </c>
      <c r="E1346" s="944" t="s">
        <v>38</v>
      </c>
      <c r="F1346" s="945">
        <f t="shared" si="212"/>
        <v>3.7</v>
      </c>
      <c r="G1346" s="946">
        <v>0.24560000000000001</v>
      </c>
      <c r="H1346" s="947">
        <v>0.7419</v>
      </c>
      <c r="I1346" s="947">
        <v>2.7124999999999999</v>
      </c>
      <c r="J1346" s="948">
        <v>192.6</v>
      </c>
      <c r="K1346" s="949">
        <f t="shared" si="213"/>
        <v>2.7124999999999999</v>
      </c>
      <c r="L1346" s="937">
        <f t="shared" si="213"/>
        <v>192.6</v>
      </c>
      <c r="M1346" s="950">
        <f t="shared" si="214"/>
        <v>1.4083592938733125E-2</v>
      </c>
      <c r="N1346" s="939">
        <v>48.2</v>
      </c>
      <c r="O1346" s="951">
        <f t="shared" si="215"/>
        <v>0.67882917964693668</v>
      </c>
      <c r="P1346" s="940">
        <f t="shared" si="216"/>
        <v>845.01557632398749</v>
      </c>
      <c r="Q1346" s="952">
        <f t="shared" si="217"/>
        <v>40.729750778816197</v>
      </c>
    </row>
    <row r="1347" spans="1:17">
      <c r="A1347" s="1297"/>
      <c r="B1347" s="19">
        <v>9</v>
      </c>
      <c r="C1347" s="942" t="s">
        <v>520</v>
      </c>
      <c r="D1347" s="943">
        <v>4</v>
      </c>
      <c r="E1347" s="944" t="s">
        <v>38</v>
      </c>
      <c r="F1347" s="945">
        <f t="shared" si="212"/>
        <v>3.3</v>
      </c>
      <c r="G1347" s="953">
        <v>0.16370000000000001</v>
      </c>
      <c r="H1347" s="942">
        <v>0.56000000000000005</v>
      </c>
      <c r="I1347" s="947">
        <v>2.5762999999999998</v>
      </c>
      <c r="J1347" s="954">
        <v>162.94</v>
      </c>
      <c r="K1347" s="949">
        <f t="shared" si="213"/>
        <v>2.5762999999999998</v>
      </c>
      <c r="L1347" s="937">
        <f t="shared" si="213"/>
        <v>162.94</v>
      </c>
      <c r="M1347" s="950">
        <f t="shared" si="214"/>
        <v>1.5811341598134281E-2</v>
      </c>
      <c r="N1347" s="939">
        <v>48.2</v>
      </c>
      <c r="O1347" s="951">
        <f t="shared" si="215"/>
        <v>0.76210666503007241</v>
      </c>
      <c r="P1347" s="940">
        <f t="shared" si="216"/>
        <v>948.68049588805695</v>
      </c>
      <c r="Q1347" s="952">
        <f t="shared" si="217"/>
        <v>45.726399901804349</v>
      </c>
    </row>
    <row r="1348" spans="1:17" ht="12" thickBot="1">
      <c r="A1348" s="1298"/>
      <c r="B1348" s="20">
        <v>10</v>
      </c>
      <c r="C1348" s="942" t="s">
        <v>521</v>
      </c>
      <c r="D1348" s="955">
        <v>10</v>
      </c>
      <c r="E1348" s="955" t="s">
        <v>38</v>
      </c>
      <c r="F1348" s="956">
        <f t="shared" si="212"/>
        <v>6</v>
      </c>
      <c r="G1348" s="957">
        <v>0.56100000000000005</v>
      </c>
      <c r="H1348" s="958">
        <v>0</v>
      </c>
      <c r="I1348" s="959">
        <v>5.4390000000000001</v>
      </c>
      <c r="J1348" s="948">
        <v>314.19</v>
      </c>
      <c r="K1348" s="960">
        <f t="shared" si="213"/>
        <v>5.4390000000000001</v>
      </c>
      <c r="L1348" s="961">
        <f t="shared" si="213"/>
        <v>314.19</v>
      </c>
      <c r="M1348" s="962">
        <f t="shared" si="214"/>
        <v>1.7311181132435786E-2</v>
      </c>
      <c r="N1348" s="963">
        <v>48.2</v>
      </c>
      <c r="O1348" s="964">
        <f t="shared" si="215"/>
        <v>0.83439893058340497</v>
      </c>
      <c r="P1348" s="964">
        <f t="shared" si="216"/>
        <v>1038.6708679461472</v>
      </c>
      <c r="Q1348" s="965">
        <f t="shared" si="217"/>
        <v>50.063935835004294</v>
      </c>
    </row>
    <row r="1352" spans="1:17" ht="15">
      <c r="A1352" s="1289" t="s">
        <v>550</v>
      </c>
      <c r="B1352" s="1289"/>
      <c r="C1352" s="1289"/>
      <c r="D1352" s="1289"/>
      <c r="E1352" s="1289"/>
      <c r="F1352" s="1289"/>
      <c r="G1352" s="1289"/>
      <c r="H1352" s="1289"/>
      <c r="I1352" s="1289"/>
      <c r="J1352" s="1289"/>
      <c r="K1352" s="1289"/>
      <c r="L1352" s="1289"/>
      <c r="M1352" s="1289"/>
      <c r="N1352" s="1289"/>
      <c r="O1352" s="1289"/>
      <c r="P1352" s="1289"/>
      <c r="Q1352" s="1289"/>
    </row>
    <row r="1353" spans="1:17" ht="13.5" thickBot="1">
      <c r="A1353" s="822"/>
      <c r="B1353" s="822"/>
      <c r="C1353" s="822"/>
      <c r="D1353" s="822"/>
      <c r="E1353" s="1261" t="s">
        <v>356</v>
      </c>
      <c r="F1353" s="1261"/>
      <c r="G1353" s="1261"/>
      <c r="H1353" s="1261"/>
      <c r="I1353" s="822">
        <v>6.1</v>
      </c>
      <c r="J1353" s="822" t="s">
        <v>355</v>
      </c>
      <c r="K1353" s="822" t="s">
        <v>357</v>
      </c>
      <c r="L1353" s="823">
        <v>261.8</v>
      </c>
      <c r="M1353" s="822"/>
      <c r="N1353" s="822"/>
      <c r="O1353" s="822"/>
      <c r="P1353" s="822"/>
      <c r="Q1353" s="822"/>
    </row>
    <row r="1354" spans="1:17">
      <c r="A1354" s="1281" t="s">
        <v>1</v>
      </c>
      <c r="B1354" s="1283" t="s">
        <v>0</v>
      </c>
      <c r="C1354" s="1266" t="s">
        <v>2</v>
      </c>
      <c r="D1354" s="1266" t="s">
        <v>3</v>
      </c>
      <c r="E1354" s="1266" t="s">
        <v>12</v>
      </c>
      <c r="F1354" s="1286" t="s">
        <v>13</v>
      </c>
      <c r="G1354" s="1287"/>
      <c r="H1354" s="1287"/>
      <c r="I1354" s="1288"/>
      <c r="J1354" s="1266" t="s">
        <v>4</v>
      </c>
      <c r="K1354" s="1266" t="s">
        <v>14</v>
      </c>
      <c r="L1354" s="1266" t="s">
        <v>5</v>
      </c>
      <c r="M1354" s="1266" t="s">
        <v>6</v>
      </c>
      <c r="N1354" s="1266" t="s">
        <v>15</v>
      </c>
      <c r="O1354" s="1266" t="s">
        <v>16</v>
      </c>
      <c r="P1354" s="1268" t="s">
        <v>23</v>
      </c>
      <c r="Q1354" s="1270" t="s">
        <v>24</v>
      </c>
    </row>
    <row r="1355" spans="1:17" ht="33.75">
      <c r="A1355" s="1282"/>
      <c r="B1355" s="1284"/>
      <c r="C1355" s="1285"/>
      <c r="D1355" s="1267"/>
      <c r="E1355" s="1267"/>
      <c r="F1355" s="1203" t="s">
        <v>17</v>
      </c>
      <c r="G1355" s="1203" t="s">
        <v>18</v>
      </c>
      <c r="H1355" s="1203" t="s">
        <v>19</v>
      </c>
      <c r="I1355" s="1203" t="s">
        <v>20</v>
      </c>
      <c r="J1355" s="1267"/>
      <c r="K1355" s="1267"/>
      <c r="L1355" s="1267"/>
      <c r="M1355" s="1267"/>
      <c r="N1355" s="1267"/>
      <c r="O1355" s="1267"/>
      <c r="P1355" s="1269"/>
      <c r="Q1355" s="1271"/>
    </row>
    <row r="1356" spans="1:17" ht="12" thickBot="1">
      <c r="A1356" s="1282"/>
      <c r="B1356" s="1284"/>
      <c r="C1356" s="1285"/>
      <c r="D1356" s="8" t="s">
        <v>7</v>
      </c>
      <c r="E1356" s="8" t="s">
        <v>8</v>
      </c>
      <c r="F1356" s="8" t="s">
        <v>9</v>
      </c>
      <c r="G1356" s="8" t="s">
        <v>9</v>
      </c>
      <c r="H1356" s="8" t="s">
        <v>9</v>
      </c>
      <c r="I1356" s="8" t="s">
        <v>9</v>
      </c>
      <c r="J1356" s="8" t="s">
        <v>21</v>
      </c>
      <c r="K1356" s="8" t="s">
        <v>9</v>
      </c>
      <c r="L1356" s="8" t="s">
        <v>21</v>
      </c>
      <c r="M1356" s="8" t="s">
        <v>22</v>
      </c>
      <c r="N1356" s="8" t="s">
        <v>408</v>
      </c>
      <c r="O1356" s="8" t="s">
        <v>409</v>
      </c>
      <c r="P1356" s="1437" t="s">
        <v>25</v>
      </c>
      <c r="Q1356" s="1438" t="s">
        <v>410</v>
      </c>
    </row>
    <row r="1357" spans="1:17">
      <c r="A1357" s="1272" t="s">
        <v>314</v>
      </c>
      <c r="B1357" s="46">
        <v>1</v>
      </c>
      <c r="C1357" s="859" t="s">
        <v>551</v>
      </c>
      <c r="D1357" s="860">
        <v>60</v>
      </c>
      <c r="E1357" s="860">
        <v>1966</v>
      </c>
      <c r="F1357" s="1439">
        <v>29.376000000000001</v>
      </c>
      <c r="G1357" s="1439">
        <v>5.5279999999999996</v>
      </c>
      <c r="H1357" s="1439">
        <v>9.6</v>
      </c>
      <c r="I1357" s="1439">
        <v>14.247999999999999</v>
      </c>
      <c r="J1357" s="861">
        <v>2723.38</v>
      </c>
      <c r="K1357" s="1488">
        <v>14.238</v>
      </c>
      <c r="L1357" s="861">
        <v>2723.4</v>
      </c>
      <c r="M1357" s="863">
        <f>K1357/L1357</f>
        <v>5.2280237937871775E-3</v>
      </c>
      <c r="N1357" s="864">
        <v>48.4</v>
      </c>
      <c r="O1357" s="865">
        <f>M1357*N1357</f>
        <v>0.25303635161929938</v>
      </c>
      <c r="P1357" s="865">
        <f>M1357*60*1000</f>
        <v>313.68142762723068</v>
      </c>
      <c r="Q1357" s="645">
        <f>P1357*N1357/1000</f>
        <v>15.182181097157963</v>
      </c>
    </row>
    <row r="1358" spans="1:17">
      <c r="A1358" s="1273"/>
      <c r="B1358" s="43">
        <v>2</v>
      </c>
      <c r="C1358" s="688" t="s">
        <v>552</v>
      </c>
      <c r="D1358" s="646">
        <v>60</v>
      </c>
      <c r="E1358" s="646">
        <v>1966</v>
      </c>
      <c r="F1358" s="731">
        <v>31.683</v>
      </c>
      <c r="G1358" s="731">
        <v>4.5789999999999997</v>
      </c>
      <c r="H1358" s="731">
        <v>9.6</v>
      </c>
      <c r="I1358" s="731">
        <v>17.504000000000001</v>
      </c>
      <c r="J1358" s="515">
        <v>2700.52</v>
      </c>
      <c r="K1358" s="1428">
        <v>17.504000000000001</v>
      </c>
      <c r="L1358" s="689">
        <v>2700.52</v>
      </c>
      <c r="M1358" s="516">
        <f t="shared" ref="M1358:M1366" si="218">K1358/L1358</f>
        <v>6.4817146327373993E-3</v>
      </c>
      <c r="N1358" s="686">
        <v>48.4</v>
      </c>
      <c r="O1358" s="649">
        <f t="shared" ref="O1358:O1376" si="219">M1358*N1358</f>
        <v>0.31371498822449012</v>
      </c>
      <c r="P1358" s="644">
        <f t="shared" ref="P1358:P1376" si="220">M1358*60*1000</f>
        <v>388.90287796424394</v>
      </c>
      <c r="Q1358" s="650">
        <f t="shared" ref="Q1358:Q1376" si="221">P1358*N1358/1000</f>
        <v>18.822899293469408</v>
      </c>
    </row>
    <row r="1359" spans="1:17">
      <c r="A1359" s="1273"/>
      <c r="B1359" s="43">
        <v>3</v>
      </c>
      <c r="C1359" s="688" t="s">
        <v>553</v>
      </c>
      <c r="D1359" s="646">
        <v>20</v>
      </c>
      <c r="E1359" s="646">
        <v>1982</v>
      </c>
      <c r="F1359" s="731">
        <v>12.396000000000001</v>
      </c>
      <c r="G1359" s="731">
        <v>3.35</v>
      </c>
      <c r="H1359" s="731">
        <v>9.6</v>
      </c>
      <c r="I1359" s="731">
        <v>5.8460000000000001</v>
      </c>
      <c r="J1359" s="515">
        <v>1034.1500000000001</v>
      </c>
      <c r="K1359" s="1428">
        <v>5.8460000000000001</v>
      </c>
      <c r="L1359" s="515">
        <v>1034.1099999999999</v>
      </c>
      <c r="M1359" s="516">
        <f t="shared" si="218"/>
        <v>5.6531703590527128E-3</v>
      </c>
      <c r="N1359" s="686">
        <v>48.4</v>
      </c>
      <c r="O1359" s="649">
        <f t="shared" si="219"/>
        <v>0.2736134453781513</v>
      </c>
      <c r="P1359" s="644">
        <f t="shared" si="220"/>
        <v>339.19022154316275</v>
      </c>
      <c r="Q1359" s="650">
        <f t="shared" si="221"/>
        <v>16.416806722689078</v>
      </c>
    </row>
    <row r="1360" spans="1:17">
      <c r="A1360" s="1273"/>
      <c r="B1360" s="12">
        <v>4</v>
      </c>
      <c r="C1360" s="688" t="s">
        <v>554</v>
      </c>
      <c r="D1360" s="646">
        <v>20</v>
      </c>
      <c r="E1360" s="646">
        <v>1982</v>
      </c>
      <c r="F1360" s="731">
        <v>11.819000000000001</v>
      </c>
      <c r="G1360" s="731">
        <v>1.34</v>
      </c>
      <c r="H1360" s="731">
        <v>3.2</v>
      </c>
      <c r="I1360" s="731">
        <v>7.2789999999999999</v>
      </c>
      <c r="J1360" s="515">
        <v>1051.81</v>
      </c>
      <c r="K1360" s="1428">
        <v>7.2789999999999999</v>
      </c>
      <c r="L1360" s="515">
        <v>1051.81</v>
      </c>
      <c r="M1360" s="516">
        <f t="shared" si="218"/>
        <v>6.9204514123273218E-3</v>
      </c>
      <c r="N1360" s="686">
        <v>48.4</v>
      </c>
      <c r="O1360" s="649">
        <f t="shared" si="219"/>
        <v>0.33494984835664238</v>
      </c>
      <c r="P1360" s="644">
        <f t="shared" si="220"/>
        <v>415.22708473963934</v>
      </c>
      <c r="Q1360" s="650">
        <f t="shared" si="221"/>
        <v>20.096990901398541</v>
      </c>
    </row>
    <row r="1361" spans="1:17">
      <c r="A1361" s="1273"/>
      <c r="B1361" s="12">
        <v>5</v>
      </c>
      <c r="C1361" s="688" t="s">
        <v>555</v>
      </c>
      <c r="D1361" s="646">
        <v>20</v>
      </c>
      <c r="E1361" s="646">
        <v>1981</v>
      </c>
      <c r="F1361" s="731">
        <v>10.766</v>
      </c>
      <c r="G1361" s="731">
        <v>2.0659999999999998</v>
      </c>
      <c r="H1361" s="731">
        <v>3.2</v>
      </c>
      <c r="I1361" s="731">
        <v>5.5</v>
      </c>
      <c r="J1361" s="515">
        <v>1019.7</v>
      </c>
      <c r="K1361" s="1428">
        <v>5.5</v>
      </c>
      <c r="L1361" s="515">
        <v>1029.7</v>
      </c>
      <c r="M1361" s="516">
        <f t="shared" si="218"/>
        <v>5.3413615616198888E-3</v>
      </c>
      <c r="N1361" s="686">
        <v>48.4</v>
      </c>
      <c r="O1361" s="649">
        <f t="shared" si="219"/>
        <v>0.25852189958240263</v>
      </c>
      <c r="P1361" s="644">
        <f t="shared" si="220"/>
        <v>320.48169369719329</v>
      </c>
      <c r="Q1361" s="650">
        <f t="shared" si="221"/>
        <v>15.511313974944155</v>
      </c>
    </row>
    <row r="1362" spans="1:17">
      <c r="A1362" s="1273"/>
      <c r="B1362" s="12">
        <v>6</v>
      </c>
      <c r="C1362" s="688" t="s">
        <v>556</v>
      </c>
      <c r="D1362" s="646">
        <v>48</v>
      </c>
      <c r="E1362" s="646">
        <v>1961</v>
      </c>
      <c r="F1362" s="731">
        <v>27.83</v>
      </c>
      <c r="G1362" s="731">
        <v>4.8579999999999997</v>
      </c>
      <c r="H1362" s="731">
        <v>7.68</v>
      </c>
      <c r="I1362" s="731">
        <v>15.292</v>
      </c>
      <c r="J1362" s="515">
        <v>2393.12</v>
      </c>
      <c r="K1362" s="1428">
        <v>15.292</v>
      </c>
      <c r="L1362" s="515">
        <v>2393.12</v>
      </c>
      <c r="M1362" s="516">
        <f t="shared" si="218"/>
        <v>6.3899846225847429E-3</v>
      </c>
      <c r="N1362" s="686">
        <v>48.4</v>
      </c>
      <c r="O1362" s="649">
        <f t="shared" si="219"/>
        <v>0.30927525573310155</v>
      </c>
      <c r="P1362" s="644">
        <f t="shared" si="220"/>
        <v>383.39907735508456</v>
      </c>
      <c r="Q1362" s="650">
        <f t="shared" si="221"/>
        <v>18.556515343986092</v>
      </c>
    </row>
    <row r="1363" spans="1:17">
      <c r="A1363" s="1273"/>
      <c r="B1363" s="12">
        <v>7</v>
      </c>
      <c r="C1363" s="688" t="s">
        <v>557</v>
      </c>
      <c r="D1363" s="646">
        <v>48</v>
      </c>
      <c r="E1363" s="646">
        <v>1961</v>
      </c>
      <c r="F1363" s="731">
        <v>31.055</v>
      </c>
      <c r="G1363" s="731">
        <v>5.1369999999999996</v>
      </c>
      <c r="H1363" s="731">
        <v>7.68</v>
      </c>
      <c r="I1363" s="731">
        <v>18.238</v>
      </c>
      <c r="J1363" s="515">
        <v>2393.7600000000002</v>
      </c>
      <c r="K1363" s="1428">
        <v>18.238</v>
      </c>
      <c r="L1363" s="515">
        <v>2393.7600000000002</v>
      </c>
      <c r="M1363" s="516">
        <f t="shared" si="218"/>
        <v>7.6189760042777877E-3</v>
      </c>
      <c r="N1363" s="686">
        <v>48.4</v>
      </c>
      <c r="O1363" s="649">
        <f t="shared" si="219"/>
        <v>0.36875843860704494</v>
      </c>
      <c r="P1363" s="644">
        <f t="shared" si="220"/>
        <v>457.13856025666729</v>
      </c>
      <c r="Q1363" s="650">
        <f t="shared" si="221"/>
        <v>22.125506316422697</v>
      </c>
    </row>
    <row r="1364" spans="1:17">
      <c r="A1364" s="1273"/>
      <c r="B1364" s="12">
        <v>8</v>
      </c>
      <c r="C1364" s="688" t="s">
        <v>558</v>
      </c>
      <c r="D1364" s="646">
        <v>48</v>
      </c>
      <c r="E1364" s="646">
        <v>1961</v>
      </c>
      <c r="F1364" s="731">
        <v>26.327000000000002</v>
      </c>
      <c r="G1364" s="731">
        <v>4.3</v>
      </c>
      <c r="H1364" s="731">
        <v>7.68</v>
      </c>
      <c r="I1364" s="731">
        <v>14.347</v>
      </c>
      <c r="J1364" s="515">
        <v>2296.96</v>
      </c>
      <c r="K1364" s="1428">
        <v>14.347</v>
      </c>
      <c r="L1364" s="515">
        <v>2296.96</v>
      </c>
      <c r="M1364" s="516">
        <f t="shared" si="218"/>
        <v>6.2460817776539427E-3</v>
      </c>
      <c r="N1364" s="686">
        <v>48.4</v>
      </c>
      <c r="O1364" s="649">
        <f t="shared" si="219"/>
        <v>0.3023103580384508</v>
      </c>
      <c r="P1364" s="644">
        <f t="shared" si="220"/>
        <v>374.76490665923654</v>
      </c>
      <c r="Q1364" s="650">
        <f t="shared" si="221"/>
        <v>18.138621482307048</v>
      </c>
    </row>
    <row r="1365" spans="1:17">
      <c r="A1365" s="1273"/>
      <c r="B1365" s="12">
        <v>9</v>
      </c>
      <c r="C1365" s="688" t="s">
        <v>559</v>
      </c>
      <c r="D1365" s="646">
        <v>60</v>
      </c>
      <c r="E1365" s="646">
        <v>1967</v>
      </c>
      <c r="F1365" s="731">
        <v>32.856999999999999</v>
      </c>
      <c r="G1365" s="731">
        <v>5.0250000000000004</v>
      </c>
      <c r="H1365" s="731">
        <v>9.6</v>
      </c>
      <c r="I1365" s="731">
        <v>18.231000000000002</v>
      </c>
      <c r="J1365" s="515">
        <v>2712.89</v>
      </c>
      <c r="K1365" s="1428">
        <v>18.231000000000002</v>
      </c>
      <c r="L1365" s="515">
        <v>2712.89</v>
      </c>
      <c r="M1365" s="516">
        <f t="shared" si="218"/>
        <v>6.7201397771380345E-3</v>
      </c>
      <c r="N1365" s="686">
        <v>48.4</v>
      </c>
      <c r="O1365" s="649">
        <f t="shared" si="219"/>
        <v>0.32525476521348085</v>
      </c>
      <c r="P1365" s="644">
        <f t="shared" si="220"/>
        <v>403.20838662828208</v>
      </c>
      <c r="Q1365" s="650">
        <f t="shared" si="221"/>
        <v>19.515285912808853</v>
      </c>
    </row>
    <row r="1366" spans="1:17" ht="12" thickBot="1">
      <c r="A1366" s="1274"/>
      <c r="B1366" s="32">
        <v>10</v>
      </c>
      <c r="C1366" s="706" t="s">
        <v>560</v>
      </c>
      <c r="D1366" s="733">
        <v>20</v>
      </c>
      <c r="E1366" s="733">
        <v>1982</v>
      </c>
      <c r="F1366" s="786">
        <v>10.648999999999999</v>
      </c>
      <c r="G1366" s="786">
        <v>1.452</v>
      </c>
      <c r="H1366" s="786">
        <v>3.2</v>
      </c>
      <c r="I1366" s="786">
        <v>5.9969999999999999</v>
      </c>
      <c r="J1366" s="786">
        <v>1023.95</v>
      </c>
      <c r="K1366" s="1483">
        <v>5.9969999999999999</v>
      </c>
      <c r="L1366" s="786">
        <v>1023.95</v>
      </c>
      <c r="M1366" s="726">
        <f t="shared" si="218"/>
        <v>5.8567312857073098E-3</v>
      </c>
      <c r="N1366" s="1198">
        <v>48.4</v>
      </c>
      <c r="O1366" s="734">
        <f t="shared" si="219"/>
        <v>0.28346579422823381</v>
      </c>
      <c r="P1366" s="735">
        <f t="shared" si="220"/>
        <v>351.4038771424386</v>
      </c>
      <c r="Q1366" s="736">
        <f t="shared" si="221"/>
        <v>17.007947653694028</v>
      </c>
    </row>
    <row r="1367" spans="1:17">
      <c r="A1367" s="1293" t="s">
        <v>306</v>
      </c>
      <c r="B1367" s="181">
        <v>1</v>
      </c>
      <c r="C1367" s="1182" t="s">
        <v>561</v>
      </c>
      <c r="D1367" s="1183">
        <v>60</v>
      </c>
      <c r="E1367" s="1183">
        <v>1982</v>
      </c>
      <c r="F1367" s="1494">
        <v>54.134999999999998</v>
      </c>
      <c r="G1367" s="1494">
        <v>6.7</v>
      </c>
      <c r="H1367" s="1494">
        <v>9.6</v>
      </c>
      <c r="I1367" s="1494">
        <v>37.834000000000003</v>
      </c>
      <c r="J1367" s="875">
        <v>3183.77</v>
      </c>
      <c r="K1367" s="1495">
        <v>37.834000000000003</v>
      </c>
      <c r="L1367" s="875">
        <v>3183.77</v>
      </c>
      <c r="M1367" s="1184">
        <f>K1367/L1367</f>
        <v>1.1883396099592622E-2</v>
      </c>
      <c r="N1367" s="871">
        <v>48.4</v>
      </c>
      <c r="O1367" s="1185">
        <f t="shared" si="219"/>
        <v>0.57515637122028285</v>
      </c>
      <c r="P1367" s="1185">
        <f t="shared" si="220"/>
        <v>713.00376597555726</v>
      </c>
      <c r="Q1367" s="1186">
        <f t="shared" si="221"/>
        <v>34.509382273216971</v>
      </c>
    </row>
    <row r="1368" spans="1:17">
      <c r="A1368" s="1276"/>
      <c r="B1368" s="224">
        <v>2</v>
      </c>
      <c r="C1368" s="692" t="s">
        <v>562</v>
      </c>
      <c r="D1368" s="855">
        <v>27</v>
      </c>
      <c r="E1368" s="855">
        <v>1992</v>
      </c>
      <c r="F1368" s="1489">
        <v>30.274000000000001</v>
      </c>
      <c r="G1368" s="1489">
        <v>2.2890000000000001</v>
      </c>
      <c r="H1368" s="1489">
        <v>6.48</v>
      </c>
      <c r="I1368" s="1489">
        <v>21.504000000000001</v>
      </c>
      <c r="J1368" s="1489">
        <v>2043.2</v>
      </c>
      <c r="K1368" s="1490">
        <v>21.504000000000001</v>
      </c>
      <c r="L1368" s="1489">
        <v>2043.2</v>
      </c>
      <c r="M1368" s="878">
        <f>K1368/L1368</f>
        <v>1.0524667188723571E-2</v>
      </c>
      <c r="N1368" s="879">
        <v>48.4</v>
      </c>
      <c r="O1368" s="679">
        <f t="shared" si="219"/>
        <v>0.5093938919342208</v>
      </c>
      <c r="P1368" s="679">
        <f t="shared" si="220"/>
        <v>631.48003132341421</v>
      </c>
      <c r="Q1368" s="725">
        <f t="shared" si="221"/>
        <v>30.563633516053248</v>
      </c>
    </row>
    <row r="1369" spans="1:17">
      <c r="A1369" s="1276"/>
      <c r="B1369" s="178">
        <v>3</v>
      </c>
      <c r="C1369" s="692" t="s">
        <v>563</v>
      </c>
      <c r="D1369" s="855">
        <v>20</v>
      </c>
      <c r="E1369" s="855">
        <v>1988</v>
      </c>
      <c r="F1369" s="1489">
        <v>17.004999999999999</v>
      </c>
      <c r="G1369" s="1489">
        <v>2.177</v>
      </c>
      <c r="H1369" s="1489">
        <v>3.2</v>
      </c>
      <c r="I1369" s="1489">
        <v>11.627000000000001</v>
      </c>
      <c r="J1369" s="1489">
        <v>1102.3499999999999</v>
      </c>
      <c r="K1369" s="1490">
        <v>11.627000000000001</v>
      </c>
      <c r="L1369" s="876">
        <v>1102.3499999999999</v>
      </c>
      <c r="M1369" s="680">
        <f t="shared" ref="M1369:M1376" si="222">K1369/L1369</f>
        <v>1.0547466775525016E-2</v>
      </c>
      <c r="N1369" s="879">
        <v>48.4</v>
      </c>
      <c r="O1369" s="679">
        <f t="shared" si="219"/>
        <v>0.51049739193541077</v>
      </c>
      <c r="P1369" s="679">
        <f t="shared" si="220"/>
        <v>632.84800653150103</v>
      </c>
      <c r="Q1369" s="695">
        <f t="shared" si="221"/>
        <v>30.629843516124648</v>
      </c>
    </row>
    <row r="1370" spans="1:17">
      <c r="A1370" s="1276"/>
      <c r="B1370" s="178">
        <v>4</v>
      </c>
      <c r="C1370" s="692" t="s">
        <v>564</v>
      </c>
      <c r="D1370" s="855">
        <v>72</v>
      </c>
      <c r="E1370" s="855">
        <v>1989</v>
      </c>
      <c r="F1370" s="1489">
        <v>36.722999999999999</v>
      </c>
      <c r="G1370" s="1489">
        <v>3.7970000000000002</v>
      </c>
      <c r="H1370" s="1489">
        <v>8.64</v>
      </c>
      <c r="I1370" s="1489">
        <v>24.286000000000001</v>
      </c>
      <c r="J1370" s="1489">
        <v>2219.58</v>
      </c>
      <c r="K1370" s="1490">
        <v>24.286000000000001</v>
      </c>
      <c r="L1370" s="876">
        <v>2219.58</v>
      </c>
      <c r="M1370" s="680">
        <f t="shared" si="222"/>
        <v>1.0941709692824769E-2</v>
      </c>
      <c r="N1370" s="879">
        <v>48.4</v>
      </c>
      <c r="O1370" s="694">
        <f t="shared" si="219"/>
        <v>0.52957874913271885</v>
      </c>
      <c r="P1370" s="679">
        <f t="shared" si="220"/>
        <v>656.50258156948621</v>
      </c>
      <c r="Q1370" s="695">
        <f t="shared" si="221"/>
        <v>31.774724947963133</v>
      </c>
    </row>
    <row r="1371" spans="1:17">
      <c r="A1371" s="1276"/>
      <c r="B1371" s="178">
        <v>5</v>
      </c>
      <c r="C1371" s="692" t="s">
        <v>565</v>
      </c>
      <c r="D1371" s="855">
        <v>20</v>
      </c>
      <c r="E1371" s="855">
        <v>1984</v>
      </c>
      <c r="F1371" s="1489">
        <v>16.966999999999999</v>
      </c>
      <c r="G1371" s="1489">
        <v>2.4569999999999999</v>
      </c>
      <c r="H1371" s="1489">
        <v>3.2</v>
      </c>
      <c r="I1371" s="1489">
        <v>11.31</v>
      </c>
      <c r="J1371" s="1489">
        <v>1059.55</v>
      </c>
      <c r="K1371" s="1490">
        <v>11.31</v>
      </c>
      <c r="L1371" s="876">
        <v>1059.55</v>
      </c>
      <c r="M1371" s="680">
        <f t="shared" si="222"/>
        <v>1.0674342881411921E-2</v>
      </c>
      <c r="N1371" s="879">
        <v>48.4</v>
      </c>
      <c r="O1371" s="694">
        <f t="shared" si="219"/>
        <v>0.51663819546033696</v>
      </c>
      <c r="P1371" s="679">
        <f t="shared" si="220"/>
        <v>640.46057288471525</v>
      </c>
      <c r="Q1371" s="695">
        <f t="shared" si="221"/>
        <v>30.998291727620217</v>
      </c>
    </row>
    <row r="1372" spans="1:17">
      <c r="A1372" s="1276"/>
      <c r="B1372" s="178">
        <v>6</v>
      </c>
      <c r="C1372" s="692" t="s">
        <v>566</v>
      </c>
      <c r="D1372" s="855">
        <v>20</v>
      </c>
      <c r="E1372" s="855">
        <v>1985</v>
      </c>
      <c r="F1372" s="1489">
        <v>17.041</v>
      </c>
      <c r="G1372" s="1489">
        <v>1.9870000000000001</v>
      </c>
      <c r="H1372" s="1489">
        <v>3.2</v>
      </c>
      <c r="I1372" s="1489">
        <v>11.853</v>
      </c>
      <c r="J1372" s="1489">
        <v>1074.6500000000001</v>
      </c>
      <c r="K1372" s="1490">
        <v>11.853</v>
      </c>
      <c r="L1372" s="1489">
        <v>1074.6500000000001</v>
      </c>
      <c r="M1372" s="680">
        <f t="shared" si="222"/>
        <v>1.1029637556413716E-2</v>
      </c>
      <c r="N1372" s="879">
        <v>48.4</v>
      </c>
      <c r="O1372" s="694">
        <f t="shared" si="219"/>
        <v>0.53383445773042382</v>
      </c>
      <c r="P1372" s="679">
        <f t="shared" si="220"/>
        <v>661.77825338482285</v>
      </c>
      <c r="Q1372" s="695">
        <f t="shared" si="221"/>
        <v>32.030067463825425</v>
      </c>
    </row>
    <row r="1373" spans="1:17">
      <c r="A1373" s="1276"/>
      <c r="B1373" s="178">
        <v>7</v>
      </c>
      <c r="C1373" s="692" t="s">
        <v>567</v>
      </c>
      <c r="D1373" s="855">
        <v>36</v>
      </c>
      <c r="E1373" s="855">
        <v>1982</v>
      </c>
      <c r="F1373" s="1489">
        <v>34.93</v>
      </c>
      <c r="G1373" s="1489">
        <v>3.2389999999999999</v>
      </c>
      <c r="H1373" s="1489">
        <v>8.64</v>
      </c>
      <c r="I1373" s="1489">
        <v>23.050999999999998</v>
      </c>
      <c r="J1373" s="1489">
        <v>2052.7600000000002</v>
      </c>
      <c r="K1373" s="1490">
        <v>23.050999999999998</v>
      </c>
      <c r="L1373" s="876">
        <v>2052.7600000000002</v>
      </c>
      <c r="M1373" s="680">
        <f t="shared" si="222"/>
        <v>1.1229271809661137E-2</v>
      </c>
      <c r="N1373" s="879">
        <v>48.4</v>
      </c>
      <c r="O1373" s="694">
        <f t="shared" si="219"/>
        <v>0.54349675558759902</v>
      </c>
      <c r="P1373" s="679">
        <f t="shared" si="220"/>
        <v>673.75630857966826</v>
      </c>
      <c r="Q1373" s="695">
        <f t="shared" si="221"/>
        <v>32.609805335255942</v>
      </c>
    </row>
    <row r="1374" spans="1:17">
      <c r="A1374" s="1276"/>
      <c r="B1374" s="178">
        <v>8</v>
      </c>
      <c r="C1374" s="692" t="s">
        <v>568</v>
      </c>
      <c r="D1374" s="855">
        <v>20</v>
      </c>
      <c r="E1374" s="855">
        <v>1983</v>
      </c>
      <c r="F1374" s="1489">
        <v>17.376000000000001</v>
      </c>
      <c r="G1374" s="1489">
        <v>3.1269999999999998</v>
      </c>
      <c r="H1374" s="1489">
        <v>3.2</v>
      </c>
      <c r="I1374" s="1489">
        <v>11.048</v>
      </c>
      <c r="J1374" s="1489">
        <v>1052.7</v>
      </c>
      <c r="K1374" s="1490">
        <v>11.048</v>
      </c>
      <c r="L1374" s="1489">
        <v>1052.7</v>
      </c>
      <c r="M1374" s="680">
        <f t="shared" si="222"/>
        <v>1.0494917830341028E-2</v>
      </c>
      <c r="N1374" s="879">
        <v>48.4</v>
      </c>
      <c r="O1374" s="694">
        <f t="shared" si="219"/>
        <v>0.50795402298850578</v>
      </c>
      <c r="P1374" s="679">
        <f t="shared" si="220"/>
        <v>629.69506982046164</v>
      </c>
      <c r="Q1374" s="695">
        <f t="shared" si="221"/>
        <v>30.477241379310342</v>
      </c>
    </row>
    <row r="1375" spans="1:17">
      <c r="A1375" s="1277"/>
      <c r="B1375" s="187">
        <v>9</v>
      </c>
      <c r="C1375" s="692" t="s">
        <v>569</v>
      </c>
      <c r="D1375" s="855">
        <v>20</v>
      </c>
      <c r="E1375" s="855">
        <v>1981</v>
      </c>
      <c r="F1375" s="1489">
        <v>19.707000000000001</v>
      </c>
      <c r="G1375" s="1489">
        <v>4.3559999999999999</v>
      </c>
      <c r="H1375" s="1489">
        <v>3.2</v>
      </c>
      <c r="I1375" s="1489">
        <v>12.151</v>
      </c>
      <c r="J1375" s="1489">
        <v>1038.74</v>
      </c>
      <c r="K1375" s="1490">
        <v>12.151</v>
      </c>
      <c r="L1375" s="1489">
        <v>1038.74</v>
      </c>
      <c r="M1375" s="680">
        <f t="shared" si="222"/>
        <v>1.1697826212526715E-2</v>
      </c>
      <c r="N1375" s="879">
        <v>48.4</v>
      </c>
      <c r="O1375" s="694">
        <f t="shared" si="219"/>
        <v>0.56617478868629301</v>
      </c>
      <c r="P1375" s="679">
        <f t="shared" si="220"/>
        <v>701.86957275160285</v>
      </c>
      <c r="Q1375" s="695">
        <f t="shared" si="221"/>
        <v>33.970487321177579</v>
      </c>
    </row>
    <row r="1376" spans="1:17" ht="12" thickBot="1">
      <c r="A1376" s="1294"/>
      <c r="B1376" s="182">
        <v>10</v>
      </c>
      <c r="C1376" s="1189" t="s">
        <v>570</v>
      </c>
      <c r="D1376" s="1190">
        <v>30</v>
      </c>
      <c r="E1376" s="1190">
        <v>1972</v>
      </c>
      <c r="F1376" s="1491">
        <v>25.623000000000001</v>
      </c>
      <c r="G1376" s="1491">
        <v>2.4569999999999999</v>
      </c>
      <c r="H1376" s="1491">
        <v>4.8</v>
      </c>
      <c r="I1376" s="1491">
        <v>18.366</v>
      </c>
      <c r="J1376" s="1491">
        <v>1727.5</v>
      </c>
      <c r="K1376" s="1492">
        <v>18.366</v>
      </c>
      <c r="L1376" s="1192">
        <v>1727.5</v>
      </c>
      <c r="M1376" s="1194">
        <f t="shared" si="222"/>
        <v>1.0631548480463097E-2</v>
      </c>
      <c r="N1376" s="1496">
        <v>48.4</v>
      </c>
      <c r="O1376" s="1195">
        <f t="shared" si="219"/>
        <v>0.51456694645441392</v>
      </c>
      <c r="P1376" s="1195">
        <f t="shared" si="220"/>
        <v>637.89290882778585</v>
      </c>
      <c r="Q1376" s="1196">
        <f t="shared" si="221"/>
        <v>30.874016787264836</v>
      </c>
    </row>
    <row r="1377" spans="1:17">
      <c r="A1377" s="1278" t="s">
        <v>307</v>
      </c>
      <c r="B1377" s="73">
        <v>1</v>
      </c>
      <c r="C1377" s="1457" t="s">
        <v>571</v>
      </c>
      <c r="D1377" s="1458">
        <v>35</v>
      </c>
      <c r="E1377" s="1458">
        <v>1983</v>
      </c>
      <c r="F1377" s="1501">
        <v>39.372</v>
      </c>
      <c r="G1377" s="1501">
        <v>4.4669999999999996</v>
      </c>
      <c r="H1377" s="1501">
        <v>8.64</v>
      </c>
      <c r="I1377" s="1501">
        <v>26.265000000000001</v>
      </c>
      <c r="J1377" s="1501">
        <v>2073.3200000000002</v>
      </c>
      <c r="K1377" s="1502">
        <v>26.263999999999999</v>
      </c>
      <c r="L1377" s="1501">
        <v>2073.3200000000002</v>
      </c>
      <c r="M1377" s="1479">
        <f>K1377/L1377</f>
        <v>1.2667605579457101E-2</v>
      </c>
      <c r="N1377" s="1460">
        <v>48.4</v>
      </c>
      <c r="O1377" s="1480">
        <f>M1377*N1377</f>
        <v>0.61311211004572364</v>
      </c>
      <c r="P1377" s="1480">
        <f>M1377*60*1000</f>
        <v>760.05633476742605</v>
      </c>
      <c r="Q1377" s="1481">
        <f>P1377*N1377/1000</f>
        <v>36.786726602743421</v>
      </c>
    </row>
    <row r="1378" spans="1:17">
      <c r="A1378" s="1279"/>
      <c r="B1378" s="74">
        <v>2</v>
      </c>
      <c r="C1378" s="1464" t="s">
        <v>572</v>
      </c>
      <c r="D1378" s="1465">
        <v>20</v>
      </c>
      <c r="E1378" s="1465">
        <v>1985</v>
      </c>
      <c r="F1378" s="1497">
        <v>18.552</v>
      </c>
      <c r="G1378" s="1497">
        <v>1.45184</v>
      </c>
      <c r="H1378" s="1497">
        <v>3.2</v>
      </c>
      <c r="I1378" s="1497">
        <v>13.9</v>
      </c>
      <c r="J1378" s="1497">
        <v>1055.8800000000001</v>
      </c>
      <c r="K1378" s="1498">
        <v>13.9</v>
      </c>
      <c r="L1378" s="1497">
        <v>1055.8800000000001</v>
      </c>
      <c r="M1378" s="1467">
        <f t="shared" ref="M1378:M1386" si="223">K1378/L1378</f>
        <v>1.3164374739553735E-2</v>
      </c>
      <c r="N1378" s="1461">
        <v>48.4</v>
      </c>
      <c r="O1378" s="1468">
        <f t="shared" ref="O1378:O1386" si="224">M1378*N1378</f>
        <v>0.63715573739440079</v>
      </c>
      <c r="P1378" s="1462">
        <f t="shared" ref="P1378:P1386" si="225">M1378*60*1000</f>
        <v>789.86248437322411</v>
      </c>
      <c r="Q1378" s="1469">
        <f t="shared" ref="Q1378:Q1386" si="226">P1378*N1378/1000</f>
        <v>38.229344243664045</v>
      </c>
    </row>
    <row r="1379" spans="1:17">
      <c r="A1379" s="1279"/>
      <c r="B1379" s="74">
        <v>3</v>
      </c>
      <c r="C1379" s="1464" t="s">
        <v>573</v>
      </c>
      <c r="D1379" s="1465">
        <v>20</v>
      </c>
      <c r="E1379" s="1465">
        <v>1984</v>
      </c>
      <c r="F1379" s="1497">
        <v>21.219000000000001</v>
      </c>
      <c r="G1379" s="1497">
        <v>2.0099999999999998</v>
      </c>
      <c r="H1379" s="1497">
        <v>3.2</v>
      </c>
      <c r="I1379" s="1497">
        <v>16.007999999999999</v>
      </c>
      <c r="J1379" s="1497">
        <v>1058.05</v>
      </c>
      <c r="K1379" s="1498">
        <v>16.007999999999999</v>
      </c>
      <c r="L1379" s="1497">
        <v>1058.05</v>
      </c>
      <c r="M1379" s="1467">
        <f t="shared" si="223"/>
        <v>1.5129719767496811E-2</v>
      </c>
      <c r="N1379" s="1461">
        <v>48.4</v>
      </c>
      <c r="O1379" s="1468">
        <f t="shared" si="224"/>
        <v>0.73227843674684556</v>
      </c>
      <c r="P1379" s="1462">
        <f t="shared" si="225"/>
        <v>907.78318604980871</v>
      </c>
      <c r="Q1379" s="1469">
        <f t="shared" si="226"/>
        <v>43.93670620481074</v>
      </c>
    </row>
    <row r="1380" spans="1:17">
      <c r="A1380" s="1279"/>
      <c r="B1380" s="74">
        <v>4</v>
      </c>
      <c r="C1380" s="1464" t="s">
        <v>574</v>
      </c>
      <c r="D1380" s="1465">
        <v>20</v>
      </c>
      <c r="E1380" s="1465">
        <v>1984</v>
      </c>
      <c r="F1380" s="1497">
        <v>19.747</v>
      </c>
      <c r="G1380" s="1497">
        <v>1.899</v>
      </c>
      <c r="H1380" s="1497">
        <v>3.2</v>
      </c>
      <c r="I1380" s="1497">
        <v>14.648</v>
      </c>
      <c r="J1380" s="1497">
        <v>1044.93</v>
      </c>
      <c r="K1380" s="1498">
        <v>14.648</v>
      </c>
      <c r="L1380" s="1497">
        <v>1044.93</v>
      </c>
      <c r="M1380" s="1467">
        <f t="shared" si="223"/>
        <v>1.4018163896146152E-2</v>
      </c>
      <c r="N1380" s="1461">
        <v>48.4</v>
      </c>
      <c r="O1380" s="1468">
        <f t="shared" si="224"/>
        <v>0.6784791325734737</v>
      </c>
      <c r="P1380" s="1462">
        <f t="shared" si="225"/>
        <v>841.08983376876915</v>
      </c>
      <c r="Q1380" s="1469">
        <f t="shared" si="226"/>
        <v>40.70874795440843</v>
      </c>
    </row>
    <row r="1381" spans="1:17">
      <c r="A1381" s="1279"/>
      <c r="B1381" s="74">
        <v>5</v>
      </c>
      <c r="C1381" s="1464" t="s">
        <v>575</v>
      </c>
      <c r="D1381" s="1465">
        <v>20</v>
      </c>
      <c r="E1381" s="1465">
        <v>1984</v>
      </c>
      <c r="F1381" s="1497">
        <v>18.984000000000002</v>
      </c>
      <c r="G1381" s="1497">
        <v>1.7869999999999999</v>
      </c>
      <c r="H1381" s="1497">
        <v>3.2</v>
      </c>
      <c r="I1381" s="1497">
        <v>13.997</v>
      </c>
      <c r="J1381" s="1497">
        <v>1066.74</v>
      </c>
      <c r="K1381" s="1498">
        <v>13.997</v>
      </c>
      <c r="L1381" s="1497">
        <v>1066.74</v>
      </c>
      <c r="M1381" s="1467">
        <f t="shared" si="223"/>
        <v>1.312128541162795E-2</v>
      </c>
      <c r="N1381" s="1461">
        <v>48.4</v>
      </c>
      <c r="O1381" s="1468">
        <f t="shared" si="224"/>
        <v>0.63507021392279273</v>
      </c>
      <c r="P1381" s="1462">
        <f t="shared" si="225"/>
        <v>787.2771246976771</v>
      </c>
      <c r="Q1381" s="1469">
        <f t="shared" si="226"/>
        <v>38.104212835367569</v>
      </c>
    </row>
    <row r="1382" spans="1:17">
      <c r="A1382" s="1279"/>
      <c r="B1382" s="74">
        <v>6</v>
      </c>
      <c r="C1382" s="1464" t="s">
        <v>576</v>
      </c>
      <c r="D1382" s="1465">
        <v>20</v>
      </c>
      <c r="E1382" s="1465">
        <v>1984</v>
      </c>
      <c r="F1382" s="1497">
        <v>22.021999999999998</v>
      </c>
      <c r="G1382" s="1497">
        <v>2.0659999999999998</v>
      </c>
      <c r="H1382" s="1497">
        <v>3.2</v>
      </c>
      <c r="I1382" s="1497">
        <v>16.754999999999999</v>
      </c>
      <c r="J1382" s="1497">
        <v>1059.05</v>
      </c>
      <c r="K1382" s="1498">
        <v>16.756</v>
      </c>
      <c r="L1382" s="1497">
        <v>1059.05</v>
      </c>
      <c r="M1382" s="1467">
        <f t="shared" si="223"/>
        <v>1.5821727019498608E-2</v>
      </c>
      <c r="N1382" s="1461">
        <v>48.4</v>
      </c>
      <c r="O1382" s="1468">
        <f t="shared" si="224"/>
        <v>0.76577158774373266</v>
      </c>
      <c r="P1382" s="1462">
        <f t="shared" si="225"/>
        <v>949.30362116991648</v>
      </c>
      <c r="Q1382" s="1469">
        <f t="shared" si="226"/>
        <v>45.946295264623956</v>
      </c>
    </row>
    <row r="1383" spans="1:17">
      <c r="A1383" s="1279"/>
      <c r="B1383" s="74">
        <v>7</v>
      </c>
      <c r="C1383" s="1464" t="s">
        <v>573</v>
      </c>
      <c r="D1383" s="1465">
        <v>20</v>
      </c>
      <c r="E1383" s="1465">
        <v>1984</v>
      </c>
      <c r="F1383" s="1497">
        <v>21.219000000000001</v>
      </c>
      <c r="G1383" s="1497">
        <v>2.0099999999999998</v>
      </c>
      <c r="H1383" s="1497">
        <v>3.2</v>
      </c>
      <c r="I1383" s="1497">
        <v>16.009</v>
      </c>
      <c r="J1383" s="1497">
        <v>1058.05</v>
      </c>
      <c r="K1383" s="1498">
        <v>16.009</v>
      </c>
      <c r="L1383" s="1497">
        <v>1058.05</v>
      </c>
      <c r="M1383" s="1467">
        <f t="shared" si="223"/>
        <v>1.513066490241482E-2</v>
      </c>
      <c r="N1383" s="1461">
        <v>48.4</v>
      </c>
      <c r="O1383" s="1468">
        <f t="shared" si="224"/>
        <v>0.73232418127687726</v>
      </c>
      <c r="P1383" s="1462">
        <f t="shared" si="225"/>
        <v>907.83989414488917</v>
      </c>
      <c r="Q1383" s="1469">
        <f t="shared" si="226"/>
        <v>43.939450876612639</v>
      </c>
    </row>
    <row r="1384" spans="1:17">
      <c r="A1384" s="1279"/>
      <c r="B1384" s="74">
        <v>8</v>
      </c>
      <c r="C1384" s="1464" t="s">
        <v>577</v>
      </c>
      <c r="D1384" s="1465">
        <v>20</v>
      </c>
      <c r="E1384" s="1465">
        <v>1980</v>
      </c>
      <c r="F1384" s="1497">
        <v>18.148</v>
      </c>
      <c r="G1384" s="1497">
        <v>1.619</v>
      </c>
      <c r="H1384" s="1497">
        <v>3.2</v>
      </c>
      <c r="I1384" s="1497">
        <v>13.327999999999999</v>
      </c>
      <c r="J1384" s="1497">
        <v>1041.3499999999999</v>
      </c>
      <c r="K1384" s="1498">
        <v>13.327999999999999</v>
      </c>
      <c r="L1384" s="1497">
        <v>1041.3499999999999</v>
      </c>
      <c r="M1384" s="1467">
        <f t="shared" si="223"/>
        <v>1.2798770826331206E-2</v>
      </c>
      <c r="N1384" s="1461">
        <v>48.4</v>
      </c>
      <c r="O1384" s="1468">
        <f t="shared" si="224"/>
        <v>0.61946050799443031</v>
      </c>
      <c r="P1384" s="1462">
        <f t="shared" si="225"/>
        <v>767.92624957987232</v>
      </c>
      <c r="Q1384" s="1469">
        <f t="shared" si="226"/>
        <v>37.167630479665824</v>
      </c>
    </row>
    <row r="1385" spans="1:17">
      <c r="A1385" s="1279"/>
      <c r="B1385" s="74">
        <v>9</v>
      </c>
      <c r="C1385" s="1464" t="s">
        <v>578</v>
      </c>
      <c r="D1385" s="1465">
        <v>20</v>
      </c>
      <c r="E1385" s="1465">
        <v>1980</v>
      </c>
      <c r="F1385" s="1497">
        <v>19.337</v>
      </c>
      <c r="G1385" s="1497">
        <v>1.5629999999999999</v>
      </c>
      <c r="H1385" s="1497">
        <v>3.2</v>
      </c>
      <c r="I1385" s="1497">
        <v>14.573</v>
      </c>
      <c r="J1385" s="1497">
        <v>1039.5</v>
      </c>
      <c r="K1385" s="1498">
        <v>14.573</v>
      </c>
      <c r="L1385" s="1497">
        <v>1039.5</v>
      </c>
      <c r="M1385" s="1467">
        <f t="shared" si="223"/>
        <v>1.401924001924002E-2</v>
      </c>
      <c r="N1385" s="1461">
        <v>48.4</v>
      </c>
      <c r="O1385" s="1468">
        <f t="shared" si="224"/>
        <v>0.67853121693121698</v>
      </c>
      <c r="P1385" s="1462">
        <f t="shared" si="225"/>
        <v>841.15440115440117</v>
      </c>
      <c r="Q1385" s="1469">
        <f t="shared" si="226"/>
        <v>40.711873015873017</v>
      </c>
    </row>
    <row r="1386" spans="1:17" ht="12" thickBot="1">
      <c r="A1386" s="1280"/>
      <c r="B1386" s="76">
        <v>10</v>
      </c>
      <c r="C1386" s="1471" t="s">
        <v>579</v>
      </c>
      <c r="D1386" s="1472">
        <v>20</v>
      </c>
      <c r="E1386" s="1472">
        <v>1982</v>
      </c>
      <c r="F1386" s="1499">
        <v>20.401</v>
      </c>
      <c r="G1386" s="1499">
        <v>2.0099999999999998</v>
      </c>
      <c r="H1386" s="1499">
        <v>3.2</v>
      </c>
      <c r="I1386" s="1499">
        <v>15.191000000000001</v>
      </c>
      <c r="J1386" s="1499">
        <v>1035.05</v>
      </c>
      <c r="K1386" s="1500">
        <v>15.191000000000001</v>
      </c>
      <c r="L1386" s="1499">
        <v>1035.05</v>
      </c>
      <c r="M1386" s="1475">
        <f t="shared" si="223"/>
        <v>1.4676585672189751E-2</v>
      </c>
      <c r="N1386" s="1461">
        <v>48.4</v>
      </c>
      <c r="O1386" s="1476">
        <f t="shared" si="224"/>
        <v>0.71034674653398389</v>
      </c>
      <c r="P1386" s="1476">
        <f t="shared" si="225"/>
        <v>880.5951403313851</v>
      </c>
      <c r="Q1386" s="1477">
        <f t="shared" si="226"/>
        <v>42.620804792039038</v>
      </c>
    </row>
    <row r="1387" spans="1:17">
      <c r="A1387" s="1262" t="s">
        <v>315</v>
      </c>
      <c r="B1387" s="39">
        <v>1</v>
      </c>
      <c r="C1387" s="1241"/>
      <c r="D1387" s="1212"/>
      <c r="E1387" s="1212"/>
      <c r="F1387" s="203"/>
      <c r="G1387" s="203"/>
      <c r="H1387" s="203"/>
      <c r="I1387" s="203"/>
      <c r="J1387" s="1213"/>
      <c r="K1387" s="1242"/>
      <c r="L1387" s="1213"/>
      <c r="M1387" s="188"/>
      <c r="N1387" s="1213"/>
      <c r="O1387" s="1243"/>
      <c r="P1387" s="1214"/>
      <c r="Q1387" s="1215"/>
    </row>
    <row r="1388" spans="1:17">
      <c r="A1388" s="1263"/>
      <c r="B1388" s="19">
        <v>2</v>
      </c>
      <c r="C1388" s="227"/>
      <c r="D1388" s="228"/>
      <c r="E1388" s="228"/>
      <c r="F1388" s="155"/>
      <c r="G1388" s="155"/>
      <c r="H1388" s="155"/>
      <c r="I1388" s="155"/>
      <c r="J1388" s="231"/>
      <c r="K1388" s="229"/>
      <c r="L1388" s="231"/>
      <c r="M1388" s="230"/>
      <c r="N1388" s="231"/>
      <c r="O1388" s="62"/>
      <c r="P1388" s="232"/>
      <c r="Q1388" s="233"/>
    </row>
    <row r="1389" spans="1:17">
      <c r="A1389" s="1263"/>
      <c r="B1389" s="19">
        <v>3</v>
      </c>
      <c r="C1389" s="227"/>
      <c r="D1389" s="228"/>
      <c r="E1389" s="228"/>
      <c r="F1389" s="155"/>
      <c r="G1389" s="155"/>
      <c r="H1389" s="155"/>
      <c r="I1389" s="155"/>
      <c r="J1389" s="231"/>
      <c r="K1389" s="229"/>
      <c r="L1389" s="231"/>
      <c r="M1389" s="230"/>
      <c r="N1389" s="231"/>
      <c r="O1389" s="62"/>
      <c r="P1389" s="232"/>
      <c r="Q1389" s="233"/>
    </row>
    <row r="1390" spans="1:17">
      <c r="A1390" s="1264"/>
      <c r="B1390" s="19">
        <v>4</v>
      </c>
      <c r="C1390" s="227"/>
      <c r="D1390" s="228"/>
      <c r="E1390" s="228"/>
      <c r="F1390" s="155"/>
      <c r="G1390" s="155"/>
      <c r="H1390" s="155"/>
      <c r="I1390" s="155"/>
      <c r="J1390" s="231"/>
      <c r="K1390" s="229"/>
      <c r="L1390" s="231"/>
      <c r="M1390" s="230"/>
      <c r="N1390" s="231"/>
      <c r="O1390" s="62"/>
      <c r="P1390" s="232"/>
      <c r="Q1390" s="233"/>
    </row>
    <row r="1391" spans="1:17">
      <c r="A1391" s="1264"/>
      <c r="B1391" s="19">
        <v>5</v>
      </c>
      <c r="C1391" s="227"/>
      <c r="D1391" s="228"/>
      <c r="E1391" s="228"/>
      <c r="F1391" s="155"/>
      <c r="G1391" s="155"/>
      <c r="H1391" s="155"/>
      <c r="I1391" s="155"/>
      <c r="J1391" s="231"/>
      <c r="K1391" s="229"/>
      <c r="L1391" s="231"/>
      <c r="M1391" s="230"/>
      <c r="N1391" s="231"/>
      <c r="O1391" s="62"/>
      <c r="P1391" s="232"/>
      <c r="Q1391" s="233"/>
    </row>
    <row r="1392" spans="1:17">
      <c r="A1392" s="1264"/>
      <c r="B1392" s="19">
        <v>6</v>
      </c>
      <c r="C1392" s="227"/>
      <c r="D1392" s="228"/>
      <c r="E1392" s="228"/>
      <c r="F1392" s="155"/>
      <c r="G1392" s="155"/>
      <c r="H1392" s="155"/>
      <c r="I1392" s="155"/>
      <c r="J1392" s="231"/>
      <c r="K1392" s="229"/>
      <c r="L1392" s="231"/>
      <c r="M1392" s="230"/>
      <c r="N1392" s="231"/>
      <c r="O1392" s="62"/>
      <c r="P1392" s="232"/>
      <c r="Q1392" s="233"/>
    </row>
    <row r="1393" spans="1:17">
      <c r="A1393" s="1264"/>
      <c r="B1393" s="19">
        <v>7</v>
      </c>
      <c r="C1393" s="23"/>
      <c r="D1393" s="19"/>
      <c r="E1393" s="19"/>
      <c r="F1393" s="205"/>
      <c r="G1393" s="205"/>
      <c r="H1393" s="205"/>
      <c r="I1393" s="205"/>
      <c r="J1393" s="26"/>
      <c r="K1393" s="884"/>
      <c r="L1393" s="26"/>
      <c r="M1393" s="27"/>
      <c r="N1393" s="26"/>
      <c r="O1393" s="883"/>
      <c r="P1393" s="36"/>
      <c r="Q1393" s="37"/>
    </row>
    <row r="1394" spans="1:17">
      <c r="A1394" s="1264"/>
      <c r="B1394" s="19">
        <v>8</v>
      </c>
      <c r="C1394" s="23"/>
      <c r="D1394" s="19"/>
      <c r="E1394" s="19"/>
      <c r="F1394" s="205"/>
      <c r="G1394" s="205"/>
      <c r="H1394" s="205"/>
      <c r="I1394" s="205"/>
      <c r="J1394" s="26"/>
      <c r="K1394" s="884"/>
      <c r="L1394" s="26"/>
      <c r="M1394" s="27"/>
      <c r="N1394" s="26"/>
      <c r="O1394" s="883"/>
      <c r="P1394" s="36"/>
      <c r="Q1394" s="37"/>
    </row>
    <row r="1395" spans="1:17">
      <c r="A1395" s="1264"/>
      <c r="B1395" s="19">
        <v>9</v>
      </c>
      <c r="C1395" s="23"/>
      <c r="D1395" s="19"/>
      <c r="E1395" s="19"/>
      <c r="F1395" s="205"/>
      <c r="G1395" s="205"/>
      <c r="H1395" s="205"/>
      <c r="I1395" s="205"/>
      <c r="J1395" s="26"/>
      <c r="K1395" s="884"/>
      <c r="L1395" s="26"/>
      <c r="M1395" s="27"/>
      <c r="N1395" s="26"/>
      <c r="O1395" s="883"/>
      <c r="P1395" s="36"/>
      <c r="Q1395" s="37"/>
    </row>
    <row r="1396" spans="1:17" ht="12" thickBot="1">
      <c r="A1396" s="1265"/>
      <c r="B1396" s="20">
        <v>10</v>
      </c>
      <c r="C1396" s="24"/>
      <c r="D1396" s="20"/>
      <c r="E1396" s="20"/>
      <c r="F1396" s="221"/>
      <c r="G1396" s="221"/>
      <c r="H1396" s="221"/>
      <c r="I1396" s="221"/>
      <c r="J1396" s="28"/>
      <c r="K1396" s="886"/>
      <c r="L1396" s="28"/>
      <c r="M1396" s="40"/>
      <c r="N1396" s="28"/>
      <c r="O1396" s="887"/>
      <c r="P1396" s="38"/>
      <c r="Q1396" s="202"/>
    </row>
    <row r="1398" spans="1:17" ht="15">
      <c r="A1398" s="1289" t="s">
        <v>655</v>
      </c>
      <c r="B1398" s="1289"/>
      <c r="C1398" s="1289"/>
      <c r="D1398" s="1289"/>
      <c r="E1398" s="1289"/>
      <c r="F1398" s="1289"/>
      <c r="G1398" s="1289"/>
      <c r="H1398" s="1289"/>
      <c r="I1398" s="1289"/>
      <c r="J1398" s="1289"/>
      <c r="K1398" s="1289"/>
      <c r="L1398" s="1289"/>
      <c r="M1398" s="1289"/>
      <c r="N1398" s="1289"/>
      <c r="O1398" s="1289"/>
      <c r="P1398" s="1289"/>
      <c r="Q1398" s="1289"/>
    </row>
    <row r="1399" spans="1:17" ht="13.5" thickBot="1">
      <c r="A1399" s="822"/>
      <c r="B1399" s="822"/>
      <c r="C1399" s="822"/>
      <c r="D1399" s="822"/>
      <c r="E1399" s="1261" t="s">
        <v>356</v>
      </c>
      <c r="F1399" s="1261"/>
      <c r="G1399" s="1261"/>
      <c r="H1399" s="1261"/>
      <c r="I1399" s="822">
        <v>5.3</v>
      </c>
      <c r="J1399" s="822" t="s">
        <v>355</v>
      </c>
      <c r="K1399" s="822" t="s">
        <v>357</v>
      </c>
      <c r="L1399" s="823">
        <v>254</v>
      </c>
      <c r="M1399" s="822"/>
      <c r="N1399" s="822"/>
      <c r="O1399" s="822"/>
      <c r="P1399" s="822"/>
      <c r="Q1399" s="822"/>
    </row>
    <row r="1400" spans="1:17">
      <c r="A1400" s="1281" t="s">
        <v>1</v>
      </c>
      <c r="B1400" s="1283" t="s">
        <v>0</v>
      </c>
      <c r="C1400" s="1266" t="s">
        <v>2</v>
      </c>
      <c r="D1400" s="1266" t="s">
        <v>3</v>
      </c>
      <c r="E1400" s="1266" t="s">
        <v>12</v>
      </c>
      <c r="F1400" s="1286" t="s">
        <v>13</v>
      </c>
      <c r="G1400" s="1287"/>
      <c r="H1400" s="1287"/>
      <c r="I1400" s="1288"/>
      <c r="J1400" s="1266" t="s">
        <v>4</v>
      </c>
      <c r="K1400" s="1266" t="s">
        <v>14</v>
      </c>
      <c r="L1400" s="1266" t="s">
        <v>5</v>
      </c>
      <c r="M1400" s="1266" t="s">
        <v>6</v>
      </c>
      <c r="N1400" s="1266" t="s">
        <v>15</v>
      </c>
      <c r="O1400" s="1266" t="s">
        <v>16</v>
      </c>
      <c r="P1400" s="1268" t="s">
        <v>23</v>
      </c>
      <c r="Q1400" s="1270" t="s">
        <v>24</v>
      </c>
    </row>
    <row r="1401" spans="1:17" ht="33.75">
      <c r="A1401" s="1282"/>
      <c r="B1401" s="1284"/>
      <c r="C1401" s="1285"/>
      <c r="D1401" s="1267"/>
      <c r="E1401" s="1267"/>
      <c r="F1401" s="1203" t="s">
        <v>17</v>
      </c>
      <c r="G1401" s="1203" t="s">
        <v>18</v>
      </c>
      <c r="H1401" s="1203" t="s">
        <v>19</v>
      </c>
      <c r="I1401" s="1203" t="s">
        <v>20</v>
      </c>
      <c r="J1401" s="1267"/>
      <c r="K1401" s="1267"/>
      <c r="L1401" s="1267"/>
      <c r="M1401" s="1267"/>
      <c r="N1401" s="1267"/>
      <c r="O1401" s="1267"/>
      <c r="P1401" s="1269"/>
      <c r="Q1401" s="1271"/>
    </row>
    <row r="1402" spans="1:17" ht="12" thickBot="1">
      <c r="A1402" s="1282"/>
      <c r="B1402" s="1284"/>
      <c r="C1402" s="1285"/>
      <c r="D1402" s="8" t="s">
        <v>7</v>
      </c>
      <c r="E1402" s="8" t="s">
        <v>8</v>
      </c>
      <c r="F1402" s="8" t="s">
        <v>9</v>
      </c>
      <c r="G1402" s="8" t="s">
        <v>9</v>
      </c>
      <c r="H1402" s="8" t="s">
        <v>9</v>
      </c>
      <c r="I1402" s="8" t="s">
        <v>9</v>
      </c>
      <c r="J1402" s="8" t="s">
        <v>21</v>
      </c>
      <c r="K1402" s="8" t="s">
        <v>9</v>
      </c>
      <c r="L1402" s="8" t="s">
        <v>21</v>
      </c>
      <c r="M1402" s="8" t="s">
        <v>22</v>
      </c>
      <c r="N1402" s="8" t="s">
        <v>408</v>
      </c>
      <c r="O1402" s="8" t="s">
        <v>409</v>
      </c>
      <c r="P1402" s="1437" t="s">
        <v>25</v>
      </c>
      <c r="Q1402" s="1438" t="s">
        <v>410</v>
      </c>
    </row>
    <row r="1403" spans="1:17">
      <c r="A1403" s="1272" t="s">
        <v>314</v>
      </c>
      <c r="B1403" s="46">
        <v>1</v>
      </c>
      <c r="C1403" s="859" t="s">
        <v>656</v>
      </c>
      <c r="D1403" s="860">
        <v>35</v>
      </c>
      <c r="E1403" s="860" t="s">
        <v>38</v>
      </c>
      <c r="F1403" s="861">
        <v>9.3040000000000003</v>
      </c>
      <c r="G1403" s="861">
        <v>2.2570000000000001</v>
      </c>
      <c r="H1403" s="861">
        <v>5.2210000000000001</v>
      </c>
      <c r="I1403" s="861">
        <v>1.8260000000000001</v>
      </c>
      <c r="J1403" s="861">
        <v>1482.56</v>
      </c>
      <c r="K1403" s="862">
        <v>1.8260000000000001</v>
      </c>
      <c r="L1403" s="861">
        <v>1482.56</v>
      </c>
      <c r="M1403" s="863">
        <f>K1403/L1403</f>
        <v>1.2316533563565726E-3</v>
      </c>
      <c r="N1403" s="864">
        <v>72.5</v>
      </c>
      <c r="O1403" s="865">
        <f>M1403*N1403</f>
        <v>8.9294868335851513E-2</v>
      </c>
      <c r="P1403" s="865">
        <f>M1403*60*1000</f>
        <v>73.899201381394363</v>
      </c>
      <c r="Q1403" s="645">
        <f>P1403*N1403/1000</f>
        <v>5.3576921001510911</v>
      </c>
    </row>
    <row r="1404" spans="1:17">
      <c r="A1404" s="1273"/>
      <c r="B1404" s="43">
        <v>2</v>
      </c>
      <c r="C1404" s="685" t="s">
        <v>657</v>
      </c>
      <c r="D1404" s="646">
        <v>27</v>
      </c>
      <c r="E1404" s="640" t="s">
        <v>38</v>
      </c>
      <c r="F1404" s="602">
        <v>7.3259999999999996</v>
      </c>
      <c r="G1404" s="602">
        <v>1.349</v>
      </c>
      <c r="H1404" s="602">
        <v>4.3209999999999997</v>
      </c>
      <c r="I1404" s="602">
        <v>1.6559999999999999</v>
      </c>
      <c r="J1404" s="602">
        <v>1344.29</v>
      </c>
      <c r="K1404" s="641">
        <v>1.6559999999999999</v>
      </c>
      <c r="L1404" s="602">
        <v>1344.29</v>
      </c>
      <c r="M1404" s="516">
        <f t="shared" ref="M1404:M1406" si="227">K1404/L1404</f>
        <v>1.2318770503388404E-3</v>
      </c>
      <c r="N1404" s="686">
        <v>72.5</v>
      </c>
      <c r="O1404" s="649">
        <f t="shared" ref="O1404:O1406" si="228">M1404*N1404</f>
        <v>8.9311086149565927E-2</v>
      </c>
      <c r="P1404" s="644">
        <f t="shared" ref="P1404:P1406" si="229">M1404*60*1000</f>
        <v>73.912623020330429</v>
      </c>
      <c r="Q1404" s="650">
        <f t="shared" ref="Q1404:Q1406" si="230">P1404*N1404/1000</f>
        <v>5.3586651689739568</v>
      </c>
    </row>
    <row r="1405" spans="1:17">
      <c r="A1405" s="1273"/>
      <c r="B1405" s="43">
        <v>3</v>
      </c>
      <c r="C1405" s="685" t="s">
        <v>658</v>
      </c>
      <c r="D1405" s="646">
        <v>18</v>
      </c>
      <c r="E1405" s="640" t="s">
        <v>38</v>
      </c>
      <c r="F1405" s="602">
        <v>6.0019999999999998</v>
      </c>
      <c r="G1405" s="602">
        <v>1.153</v>
      </c>
      <c r="H1405" s="602">
        <v>3.0409999999999999</v>
      </c>
      <c r="I1405" s="602">
        <v>1.8080000000000001</v>
      </c>
      <c r="J1405" s="602">
        <v>901.35</v>
      </c>
      <c r="K1405" s="641">
        <v>1.8080000000000001</v>
      </c>
      <c r="L1405" s="602">
        <v>901.35</v>
      </c>
      <c r="M1405" s="516">
        <f t="shared" si="227"/>
        <v>2.0058800687857105E-3</v>
      </c>
      <c r="N1405" s="686">
        <v>72.5</v>
      </c>
      <c r="O1405" s="649">
        <f t="shared" si="228"/>
        <v>0.14542630498696402</v>
      </c>
      <c r="P1405" s="644">
        <f t="shared" si="229"/>
        <v>120.35280412714262</v>
      </c>
      <c r="Q1405" s="650">
        <f t="shared" si="230"/>
        <v>8.7255782992178386</v>
      </c>
    </row>
    <row r="1406" spans="1:17">
      <c r="A1406" s="1273"/>
      <c r="B1406" s="12">
        <v>4</v>
      </c>
      <c r="C1406" s="685" t="s">
        <v>659</v>
      </c>
      <c r="D1406" s="646">
        <v>17</v>
      </c>
      <c r="E1406" s="640" t="s">
        <v>38</v>
      </c>
      <c r="F1406" s="602">
        <v>5.601</v>
      </c>
      <c r="G1406" s="602">
        <v>0.94899999999999995</v>
      </c>
      <c r="H1406" s="602">
        <v>2.7210000000000001</v>
      </c>
      <c r="I1406" s="602">
        <v>1.931</v>
      </c>
      <c r="J1406" s="602">
        <v>822.49</v>
      </c>
      <c r="K1406" s="641">
        <v>1.931</v>
      </c>
      <c r="L1406" s="602">
        <v>822.49</v>
      </c>
      <c r="M1406" s="516">
        <f t="shared" si="227"/>
        <v>2.347748908801323E-3</v>
      </c>
      <c r="N1406" s="686">
        <v>72.5</v>
      </c>
      <c r="O1406" s="649">
        <f t="shared" si="228"/>
        <v>0.17021179588809593</v>
      </c>
      <c r="P1406" s="644">
        <f t="shared" si="229"/>
        <v>140.86493452807937</v>
      </c>
      <c r="Q1406" s="650">
        <f t="shared" si="230"/>
        <v>10.212707753285756</v>
      </c>
    </row>
    <row r="1407" spans="1:17">
      <c r="A1407" s="1273"/>
      <c r="B1407" s="12">
        <v>5</v>
      </c>
      <c r="C1407" s="117"/>
      <c r="D1407" s="1231"/>
      <c r="E1407" s="117"/>
      <c r="F1407" s="1232"/>
      <c r="G1407" s="117"/>
      <c r="H1407" s="117"/>
      <c r="I1407" s="117"/>
      <c r="J1407" s="117"/>
      <c r="K1407" s="117"/>
      <c r="L1407" s="117"/>
      <c r="M1407" s="118"/>
      <c r="N1407" s="119"/>
      <c r="O1407" s="54"/>
      <c r="P1407" s="120"/>
      <c r="Q1407" s="121"/>
    </row>
    <row r="1408" spans="1:17">
      <c r="A1408" s="1273"/>
      <c r="B1408" s="12">
        <v>6</v>
      </c>
      <c r="C1408" s="117"/>
      <c r="D1408" s="1231"/>
      <c r="E1408" s="117"/>
      <c r="F1408" s="1232"/>
      <c r="G1408" s="117"/>
      <c r="H1408" s="117"/>
      <c r="I1408" s="117"/>
      <c r="J1408" s="117"/>
      <c r="K1408" s="117"/>
      <c r="L1408" s="117"/>
      <c r="M1408" s="118"/>
      <c r="N1408" s="119"/>
      <c r="O1408" s="54"/>
      <c r="P1408" s="120"/>
      <c r="Q1408" s="121"/>
    </row>
    <row r="1409" spans="1:17">
      <c r="A1409" s="1273"/>
      <c r="B1409" s="12">
        <v>7</v>
      </c>
      <c r="C1409" s="117"/>
      <c r="D1409" s="1231"/>
      <c r="E1409" s="117"/>
      <c r="F1409" s="1232"/>
      <c r="G1409" s="117"/>
      <c r="H1409" s="117"/>
      <c r="I1409" s="117"/>
      <c r="J1409" s="117"/>
      <c r="K1409" s="117"/>
      <c r="L1409" s="117"/>
      <c r="M1409" s="118"/>
      <c r="N1409" s="119"/>
      <c r="O1409" s="54"/>
      <c r="P1409" s="120"/>
      <c r="Q1409" s="121"/>
    </row>
    <row r="1410" spans="1:17">
      <c r="A1410" s="1273"/>
      <c r="B1410" s="12">
        <v>8</v>
      </c>
      <c r="C1410" s="117"/>
      <c r="D1410" s="1231"/>
      <c r="E1410" s="117"/>
      <c r="F1410" s="1232"/>
      <c r="G1410" s="117"/>
      <c r="H1410" s="117"/>
      <c r="I1410" s="117"/>
      <c r="J1410" s="117"/>
      <c r="K1410" s="117"/>
      <c r="L1410" s="117"/>
      <c r="M1410" s="118"/>
      <c r="N1410" s="119"/>
      <c r="O1410" s="54"/>
      <c r="P1410" s="120"/>
      <c r="Q1410" s="121"/>
    </row>
    <row r="1411" spans="1:17">
      <c r="A1411" s="1273"/>
      <c r="B1411" s="12">
        <v>9</v>
      </c>
      <c r="C1411" s="117"/>
      <c r="D1411" s="1231"/>
      <c r="E1411" s="117"/>
      <c r="F1411" s="1232"/>
      <c r="G1411" s="117"/>
      <c r="H1411" s="117"/>
      <c r="I1411" s="117"/>
      <c r="J1411" s="117"/>
      <c r="K1411" s="117"/>
      <c r="L1411" s="117"/>
      <c r="M1411" s="118"/>
      <c r="N1411" s="119"/>
      <c r="O1411" s="54"/>
      <c r="P1411" s="120"/>
      <c r="Q1411" s="121"/>
    </row>
    <row r="1412" spans="1:17" ht="12" thickBot="1">
      <c r="A1412" s="1274"/>
      <c r="B1412" s="32">
        <v>10</v>
      </c>
      <c r="C1412" s="1233"/>
      <c r="D1412" s="1234"/>
      <c r="E1412" s="1234"/>
      <c r="F1412" s="1235"/>
      <c r="G1412" s="1235"/>
      <c r="H1412" s="1235"/>
      <c r="I1412" s="1235"/>
      <c r="J1412" s="1235"/>
      <c r="K1412" s="1236"/>
      <c r="L1412" s="1235"/>
      <c r="M1412" s="1237"/>
      <c r="N1412" s="1238"/>
      <c r="O1412" s="735"/>
      <c r="P1412" s="735"/>
      <c r="Q1412" s="736"/>
    </row>
    <row r="1413" spans="1:17">
      <c r="A1413" s="1293" t="s">
        <v>306</v>
      </c>
      <c r="B1413" s="181">
        <v>1</v>
      </c>
      <c r="C1413" s="1182" t="s">
        <v>660</v>
      </c>
      <c r="D1413" s="1183">
        <v>32</v>
      </c>
      <c r="E1413" s="1183" t="s">
        <v>38</v>
      </c>
      <c r="F1413" s="1606">
        <v>11.843</v>
      </c>
      <c r="G1413" s="1606">
        <v>2.3969999999999998</v>
      </c>
      <c r="H1413" s="1606">
        <v>5.12</v>
      </c>
      <c r="I1413" s="1606">
        <v>4.3259999999999996</v>
      </c>
      <c r="J1413" s="1606">
        <v>1803.8</v>
      </c>
      <c r="K1413" s="1607">
        <v>4.3259999999999996</v>
      </c>
      <c r="L1413" s="1606">
        <v>1803.8</v>
      </c>
      <c r="M1413" s="1184">
        <f>K1413/L1413</f>
        <v>2.3982703182170973E-3</v>
      </c>
      <c r="N1413" s="871">
        <v>72.5</v>
      </c>
      <c r="O1413" s="1185">
        <f t="shared" ref="O1413:O1421" si="231">M1413*N1413</f>
        <v>0.17387459807073954</v>
      </c>
      <c r="P1413" s="1185">
        <f t="shared" ref="P1413:P1421" si="232">M1413*60*1000</f>
        <v>143.89621909302582</v>
      </c>
      <c r="Q1413" s="1186">
        <f t="shared" ref="Q1413:Q1421" si="233">P1413*N1413/1000</f>
        <v>10.432475884244372</v>
      </c>
    </row>
    <row r="1414" spans="1:17">
      <c r="A1414" s="1276"/>
      <c r="B1414" s="224">
        <v>2</v>
      </c>
      <c r="C1414" s="692" t="s">
        <v>661</v>
      </c>
      <c r="D1414" s="855">
        <v>16</v>
      </c>
      <c r="E1414" s="855" t="s">
        <v>38</v>
      </c>
      <c r="F1414" s="876">
        <v>10.084</v>
      </c>
      <c r="G1414" s="876">
        <v>1.071</v>
      </c>
      <c r="H1414" s="876">
        <v>2.56</v>
      </c>
      <c r="I1414" s="876">
        <v>6.4530000000000003</v>
      </c>
      <c r="J1414" s="876">
        <v>2195.46</v>
      </c>
      <c r="K1414" s="880">
        <v>6.4530000000000003</v>
      </c>
      <c r="L1414" s="876">
        <v>2195.46</v>
      </c>
      <c r="M1414" s="878">
        <f>K1414/L1414</f>
        <v>2.9392473559071903E-3</v>
      </c>
      <c r="N1414" s="879">
        <v>72.5</v>
      </c>
      <c r="O1414" s="679">
        <f t="shared" si="231"/>
        <v>0.2130954333032713</v>
      </c>
      <c r="P1414" s="679">
        <f t="shared" si="232"/>
        <v>176.35484135443141</v>
      </c>
      <c r="Q1414" s="725">
        <f t="shared" si="233"/>
        <v>12.785725998196279</v>
      </c>
    </row>
    <row r="1415" spans="1:17">
      <c r="A1415" s="1276"/>
      <c r="B1415" s="178">
        <v>3</v>
      </c>
      <c r="C1415" s="692" t="s">
        <v>662</v>
      </c>
      <c r="D1415" s="855">
        <v>12</v>
      </c>
      <c r="E1415" s="855" t="s">
        <v>38</v>
      </c>
      <c r="F1415" s="876">
        <v>4.7769999999999992</v>
      </c>
      <c r="G1415" s="876">
        <v>0.81599999999999995</v>
      </c>
      <c r="H1415" s="876">
        <v>1.92</v>
      </c>
      <c r="I1415" s="876">
        <v>2.0409999999999999</v>
      </c>
      <c r="J1415" s="876">
        <v>616.07000000000005</v>
      </c>
      <c r="K1415" s="880">
        <v>2.0409999999999999</v>
      </c>
      <c r="L1415" s="876">
        <v>616.07000000000005</v>
      </c>
      <c r="M1415" s="680">
        <f t="shared" ref="M1415:M1421" si="234">K1415/L1415</f>
        <v>3.3129352184005059E-3</v>
      </c>
      <c r="N1415" s="879">
        <v>72.5</v>
      </c>
      <c r="O1415" s="679">
        <f t="shared" si="231"/>
        <v>0.24018780333403669</v>
      </c>
      <c r="P1415" s="679">
        <f t="shared" si="232"/>
        <v>198.77611310403034</v>
      </c>
      <c r="Q1415" s="695">
        <f t="shared" si="233"/>
        <v>14.411268200042199</v>
      </c>
    </row>
    <row r="1416" spans="1:17">
      <c r="A1416" s="1276"/>
      <c r="B1416" s="178">
        <v>4</v>
      </c>
      <c r="C1416" s="692" t="s">
        <v>663</v>
      </c>
      <c r="D1416" s="855">
        <v>65</v>
      </c>
      <c r="E1416" s="855" t="s">
        <v>38</v>
      </c>
      <c r="F1416" s="876">
        <v>21.753999999999998</v>
      </c>
      <c r="G1416" s="876">
        <v>2.95</v>
      </c>
      <c r="H1416" s="876">
        <v>10.314</v>
      </c>
      <c r="I1416" s="876">
        <v>8.49</v>
      </c>
      <c r="J1416" s="876">
        <v>2338.13</v>
      </c>
      <c r="K1416" s="880">
        <v>8.49</v>
      </c>
      <c r="L1416" s="876">
        <v>2338.13</v>
      </c>
      <c r="M1416" s="680">
        <f t="shared" si="234"/>
        <v>3.6311069102231267E-3</v>
      </c>
      <c r="N1416" s="879">
        <v>72.5</v>
      </c>
      <c r="O1416" s="694">
        <f t="shared" si="231"/>
        <v>0.26325525099117669</v>
      </c>
      <c r="P1416" s="679">
        <f t="shared" si="232"/>
        <v>217.8664146133876</v>
      </c>
      <c r="Q1416" s="695">
        <f t="shared" si="233"/>
        <v>15.795315059470601</v>
      </c>
    </row>
    <row r="1417" spans="1:17">
      <c r="A1417" s="1276"/>
      <c r="B1417" s="178">
        <v>5</v>
      </c>
      <c r="C1417" s="692" t="s">
        <v>664</v>
      </c>
      <c r="D1417" s="855">
        <v>20</v>
      </c>
      <c r="E1417" s="855" t="s">
        <v>38</v>
      </c>
      <c r="F1417" s="876">
        <v>10.602</v>
      </c>
      <c r="G1417" s="1181">
        <v>2.2440000000000002</v>
      </c>
      <c r="H1417" s="1181">
        <v>3.2010000000000001</v>
      </c>
      <c r="I1417" s="1181">
        <v>5.157</v>
      </c>
      <c r="J1417" s="1181">
        <v>1276.4100000000001</v>
      </c>
      <c r="K1417" s="1608">
        <v>5.157</v>
      </c>
      <c r="L1417" s="1181">
        <v>1276.4100000000001</v>
      </c>
      <c r="M1417" s="680">
        <f t="shared" si="234"/>
        <v>4.0402378546078449E-3</v>
      </c>
      <c r="N1417" s="879">
        <v>72.5</v>
      </c>
      <c r="O1417" s="694">
        <f t="shared" si="231"/>
        <v>0.29291724445906875</v>
      </c>
      <c r="P1417" s="679">
        <f t="shared" si="232"/>
        <v>242.41427127647069</v>
      </c>
      <c r="Q1417" s="695">
        <f t="shared" si="233"/>
        <v>17.575034667544124</v>
      </c>
    </row>
    <row r="1418" spans="1:17">
      <c r="A1418" s="1276"/>
      <c r="B1418" s="178">
        <v>6</v>
      </c>
      <c r="C1418" s="692" t="s">
        <v>665</v>
      </c>
      <c r="D1418" s="855">
        <v>26</v>
      </c>
      <c r="E1418" s="855" t="s">
        <v>38</v>
      </c>
      <c r="F1418" s="876">
        <v>12.434000000000001</v>
      </c>
      <c r="G1418" s="1181">
        <v>2.04</v>
      </c>
      <c r="H1418" s="1181">
        <v>4.16</v>
      </c>
      <c r="I1418" s="1181">
        <v>6.234</v>
      </c>
      <c r="J1418" s="1181">
        <v>1332.27</v>
      </c>
      <c r="K1418" s="1608">
        <v>6.234</v>
      </c>
      <c r="L1418" s="1181">
        <v>1332.27</v>
      </c>
      <c r="M1418" s="680">
        <f t="shared" si="234"/>
        <v>4.6792316872705988E-3</v>
      </c>
      <c r="N1418" s="879">
        <v>72.5</v>
      </c>
      <c r="O1418" s="694">
        <f t="shared" si="231"/>
        <v>0.33924429732711842</v>
      </c>
      <c r="P1418" s="679">
        <f t="shared" si="232"/>
        <v>280.75390123623595</v>
      </c>
      <c r="Q1418" s="695">
        <f t="shared" si="233"/>
        <v>20.354657839627109</v>
      </c>
    </row>
    <row r="1419" spans="1:17">
      <c r="A1419" s="1276"/>
      <c r="B1419" s="178">
        <v>7</v>
      </c>
      <c r="C1419" s="692" t="s">
        <v>666</v>
      </c>
      <c r="D1419" s="855">
        <v>24</v>
      </c>
      <c r="E1419" s="855" t="s">
        <v>38</v>
      </c>
      <c r="F1419" s="876">
        <v>8.843</v>
      </c>
      <c r="G1419" s="1181">
        <v>1.276</v>
      </c>
      <c r="H1419" s="1181">
        <v>3.8410000000000002</v>
      </c>
      <c r="I1419" s="1181">
        <v>3.726</v>
      </c>
      <c r="J1419" s="1181">
        <v>1118.24</v>
      </c>
      <c r="K1419" s="1608">
        <v>3.726</v>
      </c>
      <c r="L1419" s="1181">
        <v>1118.24</v>
      </c>
      <c r="M1419" s="680">
        <f t="shared" si="234"/>
        <v>3.3320217484618686E-3</v>
      </c>
      <c r="N1419" s="879">
        <v>72.5</v>
      </c>
      <c r="O1419" s="694">
        <f t="shared" si="231"/>
        <v>0.24157157676348548</v>
      </c>
      <c r="P1419" s="679">
        <f t="shared" si="232"/>
        <v>199.92130490771211</v>
      </c>
      <c r="Q1419" s="695">
        <f t="shared" si="233"/>
        <v>14.494294605809127</v>
      </c>
    </row>
    <row r="1420" spans="1:17">
      <c r="A1420" s="1276"/>
      <c r="B1420" s="178">
        <v>8</v>
      </c>
      <c r="C1420" s="692" t="s">
        <v>667</v>
      </c>
      <c r="D1420" s="855">
        <v>5</v>
      </c>
      <c r="E1420" s="855" t="s">
        <v>38</v>
      </c>
      <c r="F1420" s="876">
        <v>0.69</v>
      </c>
      <c r="G1420" s="1181">
        <v>0</v>
      </c>
      <c r="H1420" s="1181">
        <v>0</v>
      </c>
      <c r="I1420" s="1181">
        <v>0.69</v>
      </c>
      <c r="J1420" s="1181">
        <v>183.02</v>
      </c>
      <c r="K1420" s="1608">
        <v>0.69</v>
      </c>
      <c r="L1420" s="1181">
        <v>183.02</v>
      </c>
      <c r="M1420" s="680">
        <f t="shared" si="234"/>
        <v>3.7700797727024363E-3</v>
      </c>
      <c r="N1420" s="879">
        <v>72.5</v>
      </c>
      <c r="O1420" s="694">
        <f t="shared" si="231"/>
        <v>0.27333078352092666</v>
      </c>
      <c r="P1420" s="679">
        <f t="shared" si="232"/>
        <v>226.20478636214617</v>
      </c>
      <c r="Q1420" s="695">
        <f t="shared" si="233"/>
        <v>16.399847011255599</v>
      </c>
    </row>
    <row r="1421" spans="1:17">
      <c r="A1421" s="1277"/>
      <c r="B1421" s="187">
        <v>9</v>
      </c>
      <c r="C1421" s="692" t="s">
        <v>668</v>
      </c>
      <c r="D1421" s="855">
        <v>30</v>
      </c>
      <c r="E1421" s="855" t="s">
        <v>38</v>
      </c>
      <c r="F1421" s="876">
        <v>13.4</v>
      </c>
      <c r="G1421" s="1181">
        <v>1.27</v>
      </c>
      <c r="H1421" s="1181">
        <v>4.8</v>
      </c>
      <c r="I1421" s="1181">
        <v>7.33</v>
      </c>
      <c r="J1421" s="1181">
        <v>1592.21</v>
      </c>
      <c r="K1421" s="1608">
        <v>7.33</v>
      </c>
      <c r="L1421" s="1181">
        <v>1592.21</v>
      </c>
      <c r="M1421" s="680">
        <f t="shared" si="234"/>
        <v>4.6036640895359277E-3</v>
      </c>
      <c r="N1421" s="879">
        <v>72.5</v>
      </c>
      <c r="O1421" s="694">
        <f t="shared" si="231"/>
        <v>0.33376564649135476</v>
      </c>
      <c r="P1421" s="679">
        <f t="shared" si="232"/>
        <v>276.21984537215565</v>
      </c>
      <c r="Q1421" s="695">
        <f t="shared" si="233"/>
        <v>20.025938789481284</v>
      </c>
    </row>
    <row r="1422" spans="1:17" ht="12" thickBot="1">
      <c r="A1422" s="1294"/>
      <c r="B1422" s="182">
        <v>10</v>
      </c>
      <c r="C1422" s="1189"/>
      <c r="D1422" s="1190"/>
      <c r="E1422" s="1190"/>
      <c r="F1422" s="1192"/>
      <c r="G1422" s="1192"/>
      <c r="H1422" s="1192"/>
      <c r="I1422" s="1192"/>
      <c r="J1422" s="1192"/>
      <c r="K1422" s="1193"/>
      <c r="L1422" s="1192"/>
      <c r="M1422" s="1194"/>
      <c r="N1422" s="872"/>
      <c r="O1422" s="1195"/>
      <c r="P1422" s="1195"/>
      <c r="Q1422" s="1196"/>
    </row>
    <row r="1423" spans="1:17">
      <c r="A1423" s="1605" t="s">
        <v>687</v>
      </c>
      <c r="B1423" s="80">
        <v>1</v>
      </c>
      <c r="C1423" s="873" t="s">
        <v>669</v>
      </c>
      <c r="D1423" s="874">
        <v>20</v>
      </c>
      <c r="E1423" s="832" t="s">
        <v>38</v>
      </c>
      <c r="F1423" s="664">
        <v>3.43</v>
      </c>
      <c r="G1423" s="1603">
        <v>0</v>
      </c>
      <c r="H1423" s="1603">
        <v>0</v>
      </c>
      <c r="I1423" s="1603">
        <v>3.43</v>
      </c>
      <c r="J1423" s="1603">
        <v>366.13</v>
      </c>
      <c r="K1423" s="1604">
        <v>3.43</v>
      </c>
      <c r="L1423" s="1603">
        <v>366.13</v>
      </c>
      <c r="M1423" s="665">
        <f>K1423/L1423</f>
        <v>9.3682571764127504E-3</v>
      </c>
      <c r="N1423" s="710">
        <v>72.5</v>
      </c>
      <c r="O1423" s="666">
        <f>M1423*N1423</f>
        <v>0.67919864528992435</v>
      </c>
      <c r="P1423" s="666">
        <f>M1423*60*1000</f>
        <v>562.09543058476493</v>
      </c>
      <c r="Q1423" s="667">
        <f>P1423*N1423/1000</f>
        <v>40.751918717395455</v>
      </c>
    </row>
    <row r="1424" spans="1:17">
      <c r="A1424" s="1279"/>
      <c r="B1424" s="74">
        <v>2</v>
      </c>
      <c r="C1424" s="709" t="s">
        <v>670</v>
      </c>
      <c r="D1424" s="757">
        <v>8</v>
      </c>
      <c r="E1424" s="757" t="s">
        <v>38</v>
      </c>
      <c r="F1424" s="524">
        <v>3.9719999999999995</v>
      </c>
      <c r="G1424" s="524">
        <v>0.35699999999999998</v>
      </c>
      <c r="H1424" s="524">
        <v>0.96</v>
      </c>
      <c r="I1424" s="524">
        <v>2.6549999999999998</v>
      </c>
      <c r="J1424" s="524">
        <v>280.83</v>
      </c>
      <c r="K1424" s="668">
        <v>2.6549999999999998</v>
      </c>
      <c r="L1424" s="524">
        <v>280.83</v>
      </c>
      <c r="M1424" s="523">
        <f t="shared" ref="M1424:M1432" si="235">K1424/L1424</f>
        <v>9.4541181497703238E-3</v>
      </c>
      <c r="N1424" s="710">
        <v>72.5</v>
      </c>
      <c r="O1424" s="525">
        <f t="shared" ref="O1424:O1432" si="236">M1424*N1424</f>
        <v>0.68542356585834852</v>
      </c>
      <c r="P1424" s="666">
        <f t="shared" ref="P1424:P1432" si="237">M1424*60*1000</f>
        <v>567.24708898621941</v>
      </c>
      <c r="Q1424" s="526">
        <f t="shared" ref="Q1424:Q1432" si="238">P1424*N1424/1000</f>
        <v>41.12541395150091</v>
      </c>
    </row>
    <row r="1425" spans="1:17">
      <c r="A1425" s="1279"/>
      <c r="B1425" s="74">
        <v>3</v>
      </c>
      <c r="C1425" s="709" t="s">
        <v>671</v>
      </c>
      <c r="D1425" s="757">
        <v>6</v>
      </c>
      <c r="E1425" s="757" t="s">
        <v>38</v>
      </c>
      <c r="F1425" s="524">
        <v>2.391</v>
      </c>
      <c r="G1425" s="524">
        <v>0</v>
      </c>
      <c r="H1425" s="524">
        <v>0</v>
      </c>
      <c r="I1425" s="524">
        <v>2.391</v>
      </c>
      <c r="J1425" s="524">
        <v>234.73</v>
      </c>
      <c r="K1425" s="668">
        <v>2.391</v>
      </c>
      <c r="L1425" s="524">
        <v>234.73</v>
      </c>
      <c r="M1425" s="523">
        <f t="shared" si="235"/>
        <v>1.018617134580156E-2</v>
      </c>
      <c r="N1425" s="710">
        <v>72.5</v>
      </c>
      <c r="O1425" s="525">
        <f t="shared" si="236"/>
        <v>0.73849742257061313</v>
      </c>
      <c r="P1425" s="666">
        <f t="shared" si="237"/>
        <v>611.17028074809366</v>
      </c>
      <c r="Q1425" s="526">
        <f t="shared" si="238"/>
        <v>44.309845354236792</v>
      </c>
    </row>
    <row r="1426" spans="1:17">
      <c r="A1426" s="1279"/>
      <c r="B1426" s="74">
        <v>4</v>
      </c>
      <c r="C1426" s="709" t="s">
        <v>672</v>
      </c>
      <c r="D1426" s="757">
        <v>6</v>
      </c>
      <c r="E1426" s="757" t="s">
        <v>38</v>
      </c>
      <c r="F1426" s="524">
        <v>16.908999999999999</v>
      </c>
      <c r="G1426" s="524">
        <v>1.69</v>
      </c>
      <c r="H1426" s="524">
        <v>3.6419999999999999</v>
      </c>
      <c r="I1426" s="524">
        <v>11.577</v>
      </c>
      <c r="J1426" s="524">
        <v>1135.42</v>
      </c>
      <c r="K1426" s="668">
        <v>11.577</v>
      </c>
      <c r="L1426" s="524">
        <v>1135.42</v>
      </c>
      <c r="M1426" s="523">
        <f t="shared" si="235"/>
        <v>1.0196226946856669E-2</v>
      </c>
      <c r="N1426" s="710">
        <v>72.5</v>
      </c>
      <c r="O1426" s="525">
        <f t="shared" si="236"/>
        <v>0.73922645364710848</v>
      </c>
      <c r="P1426" s="666">
        <f t="shared" si="237"/>
        <v>611.77361681140007</v>
      </c>
      <c r="Q1426" s="526">
        <f t="shared" si="238"/>
        <v>44.353587218826505</v>
      </c>
    </row>
    <row r="1427" spans="1:17">
      <c r="A1427" s="1279"/>
      <c r="B1427" s="74">
        <v>5</v>
      </c>
      <c r="C1427" s="709" t="s">
        <v>673</v>
      </c>
      <c r="D1427" s="757">
        <v>36</v>
      </c>
      <c r="E1427" s="757" t="s">
        <v>38</v>
      </c>
      <c r="F1427" s="524">
        <v>7.4779999999999998</v>
      </c>
      <c r="G1427" s="524">
        <v>1.071</v>
      </c>
      <c r="H1427" s="524">
        <v>1.76</v>
      </c>
      <c r="I1427" s="524">
        <v>4.6470000000000002</v>
      </c>
      <c r="J1427" s="524">
        <v>442.92</v>
      </c>
      <c r="K1427" s="668">
        <v>4.6470000000000002</v>
      </c>
      <c r="L1427" s="524">
        <v>442.92</v>
      </c>
      <c r="M1427" s="523">
        <f t="shared" si="235"/>
        <v>1.0491736656732593E-2</v>
      </c>
      <c r="N1427" s="710">
        <v>72.5</v>
      </c>
      <c r="O1427" s="525">
        <f t="shared" si="236"/>
        <v>0.76065090761311305</v>
      </c>
      <c r="P1427" s="666">
        <f t="shared" si="237"/>
        <v>629.50419940395568</v>
      </c>
      <c r="Q1427" s="526">
        <f t="shared" si="238"/>
        <v>45.639054456786781</v>
      </c>
    </row>
    <row r="1428" spans="1:17">
      <c r="A1428" s="1279"/>
      <c r="B1428" s="74">
        <v>6</v>
      </c>
      <c r="C1428" s="709" t="s">
        <v>674</v>
      </c>
      <c r="D1428" s="757">
        <v>12</v>
      </c>
      <c r="E1428" s="757" t="s">
        <v>38</v>
      </c>
      <c r="F1428" s="524">
        <v>13.519</v>
      </c>
      <c r="G1428" s="524">
        <v>1.139</v>
      </c>
      <c r="H1428" s="524">
        <v>2.8809999999999998</v>
      </c>
      <c r="I1428" s="524">
        <v>9.4990000000000006</v>
      </c>
      <c r="J1428" s="524">
        <v>902.29</v>
      </c>
      <c r="K1428" s="668">
        <v>9.4990000000000006</v>
      </c>
      <c r="L1428" s="524">
        <v>902.29</v>
      </c>
      <c r="M1428" s="523">
        <f t="shared" si="235"/>
        <v>1.0527657405047158E-2</v>
      </c>
      <c r="N1428" s="710">
        <v>72.5</v>
      </c>
      <c r="O1428" s="525">
        <f t="shared" si="236"/>
        <v>0.76325516186591902</v>
      </c>
      <c r="P1428" s="666">
        <f t="shared" si="237"/>
        <v>631.65944430282946</v>
      </c>
      <c r="Q1428" s="526">
        <f t="shared" si="238"/>
        <v>45.795309711955142</v>
      </c>
    </row>
    <row r="1429" spans="1:17">
      <c r="A1429" s="1279"/>
      <c r="B1429" s="74">
        <v>7</v>
      </c>
      <c r="C1429" s="709" t="s">
        <v>675</v>
      </c>
      <c r="D1429" s="757">
        <v>20</v>
      </c>
      <c r="E1429" s="757" t="s">
        <v>38</v>
      </c>
      <c r="F1429" s="524">
        <v>7.4829999999999997</v>
      </c>
      <c r="G1429" s="524">
        <v>0.56100000000000005</v>
      </c>
      <c r="H1429" s="524">
        <v>0.14099999999999999</v>
      </c>
      <c r="I1429" s="524">
        <v>6.7809999999999997</v>
      </c>
      <c r="J1429" s="524">
        <v>635.91</v>
      </c>
      <c r="K1429" s="668">
        <v>6.7809999999999997</v>
      </c>
      <c r="L1429" s="524">
        <v>635.91</v>
      </c>
      <c r="M1429" s="523">
        <f t="shared" si="235"/>
        <v>1.066345866553443E-2</v>
      </c>
      <c r="N1429" s="710">
        <v>72.5</v>
      </c>
      <c r="O1429" s="525">
        <f t="shared" si="236"/>
        <v>0.77310075325124616</v>
      </c>
      <c r="P1429" s="666">
        <f t="shared" si="237"/>
        <v>639.80751993206582</v>
      </c>
      <c r="Q1429" s="526">
        <f t="shared" si="238"/>
        <v>46.386045195074772</v>
      </c>
    </row>
    <row r="1430" spans="1:17">
      <c r="A1430" s="1279"/>
      <c r="B1430" s="74">
        <v>8</v>
      </c>
      <c r="C1430" s="709" t="s">
        <v>676</v>
      </c>
      <c r="D1430" s="757">
        <v>14</v>
      </c>
      <c r="E1430" s="757" t="s">
        <v>38</v>
      </c>
      <c r="F1430" s="524">
        <v>7.4849999999999994</v>
      </c>
      <c r="G1430" s="524">
        <v>0.434</v>
      </c>
      <c r="H1430" s="524">
        <v>1.6</v>
      </c>
      <c r="I1430" s="524">
        <v>5.4509999999999996</v>
      </c>
      <c r="J1430" s="524">
        <v>502.45</v>
      </c>
      <c r="K1430" s="668">
        <v>5.4509999999999996</v>
      </c>
      <c r="L1430" s="524">
        <v>502.45</v>
      </c>
      <c r="M1430" s="523">
        <f t="shared" si="235"/>
        <v>1.0848840680664742E-2</v>
      </c>
      <c r="N1430" s="710">
        <v>72.5</v>
      </c>
      <c r="O1430" s="525">
        <f t="shared" si="236"/>
        <v>0.78654094934819374</v>
      </c>
      <c r="P1430" s="666">
        <f t="shared" si="237"/>
        <v>650.93044083988445</v>
      </c>
      <c r="Q1430" s="526">
        <f t="shared" si="238"/>
        <v>47.192456960891619</v>
      </c>
    </row>
    <row r="1431" spans="1:17">
      <c r="A1431" s="1279"/>
      <c r="B1431" s="74">
        <v>9</v>
      </c>
      <c r="C1431" s="873" t="s">
        <v>677</v>
      </c>
      <c r="D1431" s="832">
        <v>17</v>
      </c>
      <c r="E1431" s="757" t="s">
        <v>38</v>
      </c>
      <c r="F1431" s="524">
        <v>2.0640000000000001</v>
      </c>
      <c r="G1431" s="524">
        <v>0</v>
      </c>
      <c r="H1431" s="524">
        <v>0</v>
      </c>
      <c r="I1431" s="524">
        <v>2.0640000000000001</v>
      </c>
      <c r="J1431" s="524">
        <v>190.21</v>
      </c>
      <c r="K1431" s="668">
        <v>2.0640000000000001</v>
      </c>
      <c r="L1431" s="524">
        <v>190.21</v>
      </c>
      <c r="M1431" s="523">
        <f t="shared" si="235"/>
        <v>1.0851164502392093E-2</v>
      </c>
      <c r="N1431" s="710">
        <v>72.5</v>
      </c>
      <c r="O1431" s="525">
        <f t="shared" si="236"/>
        <v>0.78670942642342678</v>
      </c>
      <c r="P1431" s="666">
        <f t="shared" si="237"/>
        <v>651.06987014352558</v>
      </c>
      <c r="Q1431" s="526">
        <f t="shared" si="238"/>
        <v>47.202565585405601</v>
      </c>
    </row>
    <row r="1432" spans="1:17" ht="12" thickBot="1">
      <c r="A1432" s="1279"/>
      <c r="B1432" s="74">
        <v>10</v>
      </c>
      <c r="C1432" s="711"/>
      <c r="D1432" s="760"/>
      <c r="E1432" s="760"/>
      <c r="F1432" s="783"/>
      <c r="G1432" s="783"/>
      <c r="H1432" s="783"/>
      <c r="I1432" s="783"/>
      <c r="J1432" s="783"/>
      <c r="K1432" s="804"/>
      <c r="L1432" s="783"/>
      <c r="M1432" s="728"/>
      <c r="N1432" s="729"/>
      <c r="O1432" s="712"/>
      <c r="P1432" s="712"/>
      <c r="Q1432" s="713"/>
    </row>
    <row r="1433" spans="1:17">
      <c r="A1433" s="1262" t="s">
        <v>315</v>
      </c>
      <c r="B1433" s="39">
        <v>1</v>
      </c>
      <c r="C1433" s="669" t="s">
        <v>678</v>
      </c>
      <c r="D1433" s="670">
        <v>5</v>
      </c>
      <c r="E1433" s="670" t="s">
        <v>38</v>
      </c>
      <c r="F1433" s="528">
        <v>4.7190000000000003</v>
      </c>
      <c r="G1433" s="672">
        <v>0.45900000000000002</v>
      </c>
      <c r="H1433" s="672">
        <v>1.2</v>
      </c>
      <c r="I1433" s="672">
        <v>3.06</v>
      </c>
      <c r="J1433" s="672">
        <v>265.25</v>
      </c>
      <c r="K1433" s="671">
        <v>3.06</v>
      </c>
      <c r="L1433" s="672">
        <v>265.25</v>
      </c>
      <c r="M1433" s="673">
        <f>K1433/L1433</f>
        <v>1.1536286522148916E-2</v>
      </c>
      <c r="N1433" s="643">
        <v>72.5</v>
      </c>
      <c r="O1433" s="674">
        <f>M1433*N1433</f>
        <v>0.83638077285579637</v>
      </c>
      <c r="P1433" s="674">
        <f>M1433*60*1000</f>
        <v>692.17719132893501</v>
      </c>
      <c r="Q1433" s="675">
        <f>P1433*N1433/1000</f>
        <v>50.182846371347793</v>
      </c>
    </row>
    <row r="1434" spans="1:17">
      <c r="A1434" s="1263"/>
      <c r="B1434" s="19">
        <v>2</v>
      </c>
      <c r="C1434" s="717" t="s">
        <v>679</v>
      </c>
      <c r="D1434" s="765">
        <v>4</v>
      </c>
      <c r="E1434" s="765" t="s">
        <v>38</v>
      </c>
      <c r="F1434" s="528">
        <v>3.0350000000000001</v>
      </c>
      <c r="G1434" s="672">
        <v>0</v>
      </c>
      <c r="H1434" s="672">
        <v>0</v>
      </c>
      <c r="I1434" s="672">
        <v>3.0350000000000001</v>
      </c>
      <c r="J1434" s="672">
        <v>253.29</v>
      </c>
      <c r="K1434" s="677">
        <v>3.0350000000000001</v>
      </c>
      <c r="L1434" s="528">
        <v>253.29</v>
      </c>
      <c r="M1434" s="527">
        <f t="shared" ref="M1434:M1441" si="239">K1434/L1434</f>
        <v>1.1982312764025426E-2</v>
      </c>
      <c r="N1434" s="643">
        <v>72.5</v>
      </c>
      <c r="O1434" s="529">
        <f t="shared" ref="O1434:O1441" si="240">M1434*N1434</f>
        <v>0.86871767539184341</v>
      </c>
      <c r="P1434" s="674">
        <f t="shared" ref="P1434:P1441" si="241">M1434*60*1000</f>
        <v>718.93876584152565</v>
      </c>
      <c r="Q1434" s="530">
        <f t="shared" ref="Q1434:Q1441" si="242">P1434*N1434/1000</f>
        <v>52.12306052351061</v>
      </c>
    </row>
    <row r="1435" spans="1:17">
      <c r="A1435" s="1263"/>
      <c r="B1435" s="19">
        <v>3</v>
      </c>
      <c r="C1435" s="717" t="s">
        <v>680</v>
      </c>
      <c r="D1435" s="765">
        <v>8</v>
      </c>
      <c r="E1435" s="765" t="s">
        <v>38</v>
      </c>
      <c r="F1435" s="528">
        <v>4.9139999999999997</v>
      </c>
      <c r="G1435" s="672">
        <v>0</v>
      </c>
      <c r="H1435" s="672">
        <v>0</v>
      </c>
      <c r="I1435" s="672">
        <v>4.9139999999999997</v>
      </c>
      <c r="J1435" s="672">
        <v>397.76</v>
      </c>
      <c r="K1435" s="677">
        <v>4.9139999999999997</v>
      </c>
      <c r="L1435" s="528">
        <v>397.76</v>
      </c>
      <c r="M1435" s="527">
        <f t="shared" si="239"/>
        <v>1.2354183427192276E-2</v>
      </c>
      <c r="N1435" s="643">
        <v>72.5</v>
      </c>
      <c r="O1435" s="529">
        <f t="shared" si="240"/>
        <v>0.89567829847143998</v>
      </c>
      <c r="P1435" s="674">
        <f t="shared" si="241"/>
        <v>741.2510056315366</v>
      </c>
      <c r="Q1435" s="530">
        <f t="shared" si="242"/>
        <v>53.740697908286407</v>
      </c>
    </row>
    <row r="1436" spans="1:17">
      <c r="A1436" s="1264"/>
      <c r="B1436" s="19">
        <v>4</v>
      </c>
      <c r="C1436" s="717" t="s">
        <v>681</v>
      </c>
      <c r="D1436" s="765">
        <v>9</v>
      </c>
      <c r="E1436" s="765" t="s">
        <v>38</v>
      </c>
      <c r="F1436" s="528">
        <v>9.0220000000000002</v>
      </c>
      <c r="G1436" s="672">
        <v>1.1220000000000001</v>
      </c>
      <c r="H1436" s="672">
        <v>1.44</v>
      </c>
      <c r="I1436" s="672">
        <v>6.46</v>
      </c>
      <c r="J1436" s="672">
        <v>515.76</v>
      </c>
      <c r="K1436" s="677">
        <v>6.46</v>
      </c>
      <c r="L1436" s="528">
        <v>515.76</v>
      </c>
      <c r="M1436" s="527">
        <f t="shared" si="239"/>
        <v>1.2525205521948192E-2</v>
      </c>
      <c r="N1436" s="643">
        <v>72.5</v>
      </c>
      <c r="O1436" s="529">
        <f t="shared" si="240"/>
        <v>0.90807740034124396</v>
      </c>
      <c r="P1436" s="674">
        <f t="shared" si="241"/>
        <v>751.5123313168915</v>
      </c>
      <c r="Q1436" s="530">
        <f t="shared" si="242"/>
        <v>54.484644020474633</v>
      </c>
    </row>
    <row r="1437" spans="1:17">
      <c r="A1437" s="1264"/>
      <c r="B1437" s="19">
        <v>5</v>
      </c>
      <c r="C1437" s="717" t="s">
        <v>682</v>
      </c>
      <c r="D1437" s="765">
        <v>4</v>
      </c>
      <c r="E1437" s="765" t="s">
        <v>38</v>
      </c>
      <c r="F1437" s="528">
        <v>2.58</v>
      </c>
      <c r="G1437" s="672">
        <v>0</v>
      </c>
      <c r="H1437" s="672">
        <v>0.64</v>
      </c>
      <c r="I1437" s="672">
        <v>1.94</v>
      </c>
      <c r="J1437" s="672">
        <v>151.85</v>
      </c>
      <c r="K1437" s="677">
        <v>1.94</v>
      </c>
      <c r="L1437" s="528">
        <v>151.85</v>
      </c>
      <c r="M1437" s="527">
        <f t="shared" si="239"/>
        <v>1.2775765558116563E-2</v>
      </c>
      <c r="N1437" s="643">
        <v>72.5</v>
      </c>
      <c r="O1437" s="529">
        <f t="shared" si="240"/>
        <v>0.92624300296345086</v>
      </c>
      <c r="P1437" s="674">
        <f t="shared" si="241"/>
        <v>766.5459334869937</v>
      </c>
      <c r="Q1437" s="530">
        <f t="shared" si="242"/>
        <v>55.574580177807043</v>
      </c>
    </row>
    <row r="1438" spans="1:17">
      <c r="A1438" s="1264"/>
      <c r="B1438" s="19">
        <v>6</v>
      </c>
      <c r="C1438" s="717" t="s">
        <v>683</v>
      </c>
      <c r="D1438" s="765">
        <v>42</v>
      </c>
      <c r="E1438" s="765" t="s">
        <v>38</v>
      </c>
      <c r="F1438" s="528">
        <v>28.637999999999998</v>
      </c>
      <c r="G1438" s="672">
        <v>2.1080000000000001</v>
      </c>
      <c r="H1438" s="672">
        <v>4.3209999999999997</v>
      </c>
      <c r="I1438" s="672">
        <v>22.209</v>
      </c>
      <c r="J1438" s="672">
        <v>1713.13</v>
      </c>
      <c r="K1438" s="677">
        <v>22.209</v>
      </c>
      <c r="L1438" s="528">
        <v>1713.13</v>
      </c>
      <c r="M1438" s="527">
        <f t="shared" si="239"/>
        <v>1.296398988985074E-2</v>
      </c>
      <c r="N1438" s="643">
        <v>72.5</v>
      </c>
      <c r="O1438" s="529">
        <f t="shared" si="240"/>
        <v>0.93988926701417863</v>
      </c>
      <c r="P1438" s="674">
        <f t="shared" si="241"/>
        <v>777.8393933910445</v>
      </c>
      <c r="Q1438" s="530">
        <f t="shared" si="242"/>
        <v>56.393356020850725</v>
      </c>
    </row>
    <row r="1439" spans="1:17">
      <c r="A1439" s="1264"/>
      <c r="B1439" s="19">
        <v>7</v>
      </c>
      <c r="C1439" s="717" t="s">
        <v>684</v>
      </c>
      <c r="D1439" s="765">
        <v>7</v>
      </c>
      <c r="E1439" s="765" t="s">
        <v>38</v>
      </c>
      <c r="F1439" s="528">
        <v>6.8280000000000003</v>
      </c>
      <c r="G1439" s="672">
        <v>0.52700000000000002</v>
      </c>
      <c r="H1439" s="672">
        <v>1.1200000000000001</v>
      </c>
      <c r="I1439" s="672">
        <v>5.181</v>
      </c>
      <c r="J1439" s="672">
        <v>387.52</v>
      </c>
      <c r="K1439" s="677">
        <v>5.181</v>
      </c>
      <c r="L1439" s="528">
        <v>387.52</v>
      </c>
      <c r="M1439" s="527">
        <f t="shared" si="239"/>
        <v>1.3369632535094964E-2</v>
      </c>
      <c r="N1439" s="643">
        <v>72.5</v>
      </c>
      <c r="O1439" s="529">
        <f t="shared" si="240"/>
        <v>0.96929835879438486</v>
      </c>
      <c r="P1439" s="674">
        <f t="shared" si="241"/>
        <v>802.17795210569784</v>
      </c>
      <c r="Q1439" s="530">
        <f t="shared" si="242"/>
        <v>58.1579015276631</v>
      </c>
    </row>
    <row r="1440" spans="1:17">
      <c r="A1440" s="1264"/>
      <c r="B1440" s="19">
        <v>8</v>
      </c>
      <c r="C1440" s="717" t="s">
        <v>685</v>
      </c>
      <c r="D1440" s="765">
        <v>15</v>
      </c>
      <c r="E1440" s="765" t="s">
        <v>38</v>
      </c>
      <c r="F1440" s="528">
        <v>7.5269999999999992</v>
      </c>
      <c r="G1440" s="672">
        <v>0.49199999999999999</v>
      </c>
      <c r="H1440" s="672">
        <v>0.161</v>
      </c>
      <c r="I1440" s="672">
        <v>6.8739999999999997</v>
      </c>
      <c r="J1440" s="672">
        <v>502.04</v>
      </c>
      <c r="K1440" s="677">
        <v>6.8739999999999997</v>
      </c>
      <c r="L1440" s="528">
        <v>502.04</v>
      </c>
      <c r="M1440" s="527">
        <f t="shared" si="239"/>
        <v>1.3692136084774121E-2</v>
      </c>
      <c r="N1440" s="643">
        <v>72.5</v>
      </c>
      <c r="O1440" s="529">
        <f t="shared" si="240"/>
        <v>0.99267986614612369</v>
      </c>
      <c r="P1440" s="674">
        <f t="shared" si="241"/>
        <v>821.52816508644719</v>
      </c>
      <c r="Q1440" s="530">
        <f t="shared" si="242"/>
        <v>59.560791968767425</v>
      </c>
    </row>
    <row r="1441" spans="1:17">
      <c r="A1441" s="1264"/>
      <c r="B1441" s="19">
        <v>9</v>
      </c>
      <c r="C1441" s="717" t="s">
        <v>686</v>
      </c>
      <c r="D1441" s="765">
        <v>5</v>
      </c>
      <c r="E1441" s="765" t="s">
        <v>38</v>
      </c>
      <c r="F1441" s="528">
        <v>4.0350000000000001</v>
      </c>
      <c r="G1441" s="672">
        <v>0.10199999999999999</v>
      </c>
      <c r="H1441" s="672">
        <v>0.8</v>
      </c>
      <c r="I1441" s="672">
        <v>3.133</v>
      </c>
      <c r="J1441" s="672">
        <v>220.11</v>
      </c>
      <c r="K1441" s="677">
        <v>3.133</v>
      </c>
      <c r="L1441" s="528">
        <v>220.11</v>
      </c>
      <c r="M1441" s="527">
        <f t="shared" si="239"/>
        <v>1.4233792194811684E-2</v>
      </c>
      <c r="N1441" s="643">
        <v>72.5</v>
      </c>
      <c r="O1441" s="529">
        <f t="shared" si="240"/>
        <v>1.0319499341238472</v>
      </c>
      <c r="P1441" s="674">
        <f t="shared" si="241"/>
        <v>854.02753168870106</v>
      </c>
      <c r="Q1441" s="530">
        <f t="shared" si="242"/>
        <v>61.916996047430821</v>
      </c>
    </row>
    <row r="1442" spans="1:17" ht="12" thickBot="1">
      <c r="A1442" s="1265"/>
      <c r="B1442" s="20">
        <v>10</v>
      </c>
      <c r="C1442" s="24"/>
      <c r="D1442" s="20"/>
      <c r="E1442" s="20"/>
      <c r="F1442" s="221"/>
      <c r="G1442" s="221"/>
      <c r="H1442" s="221"/>
      <c r="I1442" s="221"/>
      <c r="J1442" s="28"/>
      <c r="K1442" s="886"/>
      <c r="L1442" s="28"/>
      <c r="M1442" s="40"/>
      <c r="N1442" s="28"/>
      <c r="O1442" s="887"/>
      <c r="P1442" s="38"/>
      <c r="Q1442" s="202"/>
    </row>
  </sheetData>
  <dataConsolidate/>
  <mergeCells count="573">
    <mergeCell ref="A1403:A1412"/>
    <mergeCell ref="A1413:A1422"/>
    <mergeCell ref="A1423:A1432"/>
    <mergeCell ref="A1433:A1442"/>
    <mergeCell ref="A926:A933"/>
    <mergeCell ref="A1357:A1366"/>
    <mergeCell ref="A1367:A1376"/>
    <mergeCell ref="A1377:A1386"/>
    <mergeCell ref="A1387:A1396"/>
    <mergeCell ref="A1398:Q1398"/>
    <mergeCell ref="E1399:H1399"/>
    <mergeCell ref="A1400:A1402"/>
    <mergeCell ref="B1400:B1402"/>
    <mergeCell ref="C1400:C1402"/>
    <mergeCell ref="D1400:D1401"/>
    <mergeCell ref="E1400:E1401"/>
    <mergeCell ref="F1400:I1400"/>
    <mergeCell ref="J1400:J1401"/>
    <mergeCell ref="K1400:K1401"/>
    <mergeCell ref="L1400:L1401"/>
    <mergeCell ref="M1400:M1401"/>
    <mergeCell ref="N1400:N1401"/>
    <mergeCell ref="O1400:O1401"/>
    <mergeCell ref="P1400:P1401"/>
    <mergeCell ref="Q1400:Q1401"/>
    <mergeCell ref="A1104:A1113"/>
    <mergeCell ref="A1352:Q1352"/>
    <mergeCell ref="E1353:H1353"/>
    <mergeCell ref="A1354:A1356"/>
    <mergeCell ref="B1354:B1356"/>
    <mergeCell ref="C1354:C1356"/>
    <mergeCell ref="D1354:D1355"/>
    <mergeCell ref="E1354:E1355"/>
    <mergeCell ref="F1354:I1354"/>
    <mergeCell ref="J1354:J1355"/>
    <mergeCell ref="K1354:K1355"/>
    <mergeCell ref="L1354:L1355"/>
    <mergeCell ref="M1354:M1355"/>
    <mergeCell ref="N1354:N1355"/>
    <mergeCell ref="O1354:O1355"/>
    <mergeCell ref="P1354:P1355"/>
    <mergeCell ref="Q1354:Q1355"/>
    <mergeCell ref="Q970:Q971"/>
    <mergeCell ref="O970:O971"/>
    <mergeCell ref="A1094:A1103"/>
    <mergeCell ref="E1090:H1090"/>
    <mergeCell ref="E922:H922"/>
    <mergeCell ref="E969:H969"/>
    <mergeCell ref="E1014:H1014"/>
    <mergeCell ref="E1042:H1042"/>
    <mergeCell ref="E1043:E1044"/>
    <mergeCell ref="F1043:I1043"/>
    <mergeCell ref="A968:Q968"/>
    <mergeCell ref="E70:H70"/>
    <mergeCell ref="E884:H884"/>
    <mergeCell ref="A1028:A1037"/>
    <mergeCell ref="A1018:A1027"/>
    <mergeCell ref="A973:A982"/>
    <mergeCell ref="A983:A992"/>
    <mergeCell ref="A1041:Q1041"/>
    <mergeCell ref="M1043:M1044"/>
    <mergeCell ref="N1043:N1044"/>
    <mergeCell ref="P970:P971"/>
    <mergeCell ref="A1089:Q1089"/>
    <mergeCell ref="A1091:A1093"/>
    <mergeCell ref="B1091:B1093"/>
    <mergeCell ref="C1091:C1093"/>
    <mergeCell ref="D1091:D1092"/>
    <mergeCell ref="E1091:E1092"/>
    <mergeCell ref="F1091:I1091"/>
    <mergeCell ref="J1091:J1092"/>
    <mergeCell ref="K1091:K1092"/>
    <mergeCell ref="L1091:L1092"/>
    <mergeCell ref="M1091:M1092"/>
    <mergeCell ref="N1091:N1092"/>
    <mergeCell ref="O1091:O1092"/>
    <mergeCell ref="P1091:P1092"/>
    <mergeCell ref="Q1091:Q1092"/>
    <mergeCell ref="A1056:A1065"/>
    <mergeCell ref="K1043:K1044"/>
    <mergeCell ref="L1043:L1044"/>
    <mergeCell ref="A1066:A1075"/>
    <mergeCell ref="A1076:A1085"/>
    <mergeCell ref="A1043:A1045"/>
    <mergeCell ref="B1043:B1045"/>
    <mergeCell ref="C1043:C1045"/>
    <mergeCell ref="D1043:D1044"/>
    <mergeCell ref="J1043:J1044"/>
    <mergeCell ref="O1043:O1044"/>
    <mergeCell ref="P1043:P1044"/>
    <mergeCell ref="Q1043:Q1044"/>
    <mergeCell ref="A1046:A1055"/>
    <mergeCell ref="A993:A1001"/>
    <mergeCell ref="A1002:A1011"/>
    <mergeCell ref="A1013:Q1013"/>
    <mergeCell ref="A1015:A1017"/>
    <mergeCell ref="B1015:B1017"/>
    <mergeCell ref="L1015:L1016"/>
    <mergeCell ref="M1015:M1016"/>
    <mergeCell ref="N1015:N1016"/>
    <mergeCell ref="O1015:O1016"/>
    <mergeCell ref="P1015:P1016"/>
    <mergeCell ref="Q1015:Q1016"/>
    <mergeCell ref="C1015:C1017"/>
    <mergeCell ref="D1015:D1016"/>
    <mergeCell ref="E1015:E1016"/>
    <mergeCell ref="F1015:I1015"/>
    <mergeCell ref="J1015:J1016"/>
    <mergeCell ref="K1015:K1016"/>
    <mergeCell ref="J970:J971"/>
    <mergeCell ref="K970:K971"/>
    <mergeCell ref="L970:L971"/>
    <mergeCell ref="M970:M971"/>
    <mergeCell ref="N970:N971"/>
    <mergeCell ref="A970:A972"/>
    <mergeCell ref="B970:B972"/>
    <mergeCell ref="C970:C972"/>
    <mergeCell ref="D970:D971"/>
    <mergeCell ref="E970:E971"/>
    <mergeCell ref="F970:I970"/>
    <mergeCell ref="A934:A943"/>
    <mergeCell ref="A954:A963"/>
    <mergeCell ref="A883:Q883"/>
    <mergeCell ref="D885:D886"/>
    <mergeCell ref="A923:A925"/>
    <mergeCell ref="B923:B925"/>
    <mergeCell ref="F923:I923"/>
    <mergeCell ref="D923:D924"/>
    <mergeCell ref="E923:E924"/>
    <mergeCell ref="A944:A953"/>
    <mergeCell ref="M923:M924"/>
    <mergeCell ref="A921:Q921"/>
    <mergeCell ref="A903:A910"/>
    <mergeCell ref="A896:A902"/>
    <mergeCell ref="L923:L924"/>
    <mergeCell ref="Q923:Q924"/>
    <mergeCell ref="Q885:Q886"/>
    <mergeCell ref="K885:K886"/>
    <mergeCell ref="C923:C925"/>
    <mergeCell ref="J923:J924"/>
    <mergeCell ref="K923:K924"/>
    <mergeCell ref="P923:P924"/>
    <mergeCell ref="N923:N924"/>
    <mergeCell ref="L885:L886"/>
    <mergeCell ref="O923:O924"/>
    <mergeCell ref="A911:A918"/>
    <mergeCell ref="A888:A895"/>
    <mergeCell ref="A1:Q1"/>
    <mergeCell ref="A3:Q3"/>
    <mergeCell ref="N71:N72"/>
    <mergeCell ref="C885:C887"/>
    <mergeCell ref="E885:E886"/>
    <mergeCell ref="F885:I885"/>
    <mergeCell ref="A69:Q69"/>
    <mergeCell ref="M71:M72"/>
    <mergeCell ref="L71:L72"/>
    <mergeCell ref="E787:E788"/>
    <mergeCell ref="K787:K788"/>
    <mergeCell ref="D787:D788"/>
    <mergeCell ref="O787:O788"/>
    <mergeCell ref="L787:L788"/>
    <mergeCell ref="J787:J788"/>
    <mergeCell ref="A785:Q785"/>
    <mergeCell ref="Q787:Q788"/>
    <mergeCell ref="F787:I787"/>
    <mergeCell ref="A810:A819"/>
    <mergeCell ref="B787:B789"/>
    <mergeCell ref="E833:H833"/>
    <mergeCell ref="Q218:Q219"/>
    <mergeCell ref="Q267:Q268"/>
    <mergeCell ref="L267:L268"/>
    <mergeCell ref="C381:C383"/>
    <mergeCell ref="D381:D382"/>
    <mergeCell ref="E381:E382"/>
    <mergeCell ref="Q381:Q382"/>
    <mergeCell ref="O381:O382"/>
    <mergeCell ref="A265:Q265"/>
    <mergeCell ref="A267:A269"/>
    <mergeCell ref="B267:B269"/>
    <mergeCell ref="C267:C269"/>
    <mergeCell ref="D267:D268"/>
    <mergeCell ref="A885:A887"/>
    <mergeCell ref="A787:A789"/>
    <mergeCell ref="A790:A799"/>
    <mergeCell ref="A71:A72"/>
    <mergeCell ref="B71:B72"/>
    <mergeCell ref="C71:C72"/>
    <mergeCell ref="D71:D72"/>
    <mergeCell ref="A104:A113"/>
    <mergeCell ref="A123:A125"/>
    <mergeCell ref="A301:A310"/>
    <mergeCell ref="A218:A220"/>
    <mergeCell ref="A231:A240"/>
    <mergeCell ref="A241:A250"/>
    <mergeCell ref="A251:A260"/>
    <mergeCell ref="A271:A280"/>
    <mergeCell ref="A281:A290"/>
    <mergeCell ref="A291:A300"/>
    <mergeCell ref="A379:Q379"/>
    <mergeCell ref="A368:A377"/>
    <mergeCell ref="N381:N382"/>
    <mergeCell ref="A381:A383"/>
    <mergeCell ref="B381:B383"/>
    <mergeCell ref="J71:J72"/>
    <mergeCell ref="B885:B887"/>
    <mergeCell ref="N885:N886"/>
    <mergeCell ref="O885:O886"/>
    <mergeCell ref="P885:P886"/>
    <mergeCell ref="M885:M886"/>
    <mergeCell ref="J885:J886"/>
    <mergeCell ref="E719:H719"/>
    <mergeCell ref="E651:H651"/>
    <mergeCell ref="E583:H583"/>
    <mergeCell ref="E515:H515"/>
    <mergeCell ref="N787:N788"/>
    <mergeCell ref="P787:P788"/>
    <mergeCell ref="M787:M788"/>
    <mergeCell ref="J834:J835"/>
    <mergeCell ref="K834:K835"/>
    <mergeCell ref="E584:E585"/>
    <mergeCell ref="F584:I584"/>
    <mergeCell ref="P516:P517"/>
    <mergeCell ref="E380:H380"/>
    <mergeCell ref="E266:H266"/>
    <mergeCell ref="E217:H217"/>
    <mergeCell ref="M381:M382"/>
    <mergeCell ref="O218:O219"/>
    <mergeCell ref="B218:B220"/>
    <mergeCell ref="C218:C220"/>
    <mergeCell ref="D218:D219"/>
    <mergeCell ref="E218:E219"/>
    <mergeCell ref="K267:K268"/>
    <mergeCell ref="E267:E268"/>
    <mergeCell ref="F267:I267"/>
    <mergeCell ref="J267:J268"/>
    <mergeCell ref="M267:M268"/>
    <mergeCell ref="N267:N268"/>
    <mergeCell ref="O267:O268"/>
    <mergeCell ref="A183:A192"/>
    <mergeCell ref="A193:A202"/>
    <mergeCell ref="F170:I170"/>
    <mergeCell ref="J170:J171"/>
    <mergeCell ref="L170:L171"/>
    <mergeCell ref="M170:M171"/>
    <mergeCell ref="N170:N171"/>
    <mergeCell ref="P170:P171"/>
    <mergeCell ref="A170:A172"/>
    <mergeCell ref="B170:B172"/>
    <mergeCell ref="C170:C172"/>
    <mergeCell ref="D170:D171"/>
    <mergeCell ref="E170:E171"/>
    <mergeCell ref="O170:O171"/>
    <mergeCell ref="K170:K171"/>
    <mergeCell ref="P267:P268"/>
    <mergeCell ref="A358:A367"/>
    <mergeCell ref="N123:N124"/>
    <mergeCell ref="A221:A230"/>
    <mergeCell ref="K218:K219"/>
    <mergeCell ref="P218:P219"/>
    <mergeCell ref="F218:I218"/>
    <mergeCell ref="L218:L219"/>
    <mergeCell ref="M218:M219"/>
    <mergeCell ref="J218:J219"/>
    <mergeCell ref="N218:N219"/>
    <mergeCell ref="C123:C125"/>
    <mergeCell ref="K123:K124"/>
    <mergeCell ref="A127:A136"/>
    <mergeCell ref="A137:A146"/>
    <mergeCell ref="A147:A156"/>
    <mergeCell ref="A157:A166"/>
    <mergeCell ref="A203:A212"/>
    <mergeCell ref="A168:Q168"/>
    <mergeCell ref="O123:O124"/>
    <mergeCell ref="E169:H169"/>
    <mergeCell ref="A216:Q216"/>
    <mergeCell ref="Q170:Q171"/>
    <mergeCell ref="A173:A182"/>
    <mergeCell ref="A59:A67"/>
    <mergeCell ref="M123:M124"/>
    <mergeCell ref="A121:Q121"/>
    <mergeCell ref="O71:O72"/>
    <mergeCell ref="P123:P124"/>
    <mergeCell ref="Q123:Q124"/>
    <mergeCell ref="K71:K72"/>
    <mergeCell ref="A74:A83"/>
    <mergeCell ref="A84:A93"/>
    <mergeCell ref="A94:A103"/>
    <mergeCell ref="B123:B125"/>
    <mergeCell ref="L123:L124"/>
    <mergeCell ref="Q71:Q72"/>
    <mergeCell ref="P71:P72"/>
    <mergeCell ref="E71:E72"/>
    <mergeCell ref="F71:I71"/>
    <mergeCell ref="E122:H122"/>
    <mergeCell ref="E123:E124"/>
    <mergeCell ref="J123:J124"/>
    <mergeCell ref="D123:D124"/>
    <mergeCell ref="F123:I123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P381:P382"/>
    <mergeCell ref="B448:B450"/>
    <mergeCell ref="A448:A450"/>
    <mergeCell ref="A395:A404"/>
    <mergeCell ref="A405:A414"/>
    <mergeCell ref="F381:I381"/>
    <mergeCell ref="J381:J382"/>
    <mergeCell ref="K381:K382"/>
    <mergeCell ref="L381:L382"/>
    <mergeCell ref="O448:O449"/>
    <mergeCell ref="E447:H447"/>
    <mergeCell ref="A415:A424"/>
    <mergeCell ref="A425:A434"/>
    <mergeCell ref="A435:A444"/>
    <mergeCell ref="A446:Q446"/>
    <mergeCell ref="Q448:Q449"/>
    <mergeCell ref="P448:P449"/>
    <mergeCell ref="A800:A809"/>
    <mergeCell ref="A385:A394"/>
    <mergeCell ref="N448:N449"/>
    <mergeCell ref="M448:M449"/>
    <mergeCell ref="L448:L449"/>
    <mergeCell ref="K448:K449"/>
    <mergeCell ref="J448:J449"/>
    <mergeCell ref="F448:I448"/>
    <mergeCell ref="E448:E449"/>
    <mergeCell ref="D448:D449"/>
    <mergeCell ref="C448:C450"/>
    <mergeCell ref="A502:A511"/>
    <mergeCell ref="A492:A501"/>
    <mergeCell ref="A482:A491"/>
    <mergeCell ref="A472:A481"/>
    <mergeCell ref="A462:A471"/>
    <mergeCell ref="A452:A461"/>
    <mergeCell ref="A560:A569"/>
    <mergeCell ref="A570:A579"/>
    <mergeCell ref="A514:Q514"/>
    <mergeCell ref="A584:A586"/>
    <mergeCell ref="B584:B586"/>
    <mergeCell ref="C584:C586"/>
    <mergeCell ref="D584:D585"/>
    <mergeCell ref="Q516:Q517"/>
    <mergeCell ref="A520:A529"/>
    <mergeCell ref="A530:A539"/>
    <mergeCell ref="A540:A549"/>
    <mergeCell ref="A550:A559"/>
    <mergeCell ref="J516:J517"/>
    <mergeCell ref="K516:K517"/>
    <mergeCell ref="L516:L517"/>
    <mergeCell ref="M516:M517"/>
    <mergeCell ref="N516:N517"/>
    <mergeCell ref="O516:O517"/>
    <mergeCell ref="E516:E517"/>
    <mergeCell ref="F516:I516"/>
    <mergeCell ref="A516:A518"/>
    <mergeCell ref="B516:B518"/>
    <mergeCell ref="C516:C518"/>
    <mergeCell ref="D516:D517"/>
    <mergeCell ref="A628:A637"/>
    <mergeCell ref="A638:A647"/>
    <mergeCell ref="A582:Q582"/>
    <mergeCell ref="A652:A654"/>
    <mergeCell ref="B652:B654"/>
    <mergeCell ref="C652:C654"/>
    <mergeCell ref="D652:D653"/>
    <mergeCell ref="E652:E653"/>
    <mergeCell ref="F652:I652"/>
    <mergeCell ref="P584:P585"/>
    <mergeCell ref="Q584:Q585"/>
    <mergeCell ref="A588:A597"/>
    <mergeCell ref="A598:A607"/>
    <mergeCell ref="A608:A617"/>
    <mergeCell ref="A618:A627"/>
    <mergeCell ref="J584:J585"/>
    <mergeCell ref="K584:K585"/>
    <mergeCell ref="L584:L585"/>
    <mergeCell ref="M584:M585"/>
    <mergeCell ref="N584:N585"/>
    <mergeCell ref="O584:O585"/>
    <mergeCell ref="A696:A705"/>
    <mergeCell ref="A706:A715"/>
    <mergeCell ref="A650:Q650"/>
    <mergeCell ref="A720:A722"/>
    <mergeCell ref="B720:B722"/>
    <mergeCell ref="C720:C722"/>
    <mergeCell ref="D720:D721"/>
    <mergeCell ref="E720:E721"/>
    <mergeCell ref="F720:I720"/>
    <mergeCell ref="P652:P653"/>
    <mergeCell ref="Q652:Q653"/>
    <mergeCell ref="A656:A665"/>
    <mergeCell ref="A666:A675"/>
    <mergeCell ref="A676:A685"/>
    <mergeCell ref="A686:A695"/>
    <mergeCell ref="J652:J653"/>
    <mergeCell ref="K652:K653"/>
    <mergeCell ref="L652:L653"/>
    <mergeCell ref="M652:M653"/>
    <mergeCell ref="N652:N653"/>
    <mergeCell ref="O652:O653"/>
    <mergeCell ref="A820:A829"/>
    <mergeCell ref="C787:C789"/>
    <mergeCell ref="A764:A773"/>
    <mergeCell ref="A774:A783"/>
    <mergeCell ref="A718:Q718"/>
    <mergeCell ref="A834:A836"/>
    <mergeCell ref="B834:B836"/>
    <mergeCell ref="C834:C836"/>
    <mergeCell ref="D834:D835"/>
    <mergeCell ref="E834:E835"/>
    <mergeCell ref="F834:I834"/>
    <mergeCell ref="P720:P721"/>
    <mergeCell ref="Q720:Q721"/>
    <mergeCell ref="A724:A733"/>
    <mergeCell ref="A734:A743"/>
    <mergeCell ref="A744:A753"/>
    <mergeCell ref="A754:A763"/>
    <mergeCell ref="J720:J721"/>
    <mergeCell ref="K720:K721"/>
    <mergeCell ref="L720:L721"/>
    <mergeCell ref="M720:M721"/>
    <mergeCell ref="N720:N721"/>
    <mergeCell ref="O720:O721"/>
    <mergeCell ref="E786:H786"/>
    <mergeCell ref="A832:Q832"/>
    <mergeCell ref="A837:A849"/>
    <mergeCell ref="L834:L835"/>
    <mergeCell ref="M834:M835"/>
    <mergeCell ref="N834:N835"/>
    <mergeCell ref="O834:O835"/>
    <mergeCell ref="P834:P835"/>
    <mergeCell ref="Q834:Q835"/>
    <mergeCell ref="A850:A861"/>
    <mergeCell ref="A862:A871"/>
    <mergeCell ref="A872:A881"/>
    <mergeCell ref="A1116:Q1116"/>
    <mergeCell ref="E1117:H1117"/>
    <mergeCell ref="A1118:A1120"/>
    <mergeCell ref="B1118:B1120"/>
    <mergeCell ref="C1118:C1120"/>
    <mergeCell ref="D1118:D1119"/>
    <mergeCell ref="E1118:E1119"/>
    <mergeCell ref="F1118:I1118"/>
    <mergeCell ref="J1118:J1119"/>
    <mergeCell ref="K1118:K1119"/>
    <mergeCell ref="L1118:L1119"/>
    <mergeCell ref="M1118:M1119"/>
    <mergeCell ref="N1118:N1119"/>
    <mergeCell ref="O1118:O1119"/>
    <mergeCell ref="P1118:P1119"/>
    <mergeCell ref="Q1118:Q1119"/>
    <mergeCell ref="A1121:A1130"/>
    <mergeCell ref="A1131:A1140"/>
    <mergeCell ref="A1141:A1150"/>
    <mergeCell ref="A1151:A1160"/>
    <mergeCell ref="A1163:Q1163"/>
    <mergeCell ref="E1164:H1164"/>
    <mergeCell ref="A1165:A1167"/>
    <mergeCell ref="B1165:B1167"/>
    <mergeCell ref="C1165:C1167"/>
    <mergeCell ref="D1165:D1166"/>
    <mergeCell ref="E1165:E1166"/>
    <mergeCell ref="F1165:I1165"/>
    <mergeCell ref="J1165:J1166"/>
    <mergeCell ref="K1165:K1166"/>
    <mergeCell ref="L1165:L1166"/>
    <mergeCell ref="M1165:M1166"/>
    <mergeCell ref="N1165:N1166"/>
    <mergeCell ref="O1165:O1166"/>
    <mergeCell ref="P1165:P1166"/>
    <mergeCell ref="Q1165:Q1166"/>
    <mergeCell ref="A1168:A1177"/>
    <mergeCell ref="A1178:A1187"/>
    <mergeCell ref="A1188:A1197"/>
    <mergeCell ref="A1198:A1207"/>
    <mergeCell ref="A1209:Q1209"/>
    <mergeCell ref="E1210:H1210"/>
    <mergeCell ref="A1211:A1213"/>
    <mergeCell ref="B1211:B1213"/>
    <mergeCell ref="C1211:C1213"/>
    <mergeCell ref="D1211:D1212"/>
    <mergeCell ref="E1211:E1212"/>
    <mergeCell ref="F1211:I1211"/>
    <mergeCell ref="J1211:J1212"/>
    <mergeCell ref="K1211:K1212"/>
    <mergeCell ref="L1211:L1212"/>
    <mergeCell ref="M1211:M1212"/>
    <mergeCell ref="N1211:N1212"/>
    <mergeCell ref="O1211:O1212"/>
    <mergeCell ref="P1211:P1212"/>
    <mergeCell ref="Q1211:Q1212"/>
    <mergeCell ref="A1214:A1223"/>
    <mergeCell ref="A1224:A1233"/>
    <mergeCell ref="A1234:A1243"/>
    <mergeCell ref="A1244:A1253"/>
    <mergeCell ref="A1255:Q1255"/>
    <mergeCell ref="E1256:H1256"/>
    <mergeCell ref="A1257:A1259"/>
    <mergeCell ref="B1257:B1259"/>
    <mergeCell ref="C1257:C1259"/>
    <mergeCell ref="D1257:D1258"/>
    <mergeCell ref="E1257:E1258"/>
    <mergeCell ref="F1257:I1257"/>
    <mergeCell ref="J1257:J1258"/>
    <mergeCell ref="K1257:K1258"/>
    <mergeCell ref="L1257:L1258"/>
    <mergeCell ref="M1257:M1258"/>
    <mergeCell ref="N1257:N1258"/>
    <mergeCell ref="O1257:O1258"/>
    <mergeCell ref="P1257:P1258"/>
    <mergeCell ref="Q1257:Q1258"/>
    <mergeCell ref="A1260:A1269"/>
    <mergeCell ref="A1270:A1279"/>
    <mergeCell ref="A1280:A1289"/>
    <mergeCell ref="A1290:A1299"/>
    <mergeCell ref="A312:Q312"/>
    <mergeCell ref="E313:H313"/>
    <mergeCell ref="A314:A316"/>
    <mergeCell ref="B314:B316"/>
    <mergeCell ref="C314:C316"/>
    <mergeCell ref="D314:D315"/>
    <mergeCell ref="E314:E315"/>
    <mergeCell ref="F314:I314"/>
    <mergeCell ref="J314:J315"/>
    <mergeCell ref="K314:K315"/>
    <mergeCell ref="L314:L315"/>
    <mergeCell ref="M314:M315"/>
    <mergeCell ref="N314:N315"/>
    <mergeCell ref="O314:O315"/>
    <mergeCell ref="P314:P315"/>
    <mergeCell ref="Q314:Q315"/>
    <mergeCell ref="A318:A327"/>
    <mergeCell ref="A328:A337"/>
    <mergeCell ref="A338:A347"/>
    <mergeCell ref="A348:A357"/>
    <mergeCell ref="A1339:A1348"/>
    <mergeCell ref="A1304:Q1304"/>
    <mergeCell ref="E1305:H1305"/>
    <mergeCell ref="A1306:A1308"/>
    <mergeCell ref="B1306:B1308"/>
    <mergeCell ref="C1306:C1308"/>
    <mergeCell ref="D1306:D1307"/>
    <mergeCell ref="E1306:E1307"/>
    <mergeCell ref="F1306:I1306"/>
    <mergeCell ref="J1306:J1307"/>
    <mergeCell ref="K1306:K1307"/>
    <mergeCell ref="L1306:L1307"/>
    <mergeCell ref="M1306:M1307"/>
    <mergeCell ref="N1306:N1307"/>
    <mergeCell ref="O1306:O1307"/>
    <mergeCell ref="P1306:P1307"/>
    <mergeCell ref="Q1306:Q1307"/>
    <mergeCell ref="E4:H4"/>
    <mergeCell ref="A1309:A1318"/>
    <mergeCell ref="A1319:A1328"/>
    <mergeCell ref="A1329:A1338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2015_spalis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2015-11-12T11:55:21Z</dcterms:modified>
</cp:coreProperties>
</file>